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defaultThemeVersion="124226"/>
  <mc:AlternateContent xmlns:mc="http://schemas.openxmlformats.org/markup-compatibility/2006">
    <mc:Choice Requires="x15">
      <x15ac:absPath xmlns:x15ac="http://schemas.microsoft.com/office/spreadsheetml/2010/11/ac" url="R:\S12300_高齢者福祉課\R08年度\01_共同作業\05_人材確保・DX推進班\30_介護現場革新事業\31_補助金要綱・要領\2.申請様式（交付申請以降）\"/>
    </mc:Choice>
  </mc:AlternateContent>
  <xr:revisionPtr revIDLastSave="0" documentId="13_ncr:1_{97EDAD1D-32AA-4C90-BA2D-AC3C1178769C}" xr6:coauthVersionLast="47" xr6:coauthVersionMax="47" xr10:uidLastSave="{00000000-0000-0000-0000-000000000000}"/>
  <bookViews>
    <workbookView xWindow="-120" yWindow="-120" windowWidth="29040" windowHeight="15720" tabRatio="558" xr2:uid="{00000000-000D-0000-FFFF-FFFF00000000}"/>
  </bookViews>
  <sheets>
    <sheet name="第１号様式（第４条関係）" sheetId="6" r:id="rId1"/>
    <sheet name="誓約書(第1号様式添付)" sheetId="40" r:id="rId2"/>
    <sheet name="第２号様式（第４条関係）" sheetId="67" r:id="rId3"/>
    <sheet name="データ" sheetId="64" state="hidden" r:id="rId4"/>
    <sheet name="【記載例】第２号様式" sheetId="71" r:id="rId5"/>
    <sheet name="第３号様式（第４条関係）※シート複写可" sheetId="42" r:id="rId6"/>
    <sheet name="第４号様式（第４条関係）　※シート複写不可" sheetId="44" r:id="rId7"/>
    <sheet name="第５号様式（第６条関係）" sheetId="24" r:id="rId8"/>
    <sheet name="第５号様式（第６条関係） (変更決定)" sheetId="51" r:id="rId9"/>
    <sheet name="第６号様式 (第５条関係)" sheetId="16" r:id="rId10"/>
    <sheet name="第７号様式（第５条関係）" sheetId="46" r:id="rId11"/>
    <sheet name="第８号様式 (第５条関係) " sheetId="45" r:id="rId12"/>
    <sheet name="第９号様式（第５条関係）" sheetId="47" r:id="rId13"/>
    <sheet name="第１０号様式 (第５条関係) " sheetId="48" r:id="rId14"/>
    <sheet name="第１１号様式 (第９条関係)" sheetId="49" r:id="rId15"/>
    <sheet name="第１２号様式（第１０条関係）" sheetId="50" r:id="rId16"/>
    <sheet name="第１３号様式（第１０条関係）※シート複写可" sheetId="53" r:id="rId17"/>
    <sheet name="第１４号様式（第４条関係）　※シート複写不可" sheetId="52" r:id="rId18"/>
    <sheet name="第１５号様式（第１１条関係）" sheetId="55" r:id="rId19"/>
    <sheet name="【変更申請】第２号様式（第４条関係）" sheetId="72" r:id="rId20"/>
    <sheet name="【変更申請】３号様式（第４条関係）※シート複写可" sheetId="73" r:id="rId21"/>
    <sheet name="【変更申請様式（第４条関係）　※シート複写不可" sheetId="74" r:id="rId22"/>
  </sheets>
  <definedNames>
    <definedName name="_xlnm.Print_Area" localSheetId="4">【記載例】第２号様式!$A$1:$M$406</definedName>
    <definedName name="_xlnm.Print_Area" localSheetId="20">'【変更申請】３号様式（第４条関係）※シート複写可'!$A$1:$AG$80</definedName>
    <definedName name="_xlnm.Print_Area" localSheetId="19">'【変更申請】第２号様式（第４条関係）'!$A$1:$M$671</definedName>
    <definedName name="_xlnm.Print_Area" localSheetId="21">'【変更申請様式（第４条関係）　※シート複写不可'!$A$1:$AG$31</definedName>
    <definedName name="_xlnm.Print_Area" localSheetId="1">'誓約書(第1号様式添付)'!$A$1:$U$41</definedName>
    <definedName name="_xlnm.Print_Area" localSheetId="13">'第１０号様式 (第５条関係) '!$A$1:$AH$77</definedName>
    <definedName name="_xlnm.Print_Area" localSheetId="14">'第１１号様式 (第９条関係)'!$A$1:$AH$43</definedName>
    <definedName name="_xlnm.Print_Area" localSheetId="15">'第１２号様式（第１０条関係）'!$A$1:$AH$42</definedName>
    <definedName name="_xlnm.Print_Area" localSheetId="16">'第１３号様式（第１０条関係）※シート複写可'!$A$1:$AG$30</definedName>
    <definedName name="_xlnm.Print_Area" localSheetId="17">'第１４号様式（第４条関係）　※シート複写不可'!$A$1:$AG$21</definedName>
    <definedName name="_xlnm.Print_Area" localSheetId="18">'第１５号様式（第１１条関係）'!$A$1:$AI$44</definedName>
    <definedName name="_xlnm.Print_Area" localSheetId="0">'第１号様式（第４条関係）'!$A$1:$AG$39</definedName>
    <definedName name="_xlnm.Print_Area" localSheetId="2">'第２号様式（第４条関係）'!$A$1:$M$406</definedName>
    <definedName name="_xlnm.Print_Area" localSheetId="5">'第３号様式（第４条関係）※シート複写可'!$A$1:$AG$47</definedName>
    <definedName name="_xlnm.Print_Area" localSheetId="6">'第４号様式（第４条関係）　※シート複写不可'!$A$1:$AG$21</definedName>
    <definedName name="_xlnm.Print_Area" localSheetId="7">'第５号様式（第６条関係）'!$A$1:$AI$48</definedName>
    <definedName name="_xlnm.Print_Area" localSheetId="8">'第５号様式（第６条関係） (変更決定)'!$A$1:$AI$50</definedName>
    <definedName name="_xlnm.Print_Area" localSheetId="9">'第６号様式 (第５条関係)'!$A$1:$AH$40</definedName>
    <definedName name="_xlnm.Print_Area" localSheetId="10">'第７号様式（第５条関係）'!$A$1:$AH$39</definedName>
    <definedName name="_xlnm.Print_Area" localSheetId="11">'第８号様式 (第５条関係) '!$A$1:$AH$37</definedName>
    <definedName name="_xlnm.Print_Area" localSheetId="12">'第９号様式（第５条関係）'!$A$1:$AH$39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4" i="74" l="1"/>
  <c r="O33" i="74"/>
  <c r="J30" i="74"/>
  <c r="J29" i="74"/>
  <c r="J16" i="74"/>
  <c r="Z78" i="73"/>
  <c r="Z77" i="73"/>
  <c r="Z45" i="73"/>
  <c r="Z44" i="73"/>
  <c r="V8" i="73"/>
  <c r="AD8" i="73"/>
  <c r="AA8" i="73"/>
  <c r="X8" i="73"/>
  <c r="G668" i="72"/>
  <c r="H661" i="72"/>
  <c r="J661" i="72" s="1"/>
  <c r="K660" i="72"/>
  <c r="H660" i="72"/>
  <c r="J660" i="72" s="1"/>
  <c r="H632" i="72"/>
  <c r="J632" i="72" s="1"/>
  <c r="K631" i="72"/>
  <c r="H631" i="72"/>
  <c r="J631" i="72" s="1"/>
  <c r="H603" i="72"/>
  <c r="J603" i="72" s="1"/>
  <c r="K602" i="72"/>
  <c r="H602" i="72"/>
  <c r="J602" i="72" s="1"/>
  <c r="L602" i="72" s="1"/>
  <c r="H574" i="72"/>
  <c r="J574" i="72" s="1"/>
  <c r="K573" i="72"/>
  <c r="H573" i="72"/>
  <c r="J573" i="72" s="1"/>
  <c r="L573" i="72" s="1"/>
  <c r="H545" i="72"/>
  <c r="J545" i="72" s="1"/>
  <c r="K544" i="72"/>
  <c r="H544" i="72"/>
  <c r="J544" i="72" s="1"/>
  <c r="L544" i="72" s="1"/>
  <c r="H516" i="72"/>
  <c r="J516" i="72" s="1"/>
  <c r="K515" i="72"/>
  <c r="H515" i="72"/>
  <c r="J515" i="72" s="1"/>
  <c r="H487" i="72"/>
  <c r="J487" i="72" s="1"/>
  <c r="K486" i="72"/>
  <c r="H486" i="72"/>
  <c r="J486" i="72" s="1"/>
  <c r="H458" i="72"/>
  <c r="J458" i="72" s="1"/>
  <c r="K457" i="72"/>
  <c r="H457" i="72"/>
  <c r="J457" i="72" s="1"/>
  <c r="H429" i="72"/>
  <c r="J429" i="72" s="1"/>
  <c r="K428" i="72"/>
  <c r="H428" i="72"/>
  <c r="J428" i="72" s="1"/>
  <c r="H400" i="72"/>
  <c r="H399" i="72"/>
  <c r="I180" i="72"/>
  <c r="H180" i="72"/>
  <c r="G180" i="72"/>
  <c r="I178" i="72"/>
  <c r="H178" i="72"/>
  <c r="G178" i="72"/>
  <c r="I176" i="72"/>
  <c r="H176" i="72"/>
  <c r="G176" i="72"/>
  <c r="J176" i="72"/>
  <c r="I174" i="72"/>
  <c r="H174" i="72"/>
  <c r="G174" i="72"/>
  <c r="J174" i="72"/>
  <c r="I172" i="72"/>
  <c r="H172" i="72"/>
  <c r="J172" i="72" s="1"/>
  <c r="I170" i="72"/>
  <c r="H170" i="72"/>
  <c r="I168" i="72"/>
  <c r="H168" i="72"/>
  <c r="J168" i="72" s="1"/>
  <c r="I37" i="72"/>
  <c r="H37" i="72"/>
  <c r="I35" i="72"/>
  <c r="H35" i="72"/>
  <c r="I33" i="72"/>
  <c r="H33" i="72"/>
  <c r="G37" i="72"/>
  <c r="G35" i="72"/>
  <c r="G33" i="72"/>
  <c r="H30" i="72"/>
  <c r="G30" i="72"/>
  <c r="I22" i="72"/>
  <c r="I20" i="72"/>
  <c r="I18" i="72"/>
  <c r="H22" i="72"/>
  <c r="G22" i="72"/>
  <c r="H20" i="72"/>
  <c r="G20" i="72"/>
  <c r="H18" i="72"/>
  <c r="G18" i="72"/>
  <c r="G15" i="72"/>
  <c r="H15" i="72"/>
  <c r="H363" i="72"/>
  <c r="H362" i="72"/>
  <c r="J361" i="72"/>
  <c r="L361" i="72" s="1"/>
  <c r="K360" i="72"/>
  <c r="J360" i="72"/>
  <c r="J359" i="72"/>
  <c r="L359" i="72" s="1"/>
  <c r="K358" i="72"/>
  <c r="J358" i="72"/>
  <c r="J357" i="72"/>
  <c r="L357" i="72" s="1"/>
  <c r="K356" i="72"/>
  <c r="J356" i="72"/>
  <c r="J355" i="72"/>
  <c r="L355" i="72" s="1"/>
  <c r="K354" i="72"/>
  <c r="J354" i="72"/>
  <c r="J353" i="72"/>
  <c r="L353" i="72" s="1"/>
  <c r="K352" i="72"/>
  <c r="J352" i="72"/>
  <c r="J351" i="72"/>
  <c r="L351" i="72" s="1"/>
  <c r="K350" i="72"/>
  <c r="J350" i="72"/>
  <c r="J349" i="72"/>
  <c r="L349" i="72" s="1"/>
  <c r="K348" i="72"/>
  <c r="J348" i="72"/>
  <c r="H343" i="72"/>
  <c r="H342" i="72"/>
  <c r="J341" i="72"/>
  <c r="L341" i="72" s="1"/>
  <c r="K340" i="72"/>
  <c r="J340" i="72"/>
  <c r="J339" i="72"/>
  <c r="L339" i="72" s="1"/>
  <c r="K338" i="72"/>
  <c r="J338" i="72"/>
  <c r="J337" i="72"/>
  <c r="L337" i="72" s="1"/>
  <c r="K336" i="72"/>
  <c r="J336" i="72"/>
  <c r="J335" i="72"/>
  <c r="L335" i="72" s="1"/>
  <c r="K334" i="72"/>
  <c r="J334" i="72"/>
  <c r="J333" i="72"/>
  <c r="L333" i="72" s="1"/>
  <c r="K332" i="72"/>
  <c r="J332" i="72"/>
  <c r="J331" i="72"/>
  <c r="L331" i="72" s="1"/>
  <c r="K330" i="72"/>
  <c r="J330" i="72"/>
  <c r="J329" i="72"/>
  <c r="L329" i="72" s="1"/>
  <c r="K328" i="72"/>
  <c r="J328" i="72"/>
  <c r="H323" i="72"/>
  <c r="H322" i="72"/>
  <c r="J321" i="72"/>
  <c r="L321" i="72" s="1"/>
  <c r="K320" i="72"/>
  <c r="J320" i="72"/>
  <c r="J319" i="72"/>
  <c r="L319" i="72" s="1"/>
  <c r="K318" i="72"/>
  <c r="J318" i="72"/>
  <c r="J317" i="72"/>
  <c r="L317" i="72" s="1"/>
  <c r="K316" i="72"/>
  <c r="J316" i="72"/>
  <c r="J315" i="72"/>
  <c r="L315" i="72" s="1"/>
  <c r="K314" i="72"/>
  <c r="J314" i="72"/>
  <c r="J313" i="72"/>
  <c r="L313" i="72" s="1"/>
  <c r="K312" i="72"/>
  <c r="J312" i="72"/>
  <c r="J311" i="72"/>
  <c r="L311" i="72" s="1"/>
  <c r="K310" i="72"/>
  <c r="J310" i="72"/>
  <c r="J309" i="72"/>
  <c r="L309" i="72" s="1"/>
  <c r="K308" i="72"/>
  <c r="J308" i="72"/>
  <c r="H303" i="72"/>
  <c r="H302" i="72"/>
  <c r="J301" i="72"/>
  <c r="L301" i="72" s="1"/>
  <c r="K300" i="72"/>
  <c r="J300" i="72"/>
  <c r="J299" i="72"/>
  <c r="L299" i="72" s="1"/>
  <c r="K298" i="72"/>
  <c r="J298" i="72"/>
  <c r="J297" i="72"/>
  <c r="L297" i="72" s="1"/>
  <c r="K296" i="72"/>
  <c r="J296" i="72"/>
  <c r="J295" i="72"/>
  <c r="L295" i="72" s="1"/>
  <c r="K294" i="72"/>
  <c r="J294" i="72"/>
  <c r="J293" i="72"/>
  <c r="L293" i="72" s="1"/>
  <c r="K292" i="72"/>
  <c r="J292" i="72"/>
  <c r="J291" i="72"/>
  <c r="L291" i="72" s="1"/>
  <c r="K290" i="72"/>
  <c r="J290" i="72"/>
  <c r="J289" i="72"/>
  <c r="L289" i="72" s="1"/>
  <c r="K288" i="72"/>
  <c r="J288" i="72"/>
  <c r="H283" i="72"/>
  <c r="H282" i="72"/>
  <c r="J281" i="72"/>
  <c r="L281" i="72" s="1"/>
  <c r="K280" i="72"/>
  <c r="J280" i="72"/>
  <c r="J279" i="72"/>
  <c r="L279" i="72" s="1"/>
  <c r="K278" i="72"/>
  <c r="J278" i="72"/>
  <c r="J277" i="72"/>
  <c r="L277" i="72" s="1"/>
  <c r="K276" i="72"/>
  <c r="J276" i="72"/>
  <c r="J275" i="72"/>
  <c r="L275" i="72" s="1"/>
  <c r="K274" i="72"/>
  <c r="J274" i="72"/>
  <c r="J273" i="72"/>
  <c r="L273" i="72" s="1"/>
  <c r="K272" i="72"/>
  <c r="J272" i="72"/>
  <c r="J271" i="72"/>
  <c r="L271" i="72" s="1"/>
  <c r="K270" i="72"/>
  <c r="J270" i="72"/>
  <c r="J269" i="72"/>
  <c r="L269" i="72" s="1"/>
  <c r="K268" i="72"/>
  <c r="J268" i="72"/>
  <c r="H263" i="72"/>
  <c r="H262" i="72"/>
  <c r="J261" i="72"/>
  <c r="L261" i="72" s="1"/>
  <c r="K260" i="72"/>
  <c r="J260" i="72"/>
  <c r="J259" i="72"/>
  <c r="L259" i="72" s="1"/>
  <c r="K258" i="72"/>
  <c r="J258" i="72"/>
  <c r="J257" i="72"/>
  <c r="L257" i="72" s="1"/>
  <c r="K256" i="72"/>
  <c r="J256" i="72"/>
  <c r="J255" i="72"/>
  <c r="L255" i="72" s="1"/>
  <c r="K254" i="72"/>
  <c r="J254" i="72"/>
  <c r="J253" i="72"/>
  <c r="L253" i="72" s="1"/>
  <c r="K252" i="72"/>
  <c r="J252" i="72"/>
  <c r="J251" i="72"/>
  <c r="L251" i="72" s="1"/>
  <c r="K250" i="72"/>
  <c r="J250" i="72"/>
  <c r="J249" i="72"/>
  <c r="L249" i="72" s="1"/>
  <c r="K248" i="72"/>
  <c r="J248" i="72"/>
  <c r="H243" i="72"/>
  <c r="H242" i="72"/>
  <c r="J241" i="72"/>
  <c r="L241" i="72" s="1"/>
  <c r="K240" i="72"/>
  <c r="J240" i="72"/>
  <c r="J239" i="72"/>
  <c r="L239" i="72" s="1"/>
  <c r="K238" i="72"/>
  <c r="J238" i="72"/>
  <c r="J237" i="72"/>
  <c r="L237" i="72" s="1"/>
  <c r="K236" i="72"/>
  <c r="J236" i="72"/>
  <c r="J235" i="72"/>
  <c r="L235" i="72" s="1"/>
  <c r="K234" i="72"/>
  <c r="J234" i="72"/>
  <c r="J233" i="72"/>
  <c r="L233" i="72" s="1"/>
  <c r="K232" i="72"/>
  <c r="J232" i="72"/>
  <c r="J231" i="72"/>
  <c r="L231" i="72" s="1"/>
  <c r="K230" i="72"/>
  <c r="J230" i="72"/>
  <c r="J229" i="72"/>
  <c r="L229" i="72" s="1"/>
  <c r="K228" i="72"/>
  <c r="J228" i="72"/>
  <c r="H223" i="72"/>
  <c r="H222" i="72"/>
  <c r="J221" i="72"/>
  <c r="L221" i="72" s="1"/>
  <c r="K220" i="72"/>
  <c r="J220" i="72"/>
  <c r="J219" i="72"/>
  <c r="L219" i="72" s="1"/>
  <c r="K218" i="72"/>
  <c r="J218" i="72"/>
  <c r="J217" i="72"/>
  <c r="L217" i="72" s="1"/>
  <c r="K216" i="72"/>
  <c r="J216" i="72"/>
  <c r="J215" i="72"/>
  <c r="L215" i="72" s="1"/>
  <c r="K214" i="72"/>
  <c r="J214" i="72"/>
  <c r="J213" i="72"/>
  <c r="L213" i="72" s="1"/>
  <c r="K212" i="72"/>
  <c r="J212" i="72"/>
  <c r="J211" i="72"/>
  <c r="L211" i="72" s="1"/>
  <c r="K210" i="72"/>
  <c r="J210" i="72"/>
  <c r="J209" i="72"/>
  <c r="L209" i="72" s="1"/>
  <c r="K208" i="72"/>
  <c r="J208" i="72"/>
  <c r="H203" i="72"/>
  <c r="H202" i="72"/>
  <c r="J201" i="72"/>
  <c r="L201" i="72" s="1"/>
  <c r="K200" i="72"/>
  <c r="J200" i="72"/>
  <c r="J199" i="72"/>
  <c r="L199" i="72" s="1"/>
  <c r="K198" i="72"/>
  <c r="J198" i="72"/>
  <c r="J197" i="72"/>
  <c r="L197" i="72" s="1"/>
  <c r="K196" i="72"/>
  <c r="J196" i="72"/>
  <c r="J195" i="72"/>
  <c r="L195" i="72" s="1"/>
  <c r="K194" i="72"/>
  <c r="J194" i="72"/>
  <c r="J193" i="72"/>
  <c r="L193" i="72" s="1"/>
  <c r="K192" i="72"/>
  <c r="J192" i="72"/>
  <c r="J191" i="72"/>
  <c r="L191" i="72" s="1"/>
  <c r="K190" i="72"/>
  <c r="J190" i="72"/>
  <c r="J189" i="72"/>
  <c r="L189" i="72" s="1"/>
  <c r="K188" i="72"/>
  <c r="J188" i="72"/>
  <c r="H183" i="72"/>
  <c r="J181" i="72"/>
  <c r="L181" i="72" s="1"/>
  <c r="K180" i="72"/>
  <c r="J179" i="72"/>
  <c r="L179" i="72" s="1"/>
  <c r="K178" i="72"/>
  <c r="J177" i="72"/>
  <c r="L177" i="72" s="1"/>
  <c r="K176" i="72"/>
  <c r="J175" i="72"/>
  <c r="L175" i="72" s="1"/>
  <c r="K174" i="72"/>
  <c r="J173" i="72"/>
  <c r="L173" i="72" s="1"/>
  <c r="K172" i="72"/>
  <c r="J171" i="72"/>
  <c r="L171" i="72" s="1"/>
  <c r="K170" i="72"/>
  <c r="J169" i="72"/>
  <c r="L169" i="72" s="1"/>
  <c r="H161" i="72"/>
  <c r="J161" i="72" s="1"/>
  <c r="H160" i="72"/>
  <c r="J160" i="72" s="1"/>
  <c r="K159" i="72"/>
  <c r="K152" i="72"/>
  <c r="K150" i="72"/>
  <c r="H146" i="72"/>
  <c r="J146" i="72" s="1"/>
  <c r="H145" i="72"/>
  <c r="J145" i="72" s="1"/>
  <c r="K144" i="72"/>
  <c r="K137" i="72"/>
  <c r="K135" i="72"/>
  <c r="H131" i="72"/>
  <c r="J131" i="72" s="1"/>
  <c r="H130" i="72"/>
  <c r="J130" i="72" s="1"/>
  <c r="K129" i="72"/>
  <c r="K122" i="72"/>
  <c r="K120" i="72"/>
  <c r="H116" i="72"/>
  <c r="J116" i="72" s="1"/>
  <c r="H115" i="72"/>
  <c r="J115" i="72" s="1"/>
  <c r="K114" i="72"/>
  <c r="K107" i="72"/>
  <c r="K105" i="72"/>
  <c r="H101" i="72"/>
  <c r="J101" i="72" s="1"/>
  <c r="H100" i="72"/>
  <c r="J100" i="72" s="1"/>
  <c r="K99" i="72"/>
  <c r="K92" i="72"/>
  <c r="K90" i="72"/>
  <c r="H86" i="72"/>
  <c r="J86" i="72" s="1"/>
  <c r="H85" i="72"/>
  <c r="J85" i="72" s="1"/>
  <c r="K84" i="72"/>
  <c r="K77" i="72"/>
  <c r="K75" i="72"/>
  <c r="H71" i="72"/>
  <c r="J71" i="72" s="1"/>
  <c r="H70" i="72"/>
  <c r="J70" i="72" s="1"/>
  <c r="K69" i="72"/>
  <c r="K62" i="72"/>
  <c r="K60" i="72"/>
  <c r="H56" i="72"/>
  <c r="J56" i="72" s="1"/>
  <c r="H55" i="72"/>
  <c r="J55" i="72" s="1"/>
  <c r="K54" i="72"/>
  <c r="K47" i="72"/>
  <c r="K45" i="72"/>
  <c r="H41" i="72"/>
  <c r="K39" i="72"/>
  <c r="K32" i="72"/>
  <c r="K30" i="72"/>
  <c r="H20" i="71"/>
  <c r="J20" i="71" s="1"/>
  <c r="H26" i="72"/>
  <c r="J26" i="72" s="1"/>
  <c r="K17" i="72"/>
  <c r="K15" i="72"/>
  <c r="K399" i="72"/>
  <c r="K168" i="72"/>
  <c r="K24" i="72"/>
  <c r="W36" i="16"/>
  <c r="E29" i="40"/>
  <c r="K109" i="71"/>
  <c r="K105" i="71"/>
  <c r="K104" i="71"/>
  <c r="K99" i="71"/>
  <c r="K95" i="71"/>
  <c r="K94" i="71"/>
  <c r="K89" i="71"/>
  <c r="K85" i="71"/>
  <c r="K84" i="71"/>
  <c r="K79" i="71"/>
  <c r="K75" i="71"/>
  <c r="K74" i="71"/>
  <c r="K69" i="71"/>
  <c r="K65" i="71"/>
  <c r="K64" i="71"/>
  <c r="K59" i="71"/>
  <c r="K55" i="71"/>
  <c r="K54" i="71"/>
  <c r="K49" i="71"/>
  <c r="K45" i="71"/>
  <c r="K44" i="71"/>
  <c r="K39" i="71"/>
  <c r="K35" i="71"/>
  <c r="K34" i="71"/>
  <c r="K29" i="71"/>
  <c r="K25" i="71"/>
  <c r="K24" i="71"/>
  <c r="K19" i="71"/>
  <c r="K15" i="71"/>
  <c r="K14" i="71"/>
  <c r="K20" i="71" s="1"/>
  <c r="K109" i="67"/>
  <c r="K105" i="67"/>
  <c r="K104" i="67"/>
  <c r="K99" i="67"/>
  <c r="K95" i="67"/>
  <c r="K94" i="67"/>
  <c r="J90" i="67"/>
  <c r="K89" i="67"/>
  <c r="K85" i="67"/>
  <c r="K84" i="67"/>
  <c r="J80" i="67"/>
  <c r="K79" i="67"/>
  <c r="K75" i="67"/>
  <c r="K74" i="67"/>
  <c r="K69" i="67"/>
  <c r="K65" i="67"/>
  <c r="K64" i="67"/>
  <c r="K59" i="67"/>
  <c r="K55" i="67"/>
  <c r="K54" i="67"/>
  <c r="K49" i="67"/>
  <c r="K45" i="67"/>
  <c r="K44" i="67"/>
  <c r="K39" i="67"/>
  <c r="K35" i="67"/>
  <c r="K34" i="67"/>
  <c r="K29" i="67"/>
  <c r="K25" i="67"/>
  <c r="K24" i="67"/>
  <c r="H20" i="67"/>
  <c r="H255" i="71"/>
  <c r="H399" i="71"/>
  <c r="H383" i="71"/>
  <c r="H367" i="71"/>
  <c r="H351" i="71"/>
  <c r="H335" i="71"/>
  <c r="H319" i="71"/>
  <c r="H303" i="71"/>
  <c r="H287" i="71"/>
  <c r="H271" i="71"/>
  <c r="H399" i="67"/>
  <c r="H383" i="67"/>
  <c r="H367" i="67"/>
  <c r="H351" i="67"/>
  <c r="H335" i="67"/>
  <c r="H319" i="67"/>
  <c r="H303" i="67"/>
  <c r="H287" i="67"/>
  <c r="H271" i="67"/>
  <c r="K399" i="71"/>
  <c r="K383" i="71"/>
  <c r="K367" i="71"/>
  <c r="K351" i="71"/>
  <c r="K335" i="71"/>
  <c r="K319" i="71"/>
  <c r="K303" i="71"/>
  <c r="K287" i="71"/>
  <c r="K271" i="71"/>
  <c r="K255" i="71"/>
  <c r="H232" i="71"/>
  <c r="K231" i="71"/>
  <c r="J231" i="71"/>
  <c r="K230" i="71"/>
  <c r="J230" i="71"/>
  <c r="K229" i="71"/>
  <c r="J229" i="71"/>
  <c r="K228" i="71"/>
  <c r="J228" i="71"/>
  <c r="K227" i="71"/>
  <c r="J227" i="71"/>
  <c r="K226" i="71"/>
  <c r="J226" i="71"/>
  <c r="K225" i="71"/>
  <c r="J225" i="71"/>
  <c r="H220" i="71"/>
  <c r="K219" i="71"/>
  <c r="J219" i="71"/>
  <c r="K218" i="71"/>
  <c r="J218" i="71"/>
  <c r="K217" i="71"/>
  <c r="J217" i="71"/>
  <c r="K216" i="71"/>
  <c r="J216" i="71"/>
  <c r="K215" i="71"/>
  <c r="J215" i="71"/>
  <c r="K214" i="71"/>
  <c r="J214" i="71"/>
  <c r="K213" i="71"/>
  <c r="J213" i="71"/>
  <c r="H208" i="71"/>
  <c r="K207" i="71"/>
  <c r="J207" i="71"/>
  <c r="K206" i="71"/>
  <c r="J206" i="71"/>
  <c r="K205" i="71"/>
  <c r="J205" i="71"/>
  <c r="K204" i="71"/>
  <c r="J204" i="71"/>
  <c r="K203" i="71"/>
  <c r="J203" i="71"/>
  <c r="K202" i="71"/>
  <c r="J202" i="71"/>
  <c r="K201" i="71"/>
  <c r="J201" i="71"/>
  <c r="H196" i="71"/>
  <c r="K195" i="71"/>
  <c r="J195" i="71"/>
  <c r="K194" i="71"/>
  <c r="J194" i="71"/>
  <c r="K193" i="71"/>
  <c r="J193" i="71"/>
  <c r="K192" i="71"/>
  <c r="J192" i="71"/>
  <c r="K191" i="71"/>
  <c r="J191" i="71"/>
  <c r="K190" i="71"/>
  <c r="J190" i="71"/>
  <c r="K189" i="71"/>
  <c r="J189" i="71"/>
  <c r="H184" i="71"/>
  <c r="K183" i="71"/>
  <c r="J183" i="71"/>
  <c r="K182" i="71"/>
  <c r="J182" i="71"/>
  <c r="K181" i="71"/>
  <c r="J181" i="71"/>
  <c r="K180" i="71"/>
  <c r="J180" i="71"/>
  <c r="K179" i="71"/>
  <c r="J179" i="71"/>
  <c r="K178" i="71"/>
  <c r="J178" i="71"/>
  <c r="K177" i="71"/>
  <c r="J177" i="71"/>
  <c r="H172" i="71"/>
  <c r="K171" i="71"/>
  <c r="J171" i="71"/>
  <c r="K170" i="71"/>
  <c r="J170" i="71"/>
  <c r="K169" i="71"/>
  <c r="J169" i="71"/>
  <c r="K168" i="71"/>
  <c r="J168" i="71"/>
  <c r="K167" i="71"/>
  <c r="J167" i="71"/>
  <c r="K166" i="71"/>
  <c r="J166" i="71"/>
  <c r="K165" i="71"/>
  <c r="J165" i="71"/>
  <c r="H160" i="71"/>
  <c r="K159" i="71"/>
  <c r="J159" i="71"/>
  <c r="K158" i="71"/>
  <c r="J158" i="71"/>
  <c r="K157" i="71"/>
  <c r="J157" i="71"/>
  <c r="K156" i="71"/>
  <c r="J156" i="71"/>
  <c r="K155" i="71"/>
  <c r="J155" i="71"/>
  <c r="K154" i="71"/>
  <c r="J154" i="71"/>
  <c r="K153" i="71"/>
  <c r="J153" i="71"/>
  <c r="H148" i="71"/>
  <c r="K147" i="71"/>
  <c r="J147" i="71"/>
  <c r="K146" i="71"/>
  <c r="J146" i="71"/>
  <c r="K145" i="71"/>
  <c r="J145" i="71"/>
  <c r="K144" i="71"/>
  <c r="J144" i="71"/>
  <c r="K143" i="71"/>
  <c r="J143" i="71"/>
  <c r="K142" i="71"/>
  <c r="J142" i="71"/>
  <c r="K141" i="71"/>
  <c r="J141" i="71"/>
  <c r="H136" i="71"/>
  <c r="K135" i="71"/>
  <c r="J135" i="71"/>
  <c r="K134" i="71"/>
  <c r="J134" i="71"/>
  <c r="K133" i="71"/>
  <c r="J133" i="71"/>
  <c r="K132" i="71"/>
  <c r="J132" i="71"/>
  <c r="K131" i="71"/>
  <c r="J131" i="71"/>
  <c r="K130" i="71"/>
  <c r="J130" i="71"/>
  <c r="K129" i="71"/>
  <c r="J129" i="71"/>
  <c r="H124" i="71"/>
  <c r="K123" i="71"/>
  <c r="J123" i="71"/>
  <c r="K122" i="71"/>
  <c r="J122" i="71"/>
  <c r="K121" i="71"/>
  <c r="J121" i="71"/>
  <c r="K120" i="71"/>
  <c r="J120" i="71"/>
  <c r="K119" i="71"/>
  <c r="J119" i="71"/>
  <c r="K118" i="71"/>
  <c r="J118" i="71"/>
  <c r="K117" i="71"/>
  <c r="J117" i="71"/>
  <c r="H110" i="71"/>
  <c r="J110" i="71" s="1"/>
  <c r="H100" i="71"/>
  <c r="J100" i="71" s="1"/>
  <c r="H90" i="71"/>
  <c r="J90" i="71" s="1"/>
  <c r="H80" i="71"/>
  <c r="J80" i="71" s="1"/>
  <c r="H70" i="71"/>
  <c r="J70" i="71" s="1"/>
  <c r="H60" i="71"/>
  <c r="J60" i="71" s="1"/>
  <c r="H50" i="71"/>
  <c r="J50" i="71" s="1"/>
  <c r="H40" i="71"/>
  <c r="J40" i="71" s="1"/>
  <c r="H30" i="71"/>
  <c r="K19" i="67"/>
  <c r="H110" i="67"/>
  <c r="J110" i="67" s="1"/>
  <c r="H100" i="67"/>
  <c r="J100" i="67" s="1"/>
  <c r="H90" i="67"/>
  <c r="H80" i="67"/>
  <c r="H70" i="67"/>
  <c r="J70" i="67" s="1"/>
  <c r="H60" i="67"/>
  <c r="J60" i="67" s="1"/>
  <c r="H50" i="67"/>
  <c r="J50" i="67" s="1"/>
  <c r="H40" i="67"/>
  <c r="J40" i="67" s="1"/>
  <c r="K15" i="67"/>
  <c r="H30" i="67"/>
  <c r="K399" i="67"/>
  <c r="K383" i="67"/>
  <c r="K367" i="67"/>
  <c r="K351" i="67"/>
  <c r="K335" i="67"/>
  <c r="K319" i="67"/>
  <c r="K303" i="67"/>
  <c r="K287" i="67"/>
  <c r="K271" i="67"/>
  <c r="K255" i="67"/>
  <c r="H232" i="67"/>
  <c r="K231" i="67"/>
  <c r="J231" i="67"/>
  <c r="K230" i="67"/>
  <c r="J230" i="67"/>
  <c r="K229" i="67"/>
  <c r="J229" i="67"/>
  <c r="K228" i="67"/>
  <c r="J228" i="67"/>
  <c r="K227" i="67"/>
  <c r="J227" i="67"/>
  <c r="K226" i="67"/>
  <c r="J226" i="67"/>
  <c r="K225" i="67"/>
  <c r="J225" i="67"/>
  <c r="H220" i="67"/>
  <c r="K219" i="67"/>
  <c r="J219" i="67"/>
  <c r="K218" i="67"/>
  <c r="J218" i="67"/>
  <c r="K217" i="67"/>
  <c r="J217" i="67"/>
  <c r="K216" i="67"/>
  <c r="J216" i="67"/>
  <c r="K215" i="67"/>
  <c r="J215" i="67"/>
  <c r="K214" i="67"/>
  <c r="J214" i="67"/>
  <c r="K213" i="67"/>
  <c r="J213" i="67"/>
  <c r="H208" i="67"/>
  <c r="K207" i="67"/>
  <c r="J207" i="67"/>
  <c r="K206" i="67"/>
  <c r="J206" i="67"/>
  <c r="K205" i="67"/>
  <c r="J205" i="67"/>
  <c r="K204" i="67"/>
  <c r="J204" i="67"/>
  <c r="K203" i="67"/>
  <c r="J203" i="67"/>
  <c r="K202" i="67"/>
  <c r="J202" i="67"/>
  <c r="K201" i="67"/>
  <c r="J201" i="67"/>
  <c r="H196" i="67"/>
  <c r="K195" i="67"/>
  <c r="J195" i="67"/>
  <c r="K194" i="67"/>
  <c r="J194" i="67"/>
  <c r="K193" i="67"/>
  <c r="J193" i="67"/>
  <c r="K192" i="67"/>
  <c r="J192" i="67"/>
  <c r="K191" i="67"/>
  <c r="J191" i="67"/>
  <c r="K190" i="67"/>
  <c r="J190" i="67"/>
  <c r="K189" i="67"/>
  <c r="J189" i="67"/>
  <c r="H184" i="67"/>
  <c r="K183" i="67"/>
  <c r="J183" i="67"/>
  <c r="K182" i="67"/>
  <c r="J182" i="67"/>
  <c r="K181" i="67"/>
  <c r="J181" i="67"/>
  <c r="K180" i="67"/>
  <c r="J180" i="67"/>
  <c r="K179" i="67"/>
  <c r="J179" i="67"/>
  <c r="K178" i="67"/>
  <c r="J178" i="67"/>
  <c r="K177" i="67"/>
  <c r="J177" i="67"/>
  <c r="H172" i="67"/>
  <c r="K171" i="67"/>
  <c r="J171" i="67"/>
  <c r="K170" i="67"/>
  <c r="J170" i="67"/>
  <c r="K169" i="67"/>
  <c r="J169" i="67"/>
  <c r="K168" i="67"/>
  <c r="J168" i="67"/>
  <c r="K167" i="67"/>
  <c r="J167" i="67"/>
  <c r="K166" i="67"/>
  <c r="J166" i="67"/>
  <c r="K165" i="67"/>
  <c r="J165" i="67"/>
  <c r="H160" i="67"/>
  <c r="K159" i="67"/>
  <c r="J159" i="67"/>
  <c r="K158" i="67"/>
  <c r="J158" i="67"/>
  <c r="K157" i="67"/>
  <c r="J157" i="67"/>
  <c r="K156" i="67"/>
  <c r="J156" i="67"/>
  <c r="K155" i="67"/>
  <c r="J155" i="67"/>
  <c r="K154" i="67"/>
  <c r="J154" i="67"/>
  <c r="K153" i="67"/>
  <c r="J153" i="67"/>
  <c r="H148" i="67"/>
  <c r="K147" i="67"/>
  <c r="J147" i="67"/>
  <c r="K146" i="67"/>
  <c r="J146" i="67"/>
  <c r="K145" i="67"/>
  <c r="J145" i="67"/>
  <c r="K144" i="67"/>
  <c r="J144" i="67"/>
  <c r="K143" i="67"/>
  <c r="J143" i="67"/>
  <c r="K142" i="67"/>
  <c r="J142" i="67"/>
  <c r="K141" i="67"/>
  <c r="J141" i="67"/>
  <c r="H136" i="67"/>
  <c r="K135" i="67"/>
  <c r="J135" i="67"/>
  <c r="K134" i="67"/>
  <c r="J134" i="67"/>
  <c r="K133" i="67"/>
  <c r="J133" i="67"/>
  <c r="K132" i="67"/>
  <c r="J132" i="67"/>
  <c r="K131" i="67"/>
  <c r="J131" i="67"/>
  <c r="K130" i="67"/>
  <c r="J130" i="67"/>
  <c r="K129" i="67"/>
  <c r="J129" i="67"/>
  <c r="J123" i="67"/>
  <c r="J122" i="67"/>
  <c r="J121" i="67"/>
  <c r="J120" i="67"/>
  <c r="J119" i="67"/>
  <c r="J118" i="67"/>
  <c r="K123" i="67"/>
  <c r="K122" i="67"/>
  <c r="K121" i="67"/>
  <c r="K120" i="67"/>
  <c r="K119" i="67"/>
  <c r="K118" i="67"/>
  <c r="J117" i="67"/>
  <c r="K117" i="67"/>
  <c r="H16" i="64"/>
  <c r="H15" i="64"/>
  <c r="H14" i="64"/>
  <c r="H13" i="64"/>
  <c r="H12" i="64"/>
  <c r="H11" i="64"/>
  <c r="H10" i="64"/>
  <c r="H9" i="64"/>
  <c r="H8" i="64"/>
  <c r="H7" i="64"/>
  <c r="L20" i="71" l="1"/>
  <c r="H40" i="72"/>
  <c r="J40" i="72" s="1"/>
  <c r="L660" i="72"/>
  <c r="L631" i="72"/>
  <c r="J400" i="72"/>
  <c r="J369" i="72"/>
  <c r="J399" i="72"/>
  <c r="J368" i="72"/>
  <c r="L661" i="72"/>
  <c r="L632" i="72"/>
  <c r="L603" i="72"/>
  <c r="L574" i="72"/>
  <c r="L486" i="72"/>
  <c r="L545" i="72"/>
  <c r="L487" i="72"/>
  <c r="L428" i="72"/>
  <c r="H25" i="72"/>
  <c r="J25" i="72" s="1"/>
  <c r="L516" i="72"/>
  <c r="L515" i="72"/>
  <c r="L457" i="72"/>
  <c r="L458" i="72"/>
  <c r="L400" i="72"/>
  <c r="L399" i="72"/>
  <c r="L429" i="72"/>
  <c r="L334" i="72"/>
  <c r="L243" i="72"/>
  <c r="L343" i="72"/>
  <c r="L294" i="72"/>
  <c r="L268" i="72"/>
  <c r="L274" i="72"/>
  <c r="L350" i="72"/>
  <c r="L354" i="72"/>
  <c r="L352" i="72"/>
  <c r="L340" i="72"/>
  <c r="L336" i="72"/>
  <c r="L330" i="72"/>
  <c r="L312" i="72"/>
  <c r="L310" i="72"/>
  <c r="L298" i="72"/>
  <c r="L278" i="72"/>
  <c r="L250" i="72"/>
  <c r="L358" i="72"/>
  <c r="L356" i="72"/>
  <c r="L290" i="72"/>
  <c r="J180" i="72"/>
  <c r="L180" i="72" s="1"/>
  <c r="L332" i="72"/>
  <c r="J178" i="72"/>
  <c r="L178" i="72" s="1"/>
  <c r="L348" i="72"/>
  <c r="L316" i="72"/>
  <c r="L296" i="72"/>
  <c r="L280" i="72"/>
  <c r="L276" i="72"/>
  <c r="L338" i="72"/>
  <c r="L328" i="72"/>
  <c r="L292" i="72"/>
  <c r="L270" i="72"/>
  <c r="L248" i="72"/>
  <c r="K25" i="72"/>
  <c r="L25" i="72" s="1"/>
  <c r="K26" i="72"/>
  <c r="L26" i="72" s="1"/>
  <c r="L363" i="72"/>
  <c r="L360" i="72"/>
  <c r="L320" i="72"/>
  <c r="L318" i="72"/>
  <c r="L314" i="72"/>
  <c r="L303" i="72"/>
  <c r="L288" i="72"/>
  <c r="L300" i="72"/>
  <c r="L252" i="72"/>
  <c r="L258" i="72"/>
  <c r="L254" i="72"/>
  <c r="L260" i="72"/>
  <c r="L256" i="72"/>
  <c r="L238" i="72"/>
  <c r="L228" i="72"/>
  <c r="H182" i="72"/>
  <c r="J170" i="72"/>
  <c r="L170" i="72" s="1"/>
  <c r="J41" i="72"/>
  <c r="J7" i="72"/>
  <c r="L308" i="72"/>
  <c r="L218" i="72"/>
  <c r="L208" i="72"/>
  <c r="L192" i="72"/>
  <c r="L323" i="72"/>
  <c r="L196" i="72"/>
  <c r="L190" i="72"/>
  <c r="L188" i="72"/>
  <c r="L263" i="72"/>
  <c r="L272" i="72"/>
  <c r="L216" i="72"/>
  <c r="L210" i="72"/>
  <c r="L174" i="72"/>
  <c r="L283" i="72"/>
  <c r="L240" i="72"/>
  <c r="L223" i="72"/>
  <c r="L194" i="72"/>
  <c r="L172" i="72"/>
  <c r="L183" i="72"/>
  <c r="L236" i="72"/>
  <c r="L234" i="72"/>
  <c r="L232" i="72"/>
  <c r="L230" i="72"/>
  <c r="L214" i="72"/>
  <c r="L212" i="72"/>
  <c r="L220" i="72"/>
  <c r="L203" i="72"/>
  <c r="L200" i="72"/>
  <c r="L198" i="72"/>
  <c r="L176" i="72"/>
  <c r="L168" i="72"/>
  <c r="K161" i="72"/>
  <c r="L161" i="72" s="1"/>
  <c r="K160" i="72"/>
  <c r="L160" i="72" s="1"/>
  <c r="K145" i="72"/>
  <c r="L145" i="72" s="1"/>
  <c r="K146" i="72"/>
  <c r="L146" i="72" s="1"/>
  <c r="K131" i="72"/>
  <c r="L131" i="72" s="1"/>
  <c r="K130" i="72"/>
  <c r="L130" i="72" s="1"/>
  <c r="K116" i="72"/>
  <c r="L116" i="72" s="1"/>
  <c r="K115" i="72"/>
  <c r="L115" i="72" s="1"/>
  <c r="K101" i="72"/>
  <c r="L101" i="72" s="1"/>
  <c r="K100" i="72"/>
  <c r="L100" i="72" s="1"/>
  <c r="K86" i="72"/>
  <c r="L86" i="72" s="1"/>
  <c r="K85" i="72"/>
  <c r="L85" i="72" s="1"/>
  <c r="K71" i="72"/>
  <c r="L71" i="72" s="1"/>
  <c r="K70" i="72"/>
  <c r="L70" i="72" s="1"/>
  <c r="K55" i="72"/>
  <c r="L55" i="72" s="1"/>
  <c r="K56" i="72"/>
  <c r="L56" i="72" s="1"/>
  <c r="K41" i="72"/>
  <c r="K40" i="72"/>
  <c r="K110" i="71"/>
  <c r="K100" i="71"/>
  <c r="L100" i="71"/>
  <c r="K90" i="71"/>
  <c r="K80" i="71"/>
  <c r="K70" i="71"/>
  <c r="K60" i="71"/>
  <c r="K50" i="71"/>
  <c r="K40" i="71"/>
  <c r="J30" i="71"/>
  <c r="J7" i="71"/>
  <c r="K30" i="71"/>
  <c r="J30" i="67"/>
  <c r="K110" i="67"/>
  <c r="K100" i="67"/>
  <c r="K90" i="67"/>
  <c r="K80" i="67"/>
  <c r="L80" i="67"/>
  <c r="K70" i="67"/>
  <c r="K60" i="67"/>
  <c r="K50" i="67"/>
  <c r="K40" i="67"/>
  <c r="K30" i="67"/>
  <c r="J20" i="67"/>
  <c r="J383" i="67"/>
  <c r="J367" i="67"/>
  <c r="J335" i="67"/>
  <c r="J303" i="67"/>
  <c r="J271" i="67"/>
  <c r="J399" i="67"/>
  <c r="J351" i="67"/>
  <c r="J319" i="67"/>
  <c r="J287" i="67"/>
  <c r="J399" i="71"/>
  <c r="J383" i="71"/>
  <c r="J367" i="71"/>
  <c r="J351" i="71"/>
  <c r="J335" i="71"/>
  <c r="J319" i="71"/>
  <c r="J303" i="71"/>
  <c r="J287" i="71"/>
  <c r="J271" i="71"/>
  <c r="J255" i="71"/>
  <c r="J238" i="71"/>
  <c r="L287" i="71"/>
  <c r="L231" i="71"/>
  <c r="L230" i="71"/>
  <c r="L229" i="71"/>
  <c r="L228" i="71"/>
  <c r="L227" i="71"/>
  <c r="L215" i="71"/>
  <c r="L214" i="71"/>
  <c r="L213" i="71"/>
  <c r="L207" i="71"/>
  <c r="L190" i="71"/>
  <c r="L189" i="71"/>
  <c r="L178" i="71"/>
  <c r="L177" i="71"/>
  <c r="L170" i="71"/>
  <c r="L167" i="71"/>
  <c r="L166" i="71"/>
  <c r="L147" i="71"/>
  <c r="L146" i="71"/>
  <c r="L143" i="71"/>
  <c r="L141" i="71"/>
  <c r="L135" i="71"/>
  <c r="L134" i="71"/>
  <c r="L133" i="71"/>
  <c r="L132" i="71"/>
  <c r="L131" i="71"/>
  <c r="L130" i="71"/>
  <c r="L129" i="71"/>
  <c r="L136" i="71" s="1"/>
  <c r="L123" i="71"/>
  <c r="L122" i="71"/>
  <c r="L121" i="71"/>
  <c r="L120" i="71"/>
  <c r="L119" i="71"/>
  <c r="L118" i="71"/>
  <c r="L117" i="71"/>
  <c r="L226" i="71"/>
  <c r="L225" i="71"/>
  <c r="L219" i="71"/>
  <c r="L218" i="71"/>
  <c r="L217" i="71"/>
  <c r="L216" i="71"/>
  <c r="L206" i="71"/>
  <c r="L205" i="71"/>
  <c r="L204" i="71"/>
  <c r="L203" i="71"/>
  <c r="L202" i="71"/>
  <c r="L201" i="71"/>
  <c r="L208" i="71" s="1"/>
  <c r="L195" i="71"/>
  <c r="L194" i="71"/>
  <c r="L193" i="71"/>
  <c r="L192" i="71"/>
  <c r="L191" i="71"/>
  <c r="L183" i="71"/>
  <c r="L182" i="71"/>
  <c r="L181" i="71"/>
  <c r="L180" i="71"/>
  <c r="L179" i="71"/>
  <c r="L171" i="71"/>
  <c r="L169" i="71"/>
  <c r="L168" i="71"/>
  <c r="L165" i="71"/>
  <c r="L159" i="71"/>
  <c r="L158" i="71"/>
  <c r="L157" i="71"/>
  <c r="L156" i="71"/>
  <c r="L155" i="71"/>
  <c r="L154" i="71"/>
  <c r="L153" i="71"/>
  <c r="L145" i="71"/>
  <c r="L144" i="71"/>
  <c r="L142" i="71"/>
  <c r="L230" i="67"/>
  <c r="L229" i="67"/>
  <c r="L228" i="67"/>
  <c r="L231" i="67"/>
  <c r="L225" i="67"/>
  <c r="L226" i="67"/>
  <c r="L227" i="67"/>
  <c r="L214" i="67"/>
  <c r="L215" i="67"/>
  <c r="L219" i="67"/>
  <c r="L218" i="67"/>
  <c r="L213" i="67"/>
  <c r="L217" i="67"/>
  <c r="L216" i="67"/>
  <c r="L204" i="67"/>
  <c r="L189" i="67"/>
  <c r="L207" i="67"/>
  <c r="L206" i="67"/>
  <c r="L205" i="67"/>
  <c r="L201" i="67"/>
  <c r="L202" i="67"/>
  <c r="L203" i="67"/>
  <c r="L191" i="67"/>
  <c r="L195" i="67"/>
  <c r="L194" i="67"/>
  <c r="L193" i="67"/>
  <c r="L192" i="67"/>
  <c r="L190" i="67"/>
  <c r="L183" i="67"/>
  <c r="L182" i="67"/>
  <c r="L181" i="67"/>
  <c r="L180" i="67"/>
  <c r="L179" i="67"/>
  <c r="L178" i="67"/>
  <c r="L177" i="67"/>
  <c r="L171" i="67"/>
  <c r="L170" i="67"/>
  <c r="L169" i="67"/>
  <c r="L168" i="67"/>
  <c r="L167" i="67"/>
  <c r="L166" i="67"/>
  <c r="L165" i="67"/>
  <c r="L157" i="67"/>
  <c r="L159" i="67"/>
  <c r="L158" i="67"/>
  <c r="L156" i="67"/>
  <c r="L155" i="67"/>
  <c r="L154" i="67"/>
  <c r="L153" i="67"/>
  <c r="L145" i="67"/>
  <c r="L142" i="67"/>
  <c r="L141" i="67"/>
  <c r="L147" i="67"/>
  <c r="L143" i="67"/>
  <c r="L146" i="67"/>
  <c r="L144" i="67"/>
  <c r="L129" i="67"/>
  <c r="L135" i="67"/>
  <c r="L134" i="67"/>
  <c r="L133" i="67"/>
  <c r="L132" i="67"/>
  <c r="L131" i="67"/>
  <c r="L130" i="67"/>
  <c r="K14" i="67"/>
  <c r="G401" i="71" l="1"/>
  <c r="L232" i="71"/>
  <c r="G664" i="72"/>
  <c r="J370" i="72"/>
  <c r="J371" i="72"/>
  <c r="L41" i="72"/>
  <c r="J9" i="72" s="1"/>
  <c r="L342" i="72"/>
  <c r="L262" i="72"/>
  <c r="L302" i="72"/>
  <c r="L362" i="72"/>
  <c r="L322" i="72"/>
  <c r="L282" i="72"/>
  <c r="L40" i="72"/>
  <c r="J6" i="72"/>
  <c r="G663" i="72" s="1"/>
  <c r="L242" i="72"/>
  <c r="L222" i="72"/>
  <c r="L202" i="72"/>
  <c r="L182" i="72"/>
  <c r="L172" i="71"/>
  <c r="L124" i="71"/>
  <c r="L110" i="71"/>
  <c r="L90" i="71"/>
  <c r="L80" i="71"/>
  <c r="L70" i="71"/>
  <c r="L60" i="71"/>
  <c r="L50" i="71"/>
  <c r="L40" i="71"/>
  <c r="L303" i="71"/>
  <c r="L160" i="71"/>
  <c r="L30" i="71"/>
  <c r="L110" i="67"/>
  <c r="L100" i="67"/>
  <c r="L90" i="67"/>
  <c r="L70" i="67"/>
  <c r="L60" i="67"/>
  <c r="L50" i="67"/>
  <c r="L40" i="67"/>
  <c r="L30" i="67"/>
  <c r="L399" i="67"/>
  <c r="L383" i="67"/>
  <c r="L367" i="67"/>
  <c r="L351" i="67"/>
  <c r="L335" i="67"/>
  <c r="L319" i="67"/>
  <c r="L303" i="67"/>
  <c r="L287" i="67"/>
  <c r="L271" i="67"/>
  <c r="L399" i="71"/>
  <c r="L383" i="71"/>
  <c r="L367" i="71"/>
  <c r="L351" i="71"/>
  <c r="L335" i="71"/>
  <c r="L319" i="71"/>
  <c r="L271" i="71"/>
  <c r="L255" i="71"/>
  <c r="L220" i="71"/>
  <c r="L196" i="71"/>
  <c r="L184" i="71"/>
  <c r="L148" i="71"/>
  <c r="L232" i="67"/>
  <c r="L220" i="67"/>
  <c r="L208" i="67"/>
  <c r="L196" i="67"/>
  <c r="L184" i="67"/>
  <c r="L172" i="67"/>
  <c r="L160" i="67"/>
  <c r="L148" i="67"/>
  <c r="L136" i="67"/>
  <c r="K20" i="67"/>
  <c r="L20" i="67" s="1"/>
  <c r="J8" i="71" l="1"/>
  <c r="J8" i="72"/>
  <c r="G666" i="72" s="1"/>
  <c r="J239" i="71"/>
  <c r="J8" i="67"/>
  <c r="H255" i="67"/>
  <c r="G403" i="71" l="1"/>
  <c r="J238" i="67"/>
  <c r="J255" i="67"/>
  <c r="L255" i="67" s="1"/>
  <c r="J239" i="67" s="1"/>
  <c r="V8" i="42" l="1"/>
  <c r="H124" i="67"/>
  <c r="L121" i="67"/>
  <c r="J7" i="67"/>
  <c r="L122" i="67" l="1"/>
  <c r="L118" i="67"/>
  <c r="L119" i="67"/>
  <c r="L123" i="67"/>
  <c r="L120" i="67"/>
  <c r="L117" i="67"/>
  <c r="G401" i="67" l="1"/>
  <c r="L124" i="67"/>
  <c r="G403" i="67" s="1"/>
  <c r="AA14" i="55" l="1"/>
  <c r="X14" i="55"/>
  <c r="U14" i="55" l="1"/>
  <c r="AC13" i="55"/>
  <c r="AA13" i="55"/>
  <c r="W35" i="47"/>
  <c r="M20" i="51"/>
  <c r="AD8" i="42"/>
  <c r="X8" i="42"/>
  <c r="Z27" i="53"/>
  <c r="L8" i="53"/>
  <c r="R8" i="53"/>
  <c r="O8" i="53"/>
  <c r="J8" i="53"/>
  <c r="AA8" i="42"/>
  <c r="Z28" i="42"/>
  <c r="G9" i="16" l="1"/>
  <c r="AD13" i="51" l="1"/>
  <c r="N13" i="46" l="1"/>
  <c r="C16" i="50" l="1"/>
  <c r="A16" i="50"/>
  <c r="A17" i="49"/>
  <c r="C17" i="16"/>
  <c r="A17" i="16"/>
  <c r="W42" i="48"/>
  <c r="W41" i="48"/>
  <c r="W40" i="48"/>
  <c r="W40" i="50"/>
  <c r="W39" i="50"/>
  <c r="W38" i="50"/>
  <c r="W41" i="49"/>
  <c r="W40" i="49"/>
  <c r="W39" i="49"/>
  <c r="W35" i="45"/>
  <c r="W34" i="45"/>
  <c r="W33" i="45"/>
  <c r="W38" i="16"/>
  <c r="W37" i="16"/>
  <c r="J13" i="47"/>
  <c r="J13" i="51"/>
  <c r="G13" i="51"/>
  <c r="D13" i="51"/>
  <c r="J13" i="55"/>
  <c r="D13" i="55"/>
  <c r="B13" i="55"/>
  <c r="N13" i="51"/>
  <c r="O13" i="55"/>
  <c r="F4" i="55"/>
  <c r="D13" i="47"/>
  <c r="Z13" i="24"/>
  <c r="G13" i="24"/>
  <c r="J13" i="46"/>
  <c r="D13" i="46"/>
  <c r="B13" i="46"/>
  <c r="D13" i="24" l="1"/>
  <c r="E4" i="49"/>
  <c r="G9" i="45" l="1"/>
  <c r="S12" i="50"/>
  <c r="S13" i="50"/>
  <c r="T12" i="49"/>
  <c r="T13" i="49"/>
  <c r="Q24" i="49" l="1"/>
  <c r="J13" i="24" l="1"/>
  <c r="B13" i="24"/>
  <c r="G13" i="46" l="1"/>
  <c r="J12" i="44" l="1"/>
  <c r="J20" i="44"/>
  <c r="V16" i="52"/>
  <c r="I4" i="50"/>
  <c r="G4" i="50"/>
  <c r="O23" i="44" l="1"/>
  <c r="G13" i="55" l="1"/>
  <c r="AB11" i="55"/>
  <c r="B10" i="55"/>
  <c r="B9" i="55"/>
  <c r="H4" i="55"/>
  <c r="P20" i="52"/>
  <c r="J20" i="52"/>
  <c r="V19" i="52"/>
  <c r="V18" i="52"/>
  <c r="V17" i="52"/>
  <c r="V11" i="52"/>
  <c r="V10" i="52"/>
  <c r="V9" i="52"/>
  <c r="V8" i="52"/>
  <c r="P12" i="52"/>
  <c r="J12" i="52"/>
  <c r="M18" i="51"/>
  <c r="F4" i="51"/>
  <c r="D4" i="51"/>
  <c r="AB11" i="51"/>
  <c r="B10" i="51"/>
  <c r="B9" i="51"/>
  <c r="G9" i="50"/>
  <c r="S11" i="50"/>
  <c r="U23" i="52" l="1"/>
  <c r="V20" i="52"/>
  <c r="V12" i="52"/>
  <c r="O23" i="52"/>
  <c r="G4" i="49"/>
  <c r="C17" i="49" s="1"/>
  <c r="T11" i="49" l="1"/>
  <c r="G9" i="49"/>
  <c r="H47" i="48"/>
  <c r="F47" i="48"/>
  <c r="T14" i="48"/>
  <c r="T13" i="48"/>
  <c r="T12" i="48"/>
  <c r="G10" i="48"/>
  <c r="H4" i="48"/>
  <c r="F4" i="48"/>
  <c r="Z45" i="42"/>
  <c r="G4" i="47" l="1"/>
  <c r="E4" i="47"/>
  <c r="G4" i="46"/>
  <c r="E4" i="46"/>
  <c r="N13" i="47"/>
  <c r="G13" i="47"/>
  <c r="B13" i="47"/>
  <c r="AA13" i="47"/>
  <c r="Y13" i="47"/>
  <c r="AA11" i="47"/>
  <c r="B10" i="47"/>
  <c r="B9" i="47"/>
  <c r="AA13" i="46"/>
  <c r="Y13" i="46"/>
  <c r="B9" i="46"/>
  <c r="AA11" i="46"/>
  <c r="B10" i="46"/>
  <c r="T13" i="45" l="1"/>
  <c r="T12" i="45"/>
  <c r="T11" i="45"/>
  <c r="G4" i="45"/>
  <c r="E4" i="45"/>
  <c r="H4" i="24"/>
  <c r="F4" i="24"/>
  <c r="D4" i="16"/>
  <c r="F4" i="16"/>
  <c r="T13" i="16"/>
  <c r="T12" i="16"/>
  <c r="T11" i="16"/>
  <c r="AB13" i="24" l="1"/>
  <c r="O13" i="24"/>
  <c r="AB11" i="24"/>
  <c r="B10" i="24"/>
  <c r="B9" i="24"/>
</calcChain>
</file>

<file path=xl/sharedStrings.xml><?xml version="1.0" encoding="utf-8"?>
<sst xmlns="http://schemas.openxmlformats.org/spreadsheetml/2006/main" count="2665" uniqueCount="386">
  <si>
    <t>日</t>
    <rPh sb="0" eb="1">
      <t>ニチ</t>
    </rPh>
    <phoneticPr fontId="2"/>
  </si>
  <si>
    <t>月</t>
    <rPh sb="0" eb="1">
      <t>ガツ</t>
    </rPh>
    <phoneticPr fontId="2"/>
  </si>
  <si>
    <t>年</t>
    <rPh sb="0" eb="1">
      <t>ネン</t>
    </rPh>
    <phoneticPr fontId="2"/>
  </si>
  <si>
    <t>記</t>
    <rPh sb="0" eb="1">
      <t>キ</t>
    </rPh>
    <phoneticPr fontId="2"/>
  </si>
  <si>
    <t>円</t>
    <rPh sb="0" eb="1">
      <t>エン</t>
    </rPh>
    <phoneticPr fontId="2"/>
  </si>
  <si>
    <t>計</t>
    <rPh sb="0" eb="1">
      <t>ケイ</t>
    </rPh>
    <phoneticPr fontId="2"/>
  </si>
  <si>
    <t>その他</t>
    <rPh sb="2" eb="3">
      <t>タ</t>
    </rPh>
    <phoneticPr fontId="2"/>
  </si>
  <si>
    <t>１</t>
    <phoneticPr fontId="2"/>
  </si>
  <si>
    <t>３</t>
  </si>
  <si>
    <t>その他知事が必要と認める書類</t>
    <rPh sb="2" eb="3">
      <t>タ</t>
    </rPh>
    <rPh sb="3" eb="5">
      <t>チジ</t>
    </rPh>
    <rPh sb="6" eb="8">
      <t>ヒツヨウ</t>
    </rPh>
    <rPh sb="9" eb="10">
      <t>ミト</t>
    </rPh>
    <rPh sb="12" eb="14">
      <t>ショルイ</t>
    </rPh>
    <phoneticPr fontId="2"/>
  </si>
  <si>
    <t>殿</t>
    <rPh sb="0" eb="1">
      <t>ドノ</t>
    </rPh>
    <phoneticPr fontId="2"/>
  </si>
  <si>
    <t>日付け</t>
    <rPh sb="0" eb="1">
      <t>ヒ</t>
    </rPh>
    <rPh sb="1" eb="2">
      <t>ヅ</t>
    </rPh>
    <phoneticPr fontId="2"/>
  </si>
  <si>
    <t>添付書類</t>
    <rPh sb="0" eb="2">
      <t>テンプ</t>
    </rPh>
    <rPh sb="2" eb="4">
      <t>ショルイ</t>
    </rPh>
    <phoneticPr fontId="2"/>
  </si>
  <si>
    <t>金</t>
    <rPh sb="0" eb="1">
      <t>キン</t>
    </rPh>
    <phoneticPr fontId="2"/>
  </si>
  <si>
    <t>補助条件</t>
    <rPh sb="0" eb="2">
      <t>ホジョ</t>
    </rPh>
    <rPh sb="2" eb="4">
      <t>ジョウケン</t>
    </rPh>
    <phoneticPr fontId="2"/>
  </si>
  <si>
    <t>(１)</t>
    <phoneticPr fontId="2"/>
  </si>
  <si>
    <t>(３)</t>
    <phoneticPr fontId="2"/>
  </si>
  <si>
    <t>(５)</t>
    <phoneticPr fontId="2"/>
  </si>
  <si>
    <t>(1)</t>
    <phoneticPr fontId="2"/>
  </si>
  <si>
    <t>１．</t>
    <phoneticPr fontId="2"/>
  </si>
  <si>
    <t>４．</t>
    <phoneticPr fontId="2"/>
  </si>
  <si>
    <t>２．</t>
    <phoneticPr fontId="2"/>
  </si>
  <si>
    <t>３．</t>
    <phoneticPr fontId="2"/>
  </si>
  <si>
    <t>第１号様式（第４条関係）</t>
    <rPh sb="0" eb="1">
      <t>ダイ</t>
    </rPh>
    <rPh sb="2" eb="3">
      <t>ゴウ</t>
    </rPh>
    <rPh sb="3" eb="5">
      <t>ヨウシキ</t>
    </rPh>
    <rPh sb="6" eb="7">
      <t>ダイ</t>
    </rPh>
    <rPh sb="8" eb="9">
      <t>ジョウ</t>
    </rPh>
    <rPh sb="9" eb="11">
      <t>カンケイ</t>
    </rPh>
    <phoneticPr fontId="2"/>
  </si>
  <si>
    <t>変更の理由</t>
    <rPh sb="0" eb="2">
      <t>ヘンコウ</t>
    </rPh>
    <rPh sb="3" eb="5">
      <t>リユウ</t>
    </rPh>
    <phoneticPr fontId="2"/>
  </si>
  <si>
    <t>５．</t>
    <phoneticPr fontId="2"/>
  </si>
  <si>
    <t>６．</t>
    <phoneticPr fontId="2"/>
  </si>
  <si>
    <t>(２)</t>
    <phoneticPr fontId="2"/>
  </si>
  <si>
    <t>増減</t>
    <rPh sb="0" eb="2">
      <t>ゾウゲン</t>
    </rPh>
    <phoneticPr fontId="2"/>
  </si>
  <si>
    <t>住所</t>
    <rPh sb="0" eb="2">
      <t>ジュウショ</t>
    </rPh>
    <phoneticPr fontId="2"/>
  </si>
  <si>
    <t>金融機関名</t>
    <rPh sb="0" eb="2">
      <t>キンユウ</t>
    </rPh>
    <rPh sb="2" eb="4">
      <t>キカン</t>
    </rPh>
    <rPh sb="4" eb="5">
      <t>メイ</t>
    </rPh>
    <phoneticPr fontId="2"/>
  </si>
  <si>
    <t>口座番号</t>
    <rPh sb="0" eb="2">
      <t>コウザ</t>
    </rPh>
    <rPh sb="2" eb="4">
      <t>バンゴウ</t>
    </rPh>
    <phoneticPr fontId="2"/>
  </si>
  <si>
    <t>大分県知事　　</t>
    <rPh sb="0" eb="3">
      <t>オオイタケン</t>
    </rPh>
    <rPh sb="3" eb="5">
      <t>チジ</t>
    </rPh>
    <phoneticPr fontId="2"/>
  </si>
  <si>
    <t>殿</t>
    <rPh sb="0" eb="1">
      <t>ドノ</t>
    </rPh>
    <phoneticPr fontId="2"/>
  </si>
  <si>
    <t>備考</t>
    <rPh sb="0" eb="2">
      <t>ビコウ</t>
    </rPh>
    <phoneticPr fontId="2"/>
  </si>
  <si>
    <t>殿</t>
    <rPh sb="0" eb="1">
      <t>ドノ</t>
    </rPh>
    <phoneticPr fontId="2"/>
  </si>
  <si>
    <t>補助金の額の確定額</t>
    <rPh sb="0" eb="3">
      <t>ホジョキン</t>
    </rPh>
    <rPh sb="4" eb="5">
      <t>ガク</t>
    </rPh>
    <rPh sb="6" eb="8">
      <t>カクテイ</t>
    </rPh>
    <rPh sb="8" eb="9">
      <t>ガク</t>
    </rPh>
    <phoneticPr fontId="2"/>
  </si>
  <si>
    <t>(2)</t>
    <phoneticPr fontId="2"/>
  </si>
  <si>
    <t>(3)</t>
    <phoneticPr fontId="2"/>
  </si>
  <si>
    <t>第１２号様式（第１０条関係）</t>
    <rPh sb="0" eb="1">
      <t>ダイ</t>
    </rPh>
    <rPh sb="3" eb="4">
      <t>ゴウ</t>
    </rPh>
    <rPh sb="4" eb="6">
      <t>ヨウシキ</t>
    </rPh>
    <rPh sb="7" eb="8">
      <t>ダイ</t>
    </rPh>
    <rPh sb="10" eb="11">
      <t>ジョウ</t>
    </rPh>
    <rPh sb="11" eb="13">
      <t>カンケイ</t>
    </rPh>
    <phoneticPr fontId="2"/>
  </si>
  <si>
    <t>(２)</t>
    <phoneticPr fontId="2"/>
  </si>
  <si>
    <t>(３)</t>
    <phoneticPr fontId="2"/>
  </si>
  <si>
    <t>(４)</t>
    <phoneticPr fontId="2"/>
  </si>
  <si>
    <t>(７)</t>
    <phoneticPr fontId="2"/>
  </si>
  <si>
    <t>(６)</t>
    <phoneticPr fontId="2"/>
  </si>
  <si>
    <t>(８)</t>
    <phoneticPr fontId="2"/>
  </si>
  <si>
    <t>(９)</t>
    <phoneticPr fontId="2"/>
  </si>
  <si>
    <t>誓　　約　　書</t>
    <rPh sb="0" eb="1">
      <t>チカイ</t>
    </rPh>
    <rPh sb="3" eb="4">
      <t>ヤク</t>
    </rPh>
    <rPh sb="6" eb="7">
      <t>ショ</t>
    </rPh>
    <phoneticPr fontId="2"/>
  </si>
  <si>
    <t>私は、下記の事項について誓約します。</t>
    <rPh sb="0" eb="1">
      <t>ワタシ</t>
    </rPh>
    <rPh sb="3" eb="5">
      <t>カキ</t>
    </rPh>
    <rPh sb="6" eb="8">
      <t>ジコウ</t>
    </rPh>
    <rPh sb="12" eb="14">
      <t>セイヤク</t>
    </rPh>
    <phoneticPr fontId="2"/>
  </si>
  <si>
    <t>なお、県が必要な場合には、大分県警察本部に照会することについて承諾します。</t>
    <rPh sb="3" eb="4">
      <t>ケン</t>
    </rPh>
    <rPh sb="5" eb="7">
      <t>ヒツヨウ</t>
    </rPh>
    <rPh sb="8" eb="10">
      <t>バアイ</t>
    </rPh>
    <rPh sb="13" eb="16">
      <t>オオイタケン</t>
    </rPh>
    <rPh sb="16" eb="18">
      <t>ケイサツ</t>
    </rPh>
    <rPh sb="18" eb="20">
      <t>ホンブ</t>
    </rPh>
    <rPh sb="21" eb="23">
      <t>ショウカイ</t>
    </rPh>
    <rPh sb="31" eb="33">
      <t>ショウダク</t>
    </rPh>
    <phoneticPr fontId="2"/>
  </si>
  <si>
    <t>また、照会で確認された情報は、今後、私が、大分県と行う他の誓約における確認に利用することに同意します。</t>
    <rPh sb="3" eb="5">
      <t>ショウカイ</t>
    </rPh>
    <rPh sb="6" eb="8">
      <t>カクニン</t>
    </rPh>
    <rPh sb="11" eb="13">
      <t>ジョウホウ</t>
    </rPh>
    <rPh sb="15" eb="17">
      <t>コンゴ</t>
    </rPh>
    <rPh sb="18" eb="19">
      <t>ワタシ</t>
    </rPh>
    <rPh sb="21" eb="24">
      <t>オオイタケン</t>
    </rPh>
    <rPh sb="25" eb="26">
      <t>オコナ</t>
    </rPh>
    <rPh sb="27" eb="28">
      <t>ホカ</t>
    </rPh>
    <rPh sb="29" eb="31">
      <t>セイヤク</t>
    </rPh>
    <rPh sb="35" eb="37">
      <t>カクニン</t>
    </rPh>
    <rPh sb="38" eb="40">
      <t>リヨウ</t>
    </rPh>
    <rPh sb="45" eb="47">
      <t>ドウイ</t>
    </rPh>
    <phoneticPr fontId="2"/>
  </si>
  <si>
    <t>１　自己又は自己の役員等は、次の各号のいずれにも該当しません。</t>
    <rPh sb="2" eb="4">
      <t>ジコ</t>
    </rPh>
    <rPh sb="4" eb="5">
      <t>マタ</t>
    </rPh>
    <rPh sb="6" eb="8">
      <t>ジコ</t>
    </rPh>
    <rPh sb="9" eb="11">
      <t>ヤクイン</t>
    </rPh>
    <rPh sb="11" eb="12">
      <t>トウ</t>
    </rPh>
    <rPh sb="14" eb="15">
      <t>ツギ</t>
    </rPh>
    <rPh sb="16" eb="18">
      <t>カクゴウ</t>
    </rPh>
    <rPh sb="24" eb="26">
      <t>ガイトウ</t>
    </rPh>
    <phoneticPr fontId="2"/>
  </si>
  <si>
    <t>（１）暴力団（暴力団員による不当な行為の防止等に関する法律（平成３年法律第７７号）第２条第２号に</t>
    <rPh sb="3" eb="6">
      <t>ボウリョクダン</t>
    </rPh>
    <rPh sb="7" eb="9">
      <t>ボウリョク</t>
    </rPh>
    <rPh sb="9" eb="11">
      <t>ダンイン</t>
    </rPh>
    <rPh sb="14" eb="16">
      <t>フトウ</t>
    </rPh>
    <rPh sb="17" eb="19">
      <t>コウイ</t>
    </rPh>
    <rPh sb="20" eb="22">
      <t>ボウシ</t>
    </rPh>
    <rPh sb="22" eb="23">
      <t>トウ</t>
    </rPh>
    <rPh sb="24" eb="25">
      <t>カン</t>
    </rPh>
    <rPh sb="27" eb="29">
      <t>ホウリツ</t>
    </rPh>
    <rPh sb="30" eb="32">
      <t>ヘイセイ</t>
    </rPh>
    <rPh sb="33" eb="34">
      <t>ネン</t>
    </rPh>
    <rPh sb="34" eb="36">
      <t>ホウリツ</t>
    </rPh>
    <rPh sb="36" eb="37">
      <t>ダイ</t>
    </rPh>
    <rPh sb="39" eb="40">
      <t>ゴウ</t>
    </rPh>
    <rPh sb="41" eb="42">
      <t>ダイ</t>
    </rPh>
    <rPh sb="43" eb="44">
      <t>ジョウ</t>
    </rPh>
    <rPh sb="44" eb="45">
      <t>ダイ</t>
    </rPh>
    <rPh sb="46" eb="47">
      <t>ゴウ</t>
    </rPh>
    <phoneticPr fontId="2"/>
  </si>
  <si>
    <t>　　規定する暴力団をいう。以下同じ。）</t>
    <rPh sb="2" eb="4">
      <t>キテイ</t>
    </rPh>
    <rPh sb="6" eb="9">
      <t>ボウリョクダン</t>
    </rPh>
    <rPh sb="13" eb="15">
      <t>イカ</t>
    </rPh>
    <rPh sb="15" eb="16">
      <t>オナ</t>
    </rPh>
    <phoneticPr fontId="2"/>
  </si>
  <si>
    <t>（２）暴力団員（同法第２条第６号に規定する暴力団員をいう。以下同じ。）</t>
    <rPh sb="3" eb="6">
      <t>ボウリョクダン</t>
    </rPh>
    <rPh sb="6" eb="7">
      <t>イン</t>
    </rPh>
    <rPh sb="8" eb="10">
      <t>ドウホウ</t>
    </rPh>
    <rPh sb="10" eb="11">
      <t>ダイ</t>
    </rPh>
    <rPh sb="12" eb="13">
      <t>ジョウ</t>
    </rPh>
    <rPh sb="13" eb="14">
      <t>ダイ</t>
    </rPh>
    <rPh sb="15" eb="16">
      <t>ゴウ</t>
    </rPh>
    <rPh sb="17" eb="19">
      <t>キテイ</t>
    </rPh>
    <rPh sb="21" eb="23">
      <t>ボウリョク</t>
    </rPh>
    <rPh sb="23" eb="25">
      <t>ダンイン</t>
    </rPh>
    <rPh sb="29" eb="31">
      <t>イカ</t>
    </rPh>
    <rPh sb="31" eb="32">
      <t>オナ</t>
    </rPh>
    <phoneticPr fontId="2"/>
  </si>
  <si>
    <t>（３）暴力団員が役員となっている事業者</t>
    <rPh sb="3" eb="6">
      <t>ボウリョクダン</t>
    </rPh>
    <rPh sb="6" eb="7">
      <t>イン</t>
    </rPh>
    <rPh sb="8" eb="10">
      <t>ヤクイン</t>
    </rPh>
    <rPh sb="16" eb="19">
      <t>ジギョウシャ</t>
    </rPh>
    <phoneticPr fontId="2"/>
  </si>
  <si>
    <t>（４）暴力団員であることを知りながら、その者を雇用・使用している者</t>
    <rPh sb="3" eb="6">
      <t>ボウリョクダン</t>
    </rPh>
    <rPh sb="6" eb="7">
      <t>イン</t>
    </rPh>
    <rPh sb="13" eb="14">
      <t>シ</t>
    </rPh>
    <rPh sb="21" eb="22">
      <t>モノ</t>
    </rPh>
    <rPh sb="23" eb="25">
      <t>コヨウ</t>
    </rPh>
    <rPh sb="26" eb="28">
      <t>シヨウ</t>
    </rPh>
    <rPh sb="32" eb="33">
      <t>モノ</t>
    </rPh>
    <phoneticPr fontId="2"/>
  </si>
  <si>
    <t>（５）暴力団員であることを知りながら、その者と下請契約又は資材、原材料の購入契約等を締結している者</t>
    <rPh sb="3" eb="7">
      <t>ボウリョクダンイン</t>
    </rPh>
    <rPh sb="13" eb="14">
      <t>シ</t>
    </rPh>
    <rPh sb="21" eb="22">
      <t>モノ</t>
    </rPh>
    <rPh sb="23" eb="25">
      <t>シタウケ</t>
    </rPh>
    <rPh sb="25" eb="27">
      <t>ケイヤク</t>
    </rPh>
    <rPh sb="27" eb="28">
      <t>マタ</t>
    </rPh>
    <rPh sb="29" eb="31">
      <t>シザイ</t>
    </rPh>
    <rPh sb="32" eb="35">
      <t>ゲンザイリョウ</t>
    </rPh>
    <rPh sb="36" eb="38">
      <t>コウニュウ</t>
    </rPh>
    <rPh sb="38" eb="40">
      <t>ケイヤク</t>
    </rPh>
    <rPh sb="40" eb="41">
      <t>トウ</t>
    </rPh>
    <rPh sb="42" eb="44">
      <t>テイケツ</t>
    </rPh>
    <rPh sb="48" eb="49">
      <t>モノ</t>
    </rPh>
    <phoneticPr fontId="2"/>
  </si>
  <si>
    <t>（６）暴力団又は暴力団員に経済上の利益又は便宜を供与している者</t>
    <rPh sb="3" eb="6">
      <t>ボウリョクダン</t>
    </rPh>
    <rPh sb="6" eb="7">
      <t>マタ</t>
    </rPh>
    <rPh sb="8" eb="10">
      <t>ボウリョク</t>
    </rPh>
    <rPh sb="10" eb="12">
      <t>ダンイン</t>
    </rPh>
    <rPh sb="13" eb="15">
      <t>ケイザイ</t>
    </rPh>
    <rPh sb="15" eb="16">
      <t>ジョウ</t>
    </rPh>
    <rPh sb="17" eb="19">
      <t>リエキ</t>
    </rPh>
    <rPh sb="19" eb="20">
      <t>マタ</t>
    </rPh>
    <rPh sb="21" eb="23">
      <t>ベンギ</t>
    </rPh>
    <rPh sb="24" eb="26">
      <t>キョウヨ</t>
    </rPh>
    <rPh sb="30" eb="31">
      <t>モノ</t>
    </rPh>
    <phoneticPr fontId="2"/>
  </si>
  <si>
    <t>（７）暴力団又は暴力団員と社会通念上ふさわしくない交際を有するなど社会的に避難される関係を有してい</t>
    <rPh sb="3" eb="6">
      <t>ボウリョクダン</t>
    </rPh>
    <rPh sb="6" eb="7">
      <t>マタ</t>
    </rPh>
    <rPh sb="8" eb="10">
      <t>ボウリョク</t>
    </rPh>
    <rPh sb="10" eb="12">
      <t>ダンイン</t>
    </rPh>
    <rPh sb="13" eb="15">
      <t>シャカイ</t>
    </rPh>
    <rPh sb="15" eb="18">
      <t>ツウネンジョウ</t>
    </rPh>
    <rPh sb="25" eb="27">
      <t>コウサイ</t>
    </rPh>
    <rPh sb="28" eb="29">
      <t>ユウ</t>
    </rPh>
    <rPh sb="33" eb="36">
      <t>シャカイテキ</t>
    </rPh>
    <rPh sb="37" eb="39">
      <t>ヒナン</t>
    </rPh>
    <rPh sb="42" eb="44">
      <t>カンケイ</t>
    </rPh>
    <rPh sb="45" eb="46">
      <t>ユウ</t>
    </rPh>
    <phoneticPr fontId="2"/>
  </si>
  <si>
    <t>　　る者</t>
    <rPh sb="3" eb="4">
      <t>モノ</t>
    </rPh>
    <phoneticPr fontId="2"/>
  </si>
  <si>
    <t>（８）暴力団又は暴力団員であることを知りながらこれらを利用している者</t>
    <rPh sb="3" eb="6">
      <t>ボウリョクダン</t>
    </rPh>
    <rPh sb="6" eb="7">
      <t>マタ</t>
    </rPh>
    <rPh sb="8" eb="10">
      <t>ボウリョク</t>
    </rPh>
    <rPh sb="10" eb="12">
      <t>ダンイン</t>
    </rPh>
    <rPh sb="18" eb="19">
      <t>シ</t>
    </rPh>
    <rPh sb="27" eb="29">
      <t>リヨウ</t>
    </rPh>
    <rPh sb="33" eb="34">
      <t>モノ</t>
    </rPh>
    <phoneticPr fontId="2"/>
  </si>
  <si>
    <t>２　１の（１）から（８）までに掲げる者が、その経営に実質的に関与している法人その他の団体又は個人で</t>
    <rPh sb="15" eb="16">
      <t>カカ</t>
    </rPh>
    <rPh sb="18" eb="19">
      <t>モノ</t>
    </rPh>
    <rPh sb="23" eb="25">
      <t>ケイエイ</t>
    </rPh>
    <rPh sb="26" eb="29">
      <t>ジッシツテキ</t>
    </rPh>
    <rPh sb="30" eb="32">
      <t>カンヨ</t>
    </rPh>
    <rPh sb="36" eb="38">
      <t>ホウジン</t>
    </rPh>
    <rPh sb="40" eb="41">
      <t>タ</t>
    </rPh>
    <rPh sb="42" eb="44">
      <t>ダンタイ</t>
    </rPh>
    <rPh sb="44" eb="45">
      <t>マタ</t>
    </rPh>
    <rPh sb="46" eb="48">
      <t>コジン</t>
    </rPh>
    <phoneticPr fontId="2"/>
  </si>
  <si>
    <t>　はありません。</t>
    <phoneticPr fontId="2"/>
  </si>
  <si>
    <t>月</t>
    <rPh sb="0" eb="1">
      <t>ツキ</t>
    </rPh>
    <phoneticPr fontId="2"/>
  </si>
  <si>
    <t>日</t>
    <rPh sb="0" eb="1">
      <t>ヒ</t>
    </rPh>
    <phoneticPr fontId="2"/>
  </si>
  <si>
    <t>大分県知事</t>
    <rPh sb="0" eb="2">
      <t>オオイタ</t>
    </rPh>
    <rPh sb="2" eb="5">
      <t>ケンチジ</t>
    </rPh>
    <phoneticPr fontId="2"/>
  </si>
  <si>
    <t>〔法人、団体にあっては事務所所在地〕</t>
    <rPh sb="1" eb="3">
      <t>ホウジン</t>
    </rPh>
    <rPh sb="4" eb="6">
      <t>ダンタイ</t>
    </rPh>
    <rPh sb="11" eb="13">
      <t>ジム</t>
    </rPh>
    <rPh sb="13" eb="14">
      <t>ショ</t>
    </rPh>
    <rPh sb="14" eb="17">
      <t>ショザイチ</t>
    </rPh>
    <phoneticPr fontId="2"/>
  </si>
  <si>
    <t>住　　所</t>
    <rPh sb="0" eb="1">
      <t>スミ</t>
    </rPh>
    <rPh sb="3" eb="4">
      <t>ショ</t>
    </rPh>
    <phoneticPr fontId="2"/>
  </si>
  <si>
    <t>（ふりがな）</t>
    <phoneticPr fontId="2"/>
  </si>
  <si>
    <t>氏　　名</t>
    <rPh sb="0" eb="1">
      <t>シ</t>
    </rPh>
    <rPh sb="3" eb="4">
      <t>メイ</t>
    </rPh>
    <phoneticPr fontId="2"/>
  </si>
  <si>
    <t>年度大分県介護テクノロジー導入支援事業費補助金交付申請書</t>
    <phoneticPr fontId="2"/>
  </si>
  <si>
    <t>代表者職・氏名</t>
    <rPh sb="0" eb="3">
      <t>ダイヒョウシャ</t>
    </rPh>
    <rPh sb="3" eb="4">
      <t>ショク</t>
    </rPh>
    <rPh sb="5" eb="7">
      <t>シメイ</t>
    </rPh>
    <phoneticPr fontId="2"/>
  </si>
  <si>
    <t>補助金</t>
    <phoneticPr fontId="2"/>
  </si>
  <si>
    <t>事業の目的</t>
    <rPh sb="0" eb="2">
      <t>ジギョウ</t>
    </rPh>
    <rPh sb="3" eb="5">
      <t>モクテキ</t>
    </rPh>
    <phoneticPr fontId="2"/>
  </si>
  <si>
    <t>事業完了予定年月日</t>
    <rPh sb="0" eb="2">
      <t>ジギョウ</t>
    </rPh>
    <rPh sb="2" eb="4">
      <t>カンリョウ</t>
    </rPh>
    <rPh sb="4" eb="6">
      <t>ヨテイ</t>
    </rPh>
    <rPh sb="6" eb="9">
      <t>ネンガッピ</t>
    </rPh>
    <phoneticPr fontId="2"/>
  </si>
  <si>
    <t>(4)</t>
    <phoneticPr fontId="2"/>
  </si>
  <si>
    <t>補助金交付申請額の算出根拠（第２号様式）</t>
    <rPh sb="0" eb="3">
      <t>ホジョキン</t>
    </rPh>
    <rPh sb="3" eb="5">
      <t>コウフ</t>
    </rPh>
    <rPh sb="5" eb="7">
      <t>シンセイ</t>
    </rPh>
    <rPh sb="7" eb="8">
      <t>ガク</t>
    </rPh>
    <rPh sb="9" eb="11">
      <t>サンシュツ</t>
    </rPh>
    <rPh sb="11" eb="13">
      <t>コンキョ</t>
    </rPh>
    <rPh sb="14" eb="15">
      <t>ダイ</t>
    </rPh>
    <rPh sb="16" eb="17">
      <t>ゴウ</t>
    </rPh>
    <rPh sb="17" eb="19">
      <t>ヨウシキ</t>
    </rPh>
    <phoneticPr fontId="2"/>
  </si>
  <si>
    <t>事業計画書（第３号様式）</t>
    <rPh sb="0" eb="2">
      <t>ジギョウ</t>
    </rPh>
    <rPh sb="2" eb="5">
      <t>ケイカクショ</t>
    </rPh>
    <rPh sb="6" eb="7">
      <t>ダイ</t>
    </rPh>
    <rPh sb="8" eb="9">
      <t>ゴウ</t>
    </rPh>
    <rPh sb="9" eb="11">
      <t>ヨウシキ</t>
    </rPh>
    <phoneticPr fontId="2"/>
  </si>
  <si>
    <t>収支予算書（第４号様式）</t>
    <rPh sb="0" eb="2">
      <t>シュウシ</t>
    </rPh>
    <rPh sb="2" eb="5">
      <t>ヨサンショ</t>
    </rPh>
    <rPh sb="6" eb="7">
      <t>ダイ</t>
    </rPh>
    <rPh sb="8" eb="9">
      <t>ゴウ</t>
    </rPh>
    <rPh sb="9" eb="11">
      <t>ヨウシキ</t>
    </rPh>
    <phoneticPr fontId="2"/>
  </si>
  <si>
    <t>(5)</t>
    <phoneticPr fontId="2"/>
  </si>
  <si>
    <t>誓約書（別紙）</t>
    <rPh sb="0" eb="3">
      <t>セイヤクショ</t>
    </rPh>
    <rPh sb="4" eb="6">
      <t>ベッシ</t>
    </rPh>
    <phoneticPr fontId="2"/>
  </si>
  <si>
    <t>報告担当者</t>
    <rPh sb="0" eb="2">
      <t>ホウコク</t>
    </rPh>
    <rPh sb="2" eb="5">
      <t>タントウシャ</t>
    </rPh>
    <phoneticPr fontId="2"/>
  </si>
  <si>
    <t>職・氏名</t>
    <rPh sb="0" eb="1">
      <t>ショク</t>
    </rPh>
    <rPh sb="2" eb="4">
      <t>シメイ</t>
    </rPh>
    <phoneticPr fontId="2"/>
  </si>
  <si>
    <t>電話番号</t>
    <rPh sb="0" eb="2">
      <t>デンワ</t>
    </rPh>
    <rPh sb="2" eb="4">
      <t>バンゴウ</t>
    </rPh>
    <phoneticPr fontId="2"/>
  </si>
  <si>
    <t>メールアドレス</t>
    <phoneticPr fontId="2"/>
  </si>
  <si>
    <t>別紙</t>
    <rPh sb="0" eb="2">
      <t>ベッシ</t>
    </rPh>
    <phoneticPr fontId="2"/>
  </si>
  <si>
    <t>第２号様式（第４条関係）</t>
    <phoneticPr fontId="13"/>
  </si>
  <si>
    <t>補助金交付申請額の算出根拠</t>
    <phoneticPr fontId="13"/>
  </si>
  <si>
    <t>（単位：円）</t>
    <rPh sb="1" eb="3">
      <t>タンイ</t>
    </rPh>
    <rPh sb="4" eb="5">
      <t>エン</t>
    </rPh>
    <phoneticPr fontId="13"/>
  </si>
  <si>
    <t>製品名</t>
    <rPh sb="0" eb="2">
      <t>セイヒンメイ</t>
    </rPh>
    <phoneticPr fontId="13"/>
  </si>
  <si>
    <t>補助対象経費（A)</t>
    <rPh sb="0" eb="2">
      <t>ホジョ</t>
    </rPh>
    <rPh sb="2" eb="4">
      <t>タイショウ</t>
    </rPh>
    <rPh sb="4" eb="6">
      <t>ケイヒ</t>
    </rPh>
    <phoneticPr fontId="13"/>
  </si>
  <si>
    <t>第３号様式（第４条関係）</t>
    <rPh sb="0" eb="1">
      <t>ダイ</t>
    </rPh>
    <rPh sb="2" eb="3">
      <t>ゴウ</t>
    </rPh>
    <rPh sb="3" eb="5">
      <t>ヨウシキ</t>
    </rPh>
    <rPh sb="6" eb="7">
      <t>ダイ</t>
    </rPh>
    <rPh sb="8" eb="9">
      <t>ジョウ</t>
    </rPh>
    <rPh sb="9" eb="11">
      <t>カンケイ</t>
    </rPh>
    <phoneticPr fontId="2"/>
  </si>
  <si>
    <t>導入機器名</t>
    <rPh sb="0" eb="2">
      <t>ドウニュウ</t>
    </rPh>
    <rPh sb="2" eb="5">
      <t>キキメイ</t>
    </rPh>
    <phoneticPr fontId="2"/>
  </si>
  <si>
    <t>導入時期</t>
    <rPh sb="0" eb="2">
      <t>ドウニュウ</t>
    </rPh>
    <rPh sb="2" eb="4">
      <t>ジキ</t>
    </rPh>
    <phoneticPr fontId="2"/>
  </si>
  <si>
    <t>導入台（セット）数</t>
    <rPh sb="0" eb="2">
      <t>ドウニュウ</t>
    </rPh>
    <rPh sb="2" eb="3">
      <t>ダイ</t>
    </rPh>
    <rPh sb="8" eb="9">
      <t>スウ</t>
    </rPh>
    <phoneticPr fontId="2"/>
  </si>
  <si>
    <t>事業所名</t>
    <rPh sb="0" eb="3">
      <t>ジギョウショ</t>
    </rPh>
    <rPh sb="3" eb="4">
      <t>メイ</t>
    </rPh>
    <phoneticPr fontId="2"/>
  </si>
  <si>
    <t>導入に要する経費の
内訳</t>
    <rPh sb="0" eb="2">
      <t>ドウニュウ</t>
    </rPh>
    <rPh sb="3" eb="4">
      <t>ヨウ</t>
    </rPh>
    <rPh sb="6" eb="8">
      <t>ケイヒ</t>
    </rPh>
    <rPh sb="10" eb="12">
      <t>ウチワケ</t>
    </rPh>
    <phoneticPr fontId="2"/>
  </si>
  <si>
    <t>第４号様式（第４条関係）</t>
    <rPh sb="0" eb="1">
      <t>ダイ</t>
    </rPh>
    <rPh sb="2" eb="3">
      <t>ゴウ</t>
    </rPh>
    <rPh sb="3" eb="5">
      <t>ヨウシキ</t>
    </rPh>
    <rPh sb="6" eb="7">
      <t>ダイ</t>
    </rPh>
    <rPh sb="8" eb="9">
      <t>ジョウ</t>
    </rPh>
    <rPh sb="9" eb="11">
      <t>カンケイ</t>
    </rPh>
    <phoneticPr fontId="2"/>
  </si>
  <si>
    <t>収支予算書</t>
    <rPh sb="0" eb="2">
      <t>シュウシ</t>
    </rPh>
    <rPh sb="2" eb="5">
      <t>ヨサンショ</t>
    </rPh>
    <phoneticPr fontId="2"/>
  </si>
  <si>
    <t>１　収入</t>
    <rPh sb="2" eb="4">
      <t>シュウニュウ</t>
    </rPh>
    <phoneticPr fontId="2"/>
  </si>
  <si>
    <t>予算額</t>
    <rPh sb="0" eb="3">
      <t>ヨサンガク</t>
    </rPh>
    <phoneticPr fontId="2"/>
  </si>
  <si>
    <t>項目</t>
    <rPh sb="0" eb="2">
      <t>コウモク</t>
    </rPh>
    <phoneticPr fontId="2"/>
  </si>
  <si>
    <t>県費補助金</t>
    <rPh sb="0" eb="2">
      <t>ケンピ</t>
    </rPh>
    <rPh sb="2" eb="5">
      <t>ホジョキン</t>
    </rPh>
    <phoneticPr fontId="2"/>
  </si>
  <si>
    <t>２　支出</t>
    <rPh sb="2" eb="4">
      <t>シシュツ</t>
    </rPh>
    <phoneticPr fontId="2"/>
  </si>
  <si>
    <t>年度大分県介護テクノロジー導入支援事業費補助金変更承認申請書</t>
    <rPh sb="23" eb="27">
      <t>ヘンコウショウニン</t>
    </rPh>
    <rPh sb="27" eb="29">
      <t>シンセイ</t>
    </rPh>
    <phoneticPr fontId="2"/>
  </si>
  <si>
    <t>１．</t>
    <phoneticPr fontId="2"/>
  </si>
  <si>
    <t>年度大分県介護テクノロジー導入支援事業費補助金交付決定通知書</t>
    <rPh sb="25" eb="29">
      <t>ケッテイツウチ</t>
    </rPh>
    <phoneticPr fontId="2"/>
  </si>
  <si>
    <t>年</t>
    <rPh sb="0" eb="1">
      <t>トシ</t>
    </rPh>
    <phoneticPr fontId="2"/>
  </si>
  <si>
    <t>で交付申請のあった</t>
    <rPh sb="1" eb="5">
      <t>コウフシンセイ</t>
    </rPh>
    <phoneticPr fontId="2"/>
  </si>
  <si>
    <t>補助対象経費</t>
    <rPh sb="0" eb="2">
      <t>ホジョ</t>
    </rPh>
    <rPh sb="2" eb="4">
      <t>タイショウ</t>
    </rPh>
    <rPh sb="4" eb="6">
      <t>ケイヒ</t>
    </rPh>
    <phoneticPr fontId="2"/>
  </si>
  <si>
    <t>２</t>
    <phoneticPr fontId="2"/>
  </si>
  <si>
    <t>補助金の交付決定額</t>
    <rPh sb="0" eb="2">
      <t>ホジョ</t>
    </rPh>
    <rPh sb="4" eb="6">
      <t>コウフ</t>
    </rPh>
    <rPh sb="6" eb="8">
      <t>ケッテイ</t>
    </rPh>
    <rPh sb="8" eb="9">
      <t>ガク</t>
    </rPh>
    <phoneticPr fontId="2"/>
  </si>
  <si>
    <t>補助事業の内容又は経費の配分の変更（知事が定める軽微な変更を除く。）をする場合は、補助事業変更承認申請書（第５号様式）を知事に提出し、その承認を受けること。</t>
    <phoneticPr fontId="2"/>
  </si>
  <si>
    <t>補助事業を中止し、又は廃止する場合は、事業中止（廃止）承認申請書（第６号様式）を知事に提出し、その承認を受けること。</t>
    <phoneticPr fontId="2"/>
  </si>
  <si>
    <t>補助事業が予定の期間内に完了しない場合又は補助事業の遂行が困難となった場合は、速やかに知事に報告し、その指示を受けること。</t>
    <phoneticPr fontId="2"/>
  </si>
  <si>
    <t>この補助金に係る収入及び支出を明らかにした預金通帳、金銭（預金）出納簿等の帳簿及び契約書、領収書等の証拠書類は、補助事業が完了した日の属する年度の翌年度から起算して１０年間整備保管すること。</t>
    <phoneticPr fontId="2"/>
  </si>
  <si>
    <t xml:space="preserve">暴力団員（暴力団員による不当な行為の防止等に関する法律（平成３年法律第７７号）第２条第６号に規定する暴力団員をいう。以下同じ。）又は暴力団（同法第２条第２号に規定する暴力団をいう。）若しくは暴力団員と密接な関係を有する者であってはならないこと。
</t>
    <phoneticPr fontId="2"/>
  </si>
  <si>
    <t xml:space="preserve">この補助事業によって取得し、又は効用の増加した財産（以下「財産」という。）は、知事の承認を受けないで、補助金の交付目的に反して使用し、譲渡し、交換し、貸付け又は担保の用に供してはならないこと。ただし、減価償却資産の耐用年数等に関する省令に定められている財産については、 大蔵省令（昭和４０年大蔵省令第１５号。以下「大蔵省令」という。）に定められている耐用年数に相当する期間を経過している場合はこの限りではないこと。
</t>
    <phoneticPr fontId="2"/>
  </si>
  <si>
    <t>財産は、財産管理台帳及びその他関係書類を整備保管し、当該補助事業の完了後においても善良な管理者の注意をもって管理するとともに、補助金の交付目的に従って、その効率的な運用を図ること。</t>
    <phoneticPr fontId="2"/>
  </si>
  <si>
    <t>財産のうち、一件当たりの取得価格が３０万円以上のものを処分しようとするときは、あらかじめ知事の承認を受けること。ただし、大蔵省令に定められている財産については、大蔵省令に定められている耐用年数に相当する期間を経過している場合はこの限りではないこと。</t>
    <phoneticPr fontId="2"/>
  </si>
  <si>
    <t>知事の承認を受けて財産を処分したことにより収入があった場合は、その収入の全部又は一部を県に納付させることがあること。</t>
    <phoneticPr fontId="2"/>
  </si>
  <si>
    <t>第４条第３項ただし書きの規定により補助金の交付申請をした場合は、第１０条の規定による実績報告書の提出時に、当該補助金に係る消費税等仕入控除税額が明らかになったときは、これを補助金額から減額して報告すること。</t>
    <phoneticPr fontId="2"/>
  </si>
  <si>
    <t>(10)</t>
    <phoneticPr fontId="2"/>
  </si>
  <si>
    <t>(11)</t>
    <phoneticPr fontId="2"/>
  </si>
  <si>
    <t>その他、大分県補助金等交付規則、大分県介護テクノロジー導入支援事業実施要領及び大分県介護テクノロジー導入支援事業費補助金交付要綱の定めに従うこと。</t>
    <phoneticPr fontId="2"/>
  </si>
  <si>
    <t>(12)</t>
    <phoneticPr fontId="2"/>
  </si>
  <si>
    <t>(13)</t>
    <phoneticPr fontId="2"/>
  </si>
  <si>
    <t>第</t>
    <rPh sb="0" eb="1">
      <t>ダイ</t>
    </rPh>
    <phoneticPr fontId="2"/>
  </si>
  <si>
    <t>（備考）</t>
    <rPh sb="1" eb="3">
      <t>ビコウ</t>
    </rPh>
    <phoneticPr fontId="2"/>
  </si>
  <si>
    <t>第６号様式（第５条関係）</t>
    <rPh sb="0" eb="1">
      <t>ダイ</t>
    </rPh>
    <rPh sb="2" eb="3">
      <t>ゴウ</t>
    </rPh>
    <rPh sb="3" eb="5">
      <t>ヨウシキ</t>
    </rPh>
    <rPh sb="6" eb="7">
      <t>ダイ</t>
    </rPh>
    <rPh sb="8" eb="9">
      <t>ジョウ</t>
    </rPh>
    <rPh sb="9" eb="11">
      <t>カンケイ</t>
    </rPh>
    <phoneticPr fontId="2"/>
  </si>
  <si>
    <t>中止（廃止）の理由</t>
    <rPh sb="0" eb="2">
      <t>チュウシ</t>
    </rPh>
    <rPh sb="3" eb="5">
      <t>ハイシ</t>
    </rPh>
    <rPh sb="7" eb="9">
      <t>リユウ</t>
    </rPh>
    <phoneticPr fontId="2"/>
  </si>
  <si>
    <t>中止の期間（又は廃止の期日）</t>
    <rPh sb="0" eb="2">
      <t>チュウシ</t>
    </rPh>
    <rPh sb="3" eb="5">
      <t>キカン</t>
    </rPh>
    <rPh sb="6" eb="7">
      <t>マタ</t>
    </rPh>
    <rPh sb="8" eb="10">
      <t>ハイシ</t>
    </rPh>
    <rPh sb="11" eb="13">
      <t>キジツ</t>
    </rPh>
    <phoneticPr fontId="2"/>
  </si>
  <si>
    <t>中止（廃止）後の措置</t>
    <rPh sb="0" eb="2">
      <t>チュウシ</t>
    </rPh>
    <rPh sb="3" eb="5">
      <t>ハイシ</t>
    </rPh>
    <rPh sb="6" eb="7">
      <t>ゴ</t>
    </rPh>
    <rPh sb="8" eb="10">
      <t>ソチ</t>
    </rPh>
    <phoneticPr fontId="2"/>
  </si>
  <si>
    <t>２．</t>
    <phoneticPr fontId="2"/>
  </si>
  <si>
    <t>３．</t>
    <phoneticPr fontId="2"/>
  </si>
  <si>
    <t>（公印省略）</t>
    <rPh sb="1" eb="5">
      <t>コウインショウリャク</t>
    </rPh>
    <phoneticPr fontId="2"/>
  </si>
  <si>
    <t>第５号様式（第６条関係）</t>
    <rPh sb="0" eb="1">
      <t>ダイ</t>
    </rPh>
    <rPh sb="2" eb="3">
      <t>ゴウ</t>
    </rPh>
    <rPh sb="3" eb="5">
      <t>ヨウシキ</t>
    </rPh>
    <rPh sb="6" eb="7">
      <t>ダイ</t>
    </rPh>
    <rPh sb="8" eb="9">
      <t>ジョウ</t>
    </rPh>
    <rPh sb="9" eb="11">
      <t>カンケイ</t>
    </rPh>
    <phoneticPr fontId="2"/>
  </si>
  <si>
    <t>第７号様式（第５条関係）</t>
    <rPh sb="0" eb="1">
      <t>ダイ</t>
    </rPh>
    <rPh sb="2" eb="3">
      <t>ゴウ</t>
    </rPh>
    <rPh sb="3" eb="5">
      <t>ヨウシキ</t>
    </rPh>
    <rPh sb="6" eb="7">
      <t>ダイ</t>
    </rPh>
    <rPh sb="8" eb="9">
      <t>ジョウ</t>
    </rPh>
    <rPh sb="9" eb="11">
      <t>カンケイ</t>
    </rPh>
    <phoneticPr fontId="2"/>
  </si>
  <si>
    <t>年度大分県介護テクノロジー導入支援事業費補助金変更承認通知書</t>
    <phoneticPr fontId="2"/>
  </si>
  <si>
    <t>で提出のあった</t>
    <rPh sb="1" eb="3">
      <t>テイシュツ</t>
    </rPh>
    <phoneticPr fontId="2"/>
  </si>
  <si>
    <t>電　　　　　　話</t>
    <rPh sb="0" eb="1">
      <t>デン</t>
    </rPh>
    <rPh sb="7" eb="8">
      <t>ハナシ</t>
    </rPh>
    <phoneticPr fontId="2"/>
  </si>
  <si>
    <t>担　　　　　　当</t>
    <rPh sb="0" eb="1">
      <t>タン</t>
    </rPh>
    <rPh sb="7" eb="8">
      <t>トウ</t>
    </rPh>
    <phoneticPr fontId="2"/>
  </si>
  <si>
    <t>第８号様式（第５条関係）</t>
    <rPh sb="0" eb="1">
      <t>ダイ</t>
    </rPh>
    <rPh sb="2" eb="3">
      <t>ゴウ</t>
    </rPh>
    <rPh sb="3" eb="5">
      <t>ヨウシキ</t>
    </rPh>
    <rPh sb="6" eb="7">
      <t>ダイ</t>
    </rPh>
    <rPh sb="8" eb="9">
      <t>ジョウ</t>
    </rPh>
    <rPh sb="9" eb="11">
      <t>カンケイ</t>
    </rPh>
    <phoneticPr fontId="2"/>
  </si>
  <si>
    <t>第９号様式（第５条関係）</t>
    <rPh sb="0" eb="1">
      <t>ダイ</t>
    </rPh>
    <rPh sb="2" eb="3">
      <t>ゴウ</t>
    </rPh>
    <rPh sb="3" eb="5">
      <t>ヨウシキ</t>
    </rPh>
    <rPh sb="6" eb="7">
      <t>ダイ</t>
    </rPh>
    <rPh sb="8" eb="9">
      <t>ジョウ</t>
    </rPh>
    <rPh sb="9" eb="11">
      <t>カンケイ</t>
    </rPh>
    <phoneticPr fontId="2"/>
  </si>
  <si>
    <t>金額</t>
    <rPh sb="0" eb="2">
      <t>キンガク</t>
    </rPh>
    <phoneticPr fontId="2"/>
  </si>
  <si>
    <t>合計</t>
    <rPh sb="0" eb="2">
      <t>ゴウケイ</t>
    </rPh>
    <phoneticPr fontId="2"/>
  </si>
  <si>
    <t>第１０号様式（第５条関係）</t>
    <rPh sb="0" eb="1">
      <t>ダイ</t>
    </rPh>
    <rPh sb="3" eb="4">
      <t>ゴウ</t>
    </rPh>
    <rPh sb="4" eb="6">
      <t>ヨウシキ</t>
    </rPh>
    <rPh sb="7" eb="8">
      <t>ダイ</t>
    </rPh>
    <rPh sb="9" eb="10">
      <t>ジョウ</t>
    </rPh>
    <rPh sb="10" eb="12">
      <t>カンケイ</t>
    </rPh>
    <phoneticPr fontId="2"/>
  </si>
  <si>
    <t>年度大分県介護テクノロジー導入支援事業費補助金に係る</t>
    <rPh sb="24" eb="25">
      <t>カカ</t>
    </rPh>
    <phoneticPr fontId="2"/>
  </si>
  <si>
    <t>消費税等仕入控除税額確定報告書</t>
  </si>
  <si>
    <t>（　　年　　月　　日付け　　第　　　　号による額の確定通知額）</t>
    <phoneticPr fontId="2"/>
  </si>
  <si>
    <t>補助金の額の確定時に減額した消費税等仕入控除税額</t>
    <rPh sb="0" eb="3">
      <t>ホジョキン</t>
    </rPh>
    <rPh sb="4" eb="5">
      <t>ガク</t>
    </rPh>
    <rPh sb="6" eb="8">
      <t>カクテイ</t>
    </rPh>
    <rPh sb="8" eb="9">
      <t>ジ</t>
    </rPh>
    <rPh sb="10" eb="12">
      <t>ゲンガク</t>
    </rPh>
    <rPh sb="14" eb="17">
      <t>ショウヒゼイ</t>
    </rPh>
    <rPh sb="17" eb="18">
      <t>ナド</t>
    </rPh>
    <rPh sb="18" eb="20">
      <t>シイレ</t>
    </rPh>
    <rPh sb="20" eb="22">
      <t>コウジョ</t>
    </rPh>
    <rPh sb="22" eb="24">
      <t>ゼイガク</t>
    </rPh>
    <phoneticPr fontId="2"/>
  </si>
  <si>
    <t>３</t>
    <phoneticPr fontId="2"/>
  </si>
  <si>
    <t>消費税等の申告により確定した消費税等仕入控除税額</t>
    <phoneticPr fontId="2"/>
  </si>
  <si>
    <t>４</t>
    <phoneticPr fontId="2"/>
  </si>
  <si>
    <t>補助金返還相当額（３－２）</t>
    <phoneticPr fontId="2"/>
  </si>
  <si>
    <t>５</t>
    <phoneticPr fontId="2"/>
  </si>
  <si>
    <t>（１）別紙を添付すること。</t>
    <phoneticPr fontId="2"/>
  </si>
  <si>
    <t>（２）その他参考となる書類</t>
    <phoneticPr fontId="2"/>
  </si>
  <si>
    <t>消費税確定申告書の写し及びその添付書類（補助金に係るもの）を添付すること。</t>
    <phoneticPr fontId="2"/>
  </si>
  <si>
    <t>（注）補助金返還相当額がない場合も報告すること。</t>
    <phoneticPr fontId="2"/>
  </si>
  <si>
    <t>消費税等仕入控除税額集計表</t>
    <phoneticPr fontId="2"/>
  </si>
  <si>
    <t>仕入に係る消費税額及び
地方消費税額     （Ａ）</t>
    <phoneticPr fontId="2"/>
  </si>
  <si>
    <t>補助率（Ｂ）</t>
    <phoneticPr fontId="2"/>
  </si>
  <si>
    <t>仕入に係る消費税等仕入
控除税額  　 （Ａ×Ｂ）</t>
    <phoneticPr fontId="2"/>
  </si>
  <si>
    <t>第１１号様式（第９条関係）</t>
    <rPh sb="0" eb="1">
      <t>ダイ</t>
    </rPh>
    <rPh sb="3" eb="4">
      <t>ゴウ</t>
    </rPh>
    <rPh sb="4" eb="6">
      <t>ヨウシキ</t>
    </rPh>
    <rPh sb="7" eb="8">
      <t>ダイ</t>
    </rPh>
    <rPh sb="9" eb="10">
      <t>ジョウ</t>
    </rPh>
    <rPh sb="10" eb="12">
      <t>カンケイ</t>
    </rPh>
    <phoneticPr fontId="2"/>
  </si>
  <si>
    <t>年度大分県介護テクノロジー導入支援事業費補助金交付請求書</t>
    <rPh sb="25" eb="27">
      <t>セイキュウ</t>
    </rPh>
    <phoneticPr fontId="2"/>
  </si>
  <si>
    <t>補助金交付
決定額</t>
    <rPh sb="0" eb="3">
      <t>ホジョキン</t>
    </rPh>
    <rPh sb="3" eb="5">
      <t>コウフ</t>
    </rPh>
    <rPh sb="6" eb="8">
      <t>ケッテイ</t>
    </rPh>
    <rPh sb="8" eb="9">
      <t>ガク</t>
    </rPh>
    <phoneticPr fontId="2"/>
  </si>
  <si>
    <t>既受領額</t>
    <rPh sb="0" eb="1">
      <t>スデ</t>
    </rPh>
    <rPh sb="1" eb="4">
      <t>ジュリョウガク</t>
    </rPh>
    <phoneticPr fontId="2"/>
  </si>
  <si>
    <t>今回請求額</t>
    <rPh sb="0" eb="5">
      <t>コンカイセイキュウガク</t>
    </rPh>
    <phoneticPr fontId="2"/>
  </si>
  <si>
    <t>残額</t>
    <rPh sb="0" eb="2">
      <t>ザンガク</t>
    </rPh>
    <phoneticPr fontId="2"/>
  </si>
  <si>
    <t>支店名</t>
    <rPh sb="0" eb="3">
      <t>シテンメイ</t>
    </rPh>
    <phoneticPr fontId="2"/>
  </si>
  <si>
    <t>口座種別</t>
    <rPh sb="0" eb="4">
      <t>コウザシュベツ</t>
    </rPh>
    <phoneticPr fontId="2"/>
  </si>
  <si>
    <t>口座名義人（カナ）</t>
    <rPh sb="0" eb="5">
      <t>コウザメイギニン</t>
    </rPh>
    <phoneticPr fontId="2"/>
  </si>
  <si>
    <t>年度大分県介護テクノロジー導入支援事業実績報告書</t>
    <phoneticPr fontId="2"/>
  </si>
  <si>
    <t>事業の効果</t>
    <rPh sb="0" eb="2">
      <t>ジギョウ</t>
    </rPh>
    <rPh sb="3" eb="5">
      <t>コウカ</t>
    </rPh>
    <phoneticPr fontId="2"/>
  </si>
  <si>
    <t>事業完了年月日</t>
    <rPh sb="0" eb="2">
      <t>ジギョウ</t>
    </rPh>
    <rPh sb="2" eb="4">
      <t>カンリョウ</t>
    </rPh>
    <rPh sb="4" eb="7">
      <t>ネンガッピ</t>
    </rPh>
    <phoneticPr fontId="2"/>
  </si>
  <si>
    <t>事業実績書（第１３号様式）</t>
    <rPh sb="0" eb="2">
      <t>ジギョウ</t>
    </rPh>
    <rPh sb="2" eb="4">
      <t>ジッセキ</t>
    </rPh>
    <rPh sb="4" eb="5">
      <t>ショ</t>
    </rPh>
    <rPh sb="6" eb="7">
      <t>ダイ</t>
    </rPh>
    <rPh sb="9" eb="10">
      <t>ゴウ</t>
    </rPh>
    <rPh sb="10" eb="12">
      <t>ヨウシキ</t>
    </rPh>
    <phoneticPr fontId="2"/>
  </si>
  <si>
    <t>収支精算書（第１４号様式）</t>
    <rPh sb="0" eb="2">
      <t>シュウシ</t>
    </rPh>
    <rPh sb="2" eb="5">
      <t>セイサンショ</t>
    </rPh>
    <rPh sb="6" eb="7">
      <t>ダイ</t>
    </rPh>
    <rPh sb="9" eb="10">
      <t>ゴウ</t>
    </rPh>
    <rPh sb="10" eb="12">
      <t>ヨウシキ</t>
    </rPh>
    <phoneticPr fontId="2"/>
  </si>
  <si>
    <t>契約書又は見積書の写し</t>
    <rPh sb="0" eb="3">
      <t>ケイヤクショ</t>
    </rPh>
    <rPh sb="3" eb="4">
      <t>マタ</t>
    </rPh>
    <rPh sb="5" eb="8">
      <t>ミツモリショ</t>
    </rPh>
    <rPh sb="9" eb="10">
      <t>ウツ</t>
    </rPh>
    <phoneticPr fontId="2"/>
  </si>
  <si>
    <t>(6)</t>
    <phoneticPr fontId="2"/>
  </si>
  <si>
    <t>(7)</t>
    <phoneticPr fontId="2"/>
  </si>
  <si>
    <t>完成写真</t>
    <rPh sb="0" eb="4">
      <t>カンセイシャシン</t>
    </rPh>
    <phoneticPr fontId="2"/>
  </si>
  <si>
    <t>領収書又は請求書の写し</t>
    <rPh sb="0" eb="3">
      <t>リョウシュウショ</t>
    </rPh>
    <rPh sb="3" eb="4">
      <t>マタ</t>
    </rPh>
    <rPh sb="5" eb="8">
      <t>セイキュウショ</t>
    </rPh>
    <rPh sb="9" eb="10">
      <t>ウツ</t>
    </rPh>
    <phoneticPr fontId="2"/>
  </si>
  <si>
    <t>財産管理台帳の写し</t>
    <rPh sb="0" eb="2">
      <t>ザイサン</t>
    </rPh>
    <rPh sb="2" eb="4">
      <t>カンリ</t>
    </rPh>
    <rPh sb="4" eb="6">
      <t>ダイチョウ</t>
    </rPh>
    <rPh sb="7" eb="8">
      <t>ウツ</t>
    </rPh>
    <phoneticPr fontId="2"/>
  </si>
  <si>
    <t>※減額確定でない場合は、不要な事項は二重線により削除すること。</t>
    <phoneticPr fontId="2"/>
  </si>
  <si>
    <t>年度大分県介護テクノロジー導入支援事業費補助金変更交付決定通知書</t>
    <phoneticPr fontId="2"/>
  </si>
  <si>
    <t>）</t>
    <phoneticPr fontId="2"/>
  </si>
  <si>
    <t>で変更承認申請のあった</t>
    <rPh sb="1" eb="3">
      <t>ヘンコウ</t>
    </rPh>
    <rPh sb="3" eb="5">
      <t>ショウニン</t>
    </rPh>
    <rPh sb="5" eb="7">
      <t>シンセイ</t>
    </rPh>
    <phoneticPr fontId="2"/>
  </si>
  <si>
    <t>（</t>
    <phoneticPr fontId="2"/>
  </si>
  <si>
    <t>年度</t>
    <rPh sb="0" eb="2">
      <t>ネンド</t>
    </rPh>
    <phoneticPr fontId="2"/>
  </si>
  <si>
    <t xml:space="preserve">大分県補助金等交付規則第５条第１項第１号の規定による知事の定める軽微な変更の範囲は、補助金の額に変更を及ぼさない変更で、次のとおりとする。
ア　補助金の交付目的に反しない事業内容の変更（事業量の２０パーセント以内の減少等）
イ　補助対象経費の２０パーセント以内の増減
　　ただし、補助金の減額であり、価格競争（入札等）を行った結果で、内容に一切の変更がない場合
　　は軽微な変更の範囲に含まれる。 
　　この場合にあっては、実績報告に併せて変更の承認を申請すること。
</t>
    <phoneticPr fontId="2"/>
  </si>
  <si>
    <t>住所</t>
    <rPh sb="0" eb="1">
      <t>ジュウ</t>
    </rPh>
    <rPh sb="1" eb="2">
      <t>ショ</t>
    </rPh>
    <phoneticPr fontId="2"/>
  </si>
  <si>
    <t>法人名</t>
    <rPh sb="0" eb="1">
      <t>ホウ</t>
    </rPh>
    <rPh sb="1" eb="2">
      <t>ヒト</t>
    </rPh>
    <rPh sb="2" eb="3">
      <t>メイ</t>
    </rPh>
    <phoneticPr fontId="2"/>
  </si>
  <si>
    <t>第　　　　　　号</t>
    <rPh sb="0" eb="1">
      <t>ダイ</t>
    </rPh>
    <rPh sb="7" eb="8">
      <t>ゴウ</t>
    </rPh>
    <phoneticPr fontId="2"/>
  </si>
  <si>
    <t>補助対象経費の内訳</t>
    <rPh sb="0" eb="4">
      <t>ホジョタイショウ</t>
    </rPh>
    <rPh sb="4" eb="6">
      <t>ケイヒ</t>
    </rPh>
    <rPh sb="7" eb="9">
      <t>ウチワケ</t>
    </rPh>
    <phoneticPr fontId="2"/>
  </si>
  <si>
    <t>第１４号様式（第１０条関係）</t>
    <rPh sb="0" eb="1">
      <t>ダイ</t>
    </rPh>
    <rPh sb="3" eb="4">
      <t>ゴウ</t>
    </rPh>
    <rPh sb="4" eb="6">
      <t>ヨウシキ</t>
    </rPh>
    <rPh sb="7" eb="8">
      <t>ダイ</t>
    </rPh>
    <rPh sb="10" eb="11">
      <t>ジョウ</t>
    </rPh>
    <rPh sb="11" eb="13">
      <t>カンケイ</t>
    </rPh>
    <phoneticPr fontId="2"/>
  </si>
  <si>
    <t>収支精算書</t>
    <rPh sb="0" eb="2">
      <t>シュウシ</t>
    </rPh>
    <rPh sb="2" eb="5">
      <t>セイサンショ</t>
    </rPh>
    <phoneticPr fontId="2"/>
  </si>
  <si>
    <t>精算額</t>
    <rPh sb="0" eb="2">
      <t>セイサン</t>
    </rPh>
    <rPh sb="2" eb="3">
      <t>ガク</t>
    </rPh>
    <phoneticPr fontId="2"/>
  </si>
  <si>
    <t>第１３号様式（第１０条関係）</t>
    <rPh sb="0" eb="1">
      <t>ダイ</t>
    </rPh>
    <rPh sb="3" eb="4">
      <t>ゴウ</t>
    </rPh>
    <rPh sb="4" eb="6">
      <t>ヨウシキ</t>
    </rPh>
    <rPh sb="7" eb="8">
      <t>ダイ</t>
    </rPh>
    <rPh sb="10" eb="11">
      <t>ジョウ</t>
    </rPh>
    <rPh sb="11" eb="13">
      <t>カンケイ</t>
    </rPh>
    <phoneticPr fontId="2"/>
  </si>
  <si>
    <t>配置台数</t>
    <rPh sb="0" eb="4">
      <t>ハイチダイスウ</t>
    </rPh>
    <phoneticPr fontId="2"/>
  </si>
  <si>
    <t>導入に要した経費の
内訳</t>
    <rPh sb="0" eb="2">
      <t>ドウニュウ</t>
    </rPh>
    <rPh sb="3" eb="4">
      <t>ヨウ</t>
    </rPh>
    <rPh sb="6" eb="8">
      <t>ケイヒ</t>
    </rPh>
    <rPh sb="10" eb="12">
      <t>ウチワケ</t>
    </rPh>
    <phoneticPr fontId="2"/>
  </si>
  <si>
    <t>年度大分県介護テクノロジー導入支援事業費補助金の額の確定通知書</t>
    <phoneticPr fontId="2"/>
  </si>
  <si>
    <t>で提出のあった</t>
    <phoneticPr fontId="2"/>
  </si>
  <si>
    <t>円については、</t>
    <phoneticPr fontId="2"/>
  </si>
  <si>
    <t>金</t>
    <rPh sb="0" eb="1">
      <t>キン</t>
    </rPh>
    <phoneticPr fontId="2"/>
  </si>
  <si>
    <t>※減額確定でない場合は、不要な事項は削除して作成すること。</t>
    <phoneticPr fontId="2"/>
  </si>
  <si>
    <t>※減額確定の場合は、補助条件を明示すること。（要綱第５条の規定を転記）</t>
    <phoneticPr fontId="2"/>
  </si>
  <si>
    <t>第１５号様式（第１１条関係）</t>
    <rPh sb="0" eb="1">
      <t>ダイ</t>
    </rPh>
    <rPh sb="3" eb="4">
      <t>ゴウ</t>
    </rPh>
    <rPh sb="4" eb="6">
      <t>ヨウシキ</t>
    </rPh>
    <rPh sb="7" eb="8">
      <t>ダイ</t>
    </rPh>
    <rPh sb="10" eb="11">
      <t>ジョウ</t>
    </rPh>
    <rPh sb="11" eb="13">
      <t>カンケイ</t>
    </rPh>
    <phoneticPr fontId="2"/>
  </si>
  <si>
    <t>　　　２　「仕入に係る消費税等仕入控除税額」欄は、補助対象経費に含まれる消費税等
　　　　　相当額のうち、消費税法の規定により、仕入に係る消費税額として控除できる
　　　　　金額と当該金額に地方税法に規定する地方消費税率を乗じて得た金額との合
　　　　　計額に補助率を乗じて得た金額を記載すること。</t>
    <phoneticPr fontId="2"/>
  </si>
  <si>
    <t>使用状況及び導入により得られた成果
   （事業実績書作成までの使用状況及び導入により得られた成果を記入してください。）</t>
    <rPh sb="0" eb="2">
      <t>シヨウ</t>
    </rPh>
    <rPh sb="2" eb="4">
      <t>ジョウキョウ</t>
    </rPh>
    <rPh sb="4" eb="5">
      <t>オヨ</t>
    </rPh>
    <rPh sb="6" eb="8">
      <t>ドウニュウ</t>
    </rPh>
    <rPh sb="11" eb="12">
      <t>エ</t>
    </rPh>
    <rPh sb="15" eb="17">
      <t>セイカ</t>
    </rPh>
    <rPh sb="22" eb="24">
      <t>ジギョウ</t>
    </rPh>
    <rPh sb="24" eb="26">
      <t>ジッセキ</t>
    </rPh>
    <rPh sb="26" eb="27">
      <t>ショ</t>
    </rPh>
    <rPh sb="27" eb="29">
      <t>サクセイ</t>
    </rPh>
    <rPh sb="32" eb="34">
      <t>シヨウ</t>
    </rPh>
    <rPh sb="34" eb="36">
      <t>ジョウキョウ</t>
    </rPh>
    <rPh sb="36" eb="37">
      <t>オヨ</t>
    </rPh>
    <rPh sb="38" eb="40">
      <t>ドウニュウ</t>
    </rPh>
    <rPh sb="43" eb="44">
      <t>エ</t>
    </rPh>
    <rPh sb="47" eb="49">
      <t>セイカ</t>
    </rPh>
    <rPh sb="50" eb="52">
      <t>キニュウ</t>
    </rPh>
    <phoneticPr fontId="2"/>
  </si>
  <si>
    <t>分類</t>
    <rPh sb="0" eb="1">
      <t>ブンルイ</t>
    </rPh>
    <phoneticPr fontId="2"/>
  </si>
  <si>
    <t>種類</t>
    <rPh sb="0" eb="1">
      <t>シュルイ</t>
    </rPh>
    <phoneticPr fontId="2"/>
  </si>
  <si>
    <t>第　　　　　  号</t>
    <rPh sb="0" eb="1">
      <t>ダイ</t>
    </rPh>
    <rPh sb="8" eb="9">
      <t>ゴウ</t>
    </rPh>
    <phoneticPr fontId="2"/>
  </si>
  <si>
    <t>〒</t>
    <phoneticPr fontId="2"/>
  </si>
  <si>
    <t>年度大分県介護テクノロジー導入支援事業費補助金</t>
    <rPh sb="0" eb="1">
      <t>ネン</t>
    </rPh>
    <phoneticPr fontId="2"/>
  </si>
  <si>
    <t>（添付書類）</t>
    <rPh sb="1" eb="3">
      <t>テンプ</t>
    </rPh>
    <rPh sb="3" eb="5">
      <t>ショルイ</t>
    </rPh>
    <phoneticPr fontId="2"/>
  </si>
  <si>
    <t>年</t>
    <rPh sb="0" eb="1">
      <t>ネン</t>
    </rPh>
    <phoneticPr fontId="2"/>
  </si>
  <si>
    <t>日</t>
    <rPh sb="0" eb="1">
      <t>ニチ</t>
    </rPh>
    <phoneticPr fontId="2"/>
  </si>
  <si>
    <t>（ 男 ・ 女 ）</t>
    <rPh sb="2" eb="3">
      <t>オトコ</t>
    </rPh>
    <rPh sb="6" eb="7">
      <t>オンナ</t>
    </rPh>
    <phoneticPr fontId="2"/>
  </si>
  <si>
    <t>生年月日　</t>
    <rPh sb="0" eb="2">
      <t>セイネン</t>
    </rPh>
    <rPh sb="2" eb="4">
      <t>ガッピ</t>
    </rPh>
    <phoneticPr fontId="2"/>
  </si>
  <si>
    <t>年度大分県介護テクノロジー導入支援事業費補助金に係る消費税等仕入控除税額が</t>
    <rPh sb="0" eb="1">
      <t>ネン</t>
    </rPh>
    <phoneticPr fontId="2"/>
  </si>
  <si>
    <t>号の　　</t>
    <rPh sb="0" eb="1">
      <t>ゴウ</t>
    </rPh>
    <phoneticPr fontId="2"/>
  </si>
  <si>
    <t>で交付決定通知のあった</t>
  </si>
  <si>
    <t>円を</t>
    <rPh sb="0" eb="1">
      <t>エン</t>
    </rPh>
    <phoneticPr fontId="2"/>
  </si>
  <si>
    <t>事業</t>
    <rPh sb="0" eb="2">
      <t>ジギョウ</t>
    </rPh>
    <phoneticPr fontId="2"/>
  </si>
  <si>
    <t>年月日</t>
  </si>
  <si>
    <t>令和</t>
  </si>
  <si>
    <t>自己負担金</t>
    <rPh sb="0" eb="4">
      <t>ジコフタン</t>
    </rPh>
    <rPh sb="4" eb="5">
      <t>キン</t>
    </rPh>
    <phoneticPr fontId="2"/>
  </si>
  <si>
    <t>機器導入費</t>
    <rPh sb="0" eb="2">
      <t>キキ</t>
    </rPh>
    <rPh sb="2" eb="4">
      <t>ドウニュウ</t>
    </rPh>
    <rPh sb="4" eb="5">
      <t>ヒ</t>
    </rPh>
    <phoneticPr fontId="2"/>
  </si>
  <si>
    <t>年度大分県</t>
    <phoneticPr fontId="2"/>
  </si>
  <si>
    <t>号の　　　</t>
    <rPh sb="0" eb="1">
      <t>ゴウ</t>
    </rPh>
    <phoneticPr fontId="2"/>
  </si>
  <si>
    <t>年度大分県介護テクノロジー導入支援事業について、下記のとおり実施したので、</t>
    <rPh sb="0" eb="1">
      <t>ネン</t>
    </rPh>
    <phoneticPr fontId="2"/>
  </si>
  <si>
    <t>大分県介護テクノロジー導入支援事業実績報告書に基づき、</t>
    <phoneticPr fontId="2"/>
  </si>
  <si>
    <t>法人名</t>
    <rPh sb="0" eb="3">
      <t>ホウジンメイ</t>
    </rPh>
    <phoneticPr fontId="2"/>
  </si>
  <si>
    <t>～</t>
    <phoneticPr fontId="2"/>
  </si>
  <si>
    <t>号の</t>
    <rPh sb="0" eb="1">
      <t>ゴウ</t>
    </rPh>
    <phoneticPr fontId="2"/>
  </si>
  <si>
    <t>自己負担額</t>
    <rPh sb="0" eb="2">
      <t>ジコ</t>
    </rPh>
    <rPh sb="2" eb="5">
      <t>フタンガク</t>
    </rPh>
    <phoneticPr fontId="2"/>
  </si>
  <si>
    <t>donyu-hojyo@pref.oita.jp</t>
    <phoneticPr fontId="2"/>
  </si>
  <si>
    <t>大分県高齢者福祉課　　　　　人材確保・DX推進班</t>
    <rPh sb="0" eb="9">
      <t>オオイタケンコウレイシャフクシカ</t>
    </rPh>
    <rPh sb="14" eb="18">
      <t>ジンザイカクホ</t>
    </rPh>
    <rPh sb="21" eb="24">
      <t>スイシンハン</t>
    </rPh>
    <phoneticPr fontId="2"/>
  </si>
  <si>
    <t>第　  号</t>
    <rPh sb="0" eb="1">
      <t>ダイ</t>
    </rPh>
    <rPh sb="4" eb="5">
      <t>ゴウ</t>
    </rPh>
    <phoneticPr fontId="2"/>
  </si>
  <si>
    <t>第　    号</t>
    <rPh sb="0" eb="1">
      <t>ダイ</t>
    </rPh>
    <rPh sb="6" eb="7">
      <t>ゴウ</t>
    </rPh>
    <phoneticPr fontId="2"/>
  </si>
  <si>
    <t>097-506-2785・2783</t>
    <phoneticPr fontId="2"/>
  </si>
  <si>
    <t>2.</t>
    <phoneticPr fontId="2"/>
  </si>
  <si>
    <t>（変更前</t>
    <rPh sb="1" eb="3">
      <t>ヘンコウ</t>
    </rPh>
    <rPh sb="3" eb="4">
      <t>マエ</t>
    </rPh>
    <phoneticPr fontId="2"/>
  </si>
  <si>
    <t>変更後</t>
    <rPh sb="0" eb="2">
      <t>ヘンコウ</t>
    </rPh>
    <rPh sb="2" eb="3">
      <t>ゴ</t>
    </rPh>
    <phoneticPr fontId="2"/>
  </si>
  <si>
    <t>機器導入費用</t>
    <rPh sb="0" eb="2">
      <t>キキ</t>
    </rPh>
    <rPh sb="2" eb="4">
      <t>ドウニュウ</t>
    </rPh>
    <rPh sb="4" eb="6">
      <t>ヒヨウ</t>
    </rPh>
    <phoneticPr fontId="2"/>
  </si>
  <si>
    <t>第　号</t>
    <rPh sb="0" eb="1">
      <t>ダイ</t>
    </rPh>
    <rPh sb="2" eb="3">
      <t>ゴウ</t>
    </rPh>
    <phoneticPr fontId="2"/>
  </si>
  <si>
    <t xml:space="preserve">第　  号   </t>
    <rPh sb="0" eb="1">
      <t>ダイ</t>
    </rPh>
    <rPh sb="3" eb="4">
      <t>ゴウ</t>
    </rPh>
    <phoneticPr fontId="2"/>
  </si>
  <si>
    <t>第号の</t>
    <rPh sb="0" eb="1">
      <t>ダイ</t>
    </rPh>
    <rPh sb="1" eb="2">
      <t>ゴウ</t>
    </rPh>
    <phoneticPr fontId="2"/>
  </si>
  <si>
    <t>補助額</t>
    <rPh sb="0" eb="2">
      <t>ホジョ</t>
    </rPh>
    <rPh sb="2" eb="3">
      <t>ガク</t>
    </rPh>
    <phoneticPr fontId="2"/>
  </si>
  <si>
    <t>事業所名：</t>
    <rPh sb="0" eb="3">
      <t>ジギョウショ</t>
    </rPh>
    <rPh sb="3" eb="4">
      <t>メイ</t>
    </rPh>
    <phoneticPr fontId="13"/>
  </si>
  <si>
    <t>１．介護テクノロジー</t>
    <rPh sb="2" eb="4">
      <t>カイゴ</t>
    </rPh>
    <phoneticPr fontId="13"/>
  </si>
  <si>
    <t>（２）その他</t>
    <rPh sb="5" eb="6">
      <t>タ</t>
    </rPh>
    <phoneticPr fontId="2"/>
  </si>
  <si>
    <t>小計</t>
    <rPh sb="0" eb="2">
      <t>ショウケイ</t>
    </rPh>
    <phoneticPr fontId="13"/>
  </si>
  <si>
    <t>２．介護テクノロジーのパッケージ型導入</t>
    <rPh sb="2" eb="4">
      <t>カイゴ</t>
    </rPh>
    <rPh sb="16" eb="17">
      <t>ガタ</t>
    </rPh>
    <rPh sb="17" eb="19">
      <t>ドウニュウ</t>
    </rPh>
    <phoneticPr fontId="13"/>
  </si>
  <si>
    <t>製品名</t>
    <rPh sb="0" eb="2">
      <t>セイヒンメイ</t>
    </rPh>
    <phoneticPr fontId="2"/>
  </si>
  <si>
    <t>①介護業務支援（介護ソフト等）</t>
    <rPh sb="1" eb="3">
      <t>カイゴ</t>
    </rPh>
    <rPh sb="3" eb="5">
      <t>ギョウム</t>
    </rPh>
    <rPh sb="5" eb="7">
      <t>シエン</t>
    </rPh>
    <rPh sb="8" eb="10">
      <t>カイゴ</t>
    </rPh>
    <rPh sb="13" eb="14">
      <t>トウ</t>
    </rPh>
    <phoneticPr fontId="2"/>
  </si>
  <si>
    <t>② ①と連動する介護テクノロジー</t>
    <rPh sb="4" eb="6">
      <t>レンドウ</t>
    </rPh>
    <rPh sb="8" eb="10">
      <t>カイゴ</t>
    </rPh>
    <phoneticPr fontId="2"/>
  </si>
  <si>
    <t>③通信環境整備（Wi-Fi等）</t>
    <rPh sb="13" eb="14">
      <t>トウ</t>
    </rPh>
    <phoneticPr fontId="2"/>
  </si>
  <si>
    <t>補助額合計（１＋２）</t>
    <rPh sb="0" eb="3">
      <t>ホジョガク</t>
    </rPh>
    <rPh sb="3" eb="5">
      <t>ゴウケイ</t>
    </rPh>
    <phoneticPr fontId="2"/>
  </si>
  <si>
    <t>事業計画書</t>
    <rPh sb="0" eb="2">
      <t>ジギョウ</t>
    </rPh>
    <rPh sb="2" eb="5">
      <t>ケイカクショ</t>
    </rPh>
    <phoneticPr fontId="2"/>
  </si>
  <si>
    <t>事業実績書</t>
    <rPh sb="0" eb="2">
      <t>ジギョウ</t>
    </rPh>
    <rPh sb="2" eb="4">
      <t>ジッセキ</t>
    </rPh>
    <rPh sb="4" eb="5">
      <t>ショ</t>
    </rPh>
    <phoneticPr fontId="2"/>
  </si>
  <si>
    <t>機器を導入した事業所名および台数</t>
    <rPh sb="0" eb="2">
      <t>キキ</t>
    </rPh>
    <rPh sb="3" eb="5">
      <t>ドウニュウ</t>
    </rPh>
    <rPh sb="7" eb="9">
      <t>ジギョウ</t>
    </rPh>
    <rPh sb="9" eb="10">
      <t>ショ</t>
    </rPh>
    <rPh sb="10" eb="11">
      <t>メイ</t>
    </rPh>
    <rPh sb="14" eb="16">
      <t>ダイスウ</t>
    </rPh>
    <phoneticPr fontId="2"/>
  </si>
  <si>
    <t>導入する事業所名および住所</t>
    <rPh sb="0" eb="2">
      <t>ドウニュウ</t>
    </rPh>
    <rPh sb="4" eb="6">
      <t>ジギョウ</t>
    </rPh>
    <rPh sb="6" eb="7">
      <t>ショ</t>
    </rPh>
    <rPh sb="7" eb="8">
      <t>メイ</t>
    </rPh>
    <rPh sb="11" eb="13">
      <t>ジュウショ</t>
    </rPh>
    <phoneticPr fontId="2"/>
  </si>
  <si>
    <t>年度大分県介護テクノロジー導入支援事業</t>
    <phoneticPr fontId="2"/>
  </si>
  <si>
    <t>承認申請書</t>
  </si>
  <si>
    <t>年度大分県介護テクノロジー導入支援事業について、下記のとおり</t>
    <rPh sb="0" eb="1">
      <t>ネン</t>
    </rPh>
    <phoneticPr fontId="2"/>
  </si>
  <si>
    <t>年</t>
    <phoneticPr fontId="2"/>
  </si>
  <si>
    <t xml:space="preserve">年度大分県介護テクノロジー導入支援事業  </t>
    <phoneticPr fontId="2"/>
  </si>
  <si>
    <t>承認通知書</t>
    <rPh sb="0" eb="2">
      <t>ショウニン</t>
    </rPh>
    <rPh sb="2" eb="5">
      <t>ツウチショ</t>
    </rPh>
    <phoneticPr fontId="2"/>
  </si>
  <si>
    <t>介護テクノロジー導入支援事業</t>
  </si>
  <si>
    <t>donyu-hojyo@pref.oita.jp</t>
  </si>
  <si>
    <t>による交付決定通知に係る補助金の額</t>
  </si>
  <si>
    <t>　　　　第 　　 号</t>
    <rPh sb="4" eb="5">
      <t>ダイ</t>
    </rPh>
    <rPh sb="9" eb="10">
      <t>ゴウ</t>
    </rPh>
    <phoneticPr fontId="2"/>
  </si>
  <si>
    <t>移乗支援（装着）</t>
    <phoneticPr fontId="2"/>
  </si>
  <si>
    <t>移動支援</t>
    <phoneticPr fontId="2"/>
  </si>
  <si>
    <t>排泄支援</t>
    <phoneticPr fontId="2"/>
  </si>
  <si>
    <t>移乗支援（リフト）</t>
    <phoneticPr fontId="2"/>
  </si>
  <si>
    <t>移乗支援（その他）</t>
    <phoneticPr fontId="2"/>
  </si>
  <si>
    <t>入浴支援（トロリーバス）</t>
    <phoneticPr fontId="2"/>
  </si>
  <si>
    <t>入浴支援（その他）</t>
    <phoneticPr fontId="2"/>
  </si>
  <si>
    <t>機能訓練支援</t>
    <phoneticPr fontId="2"/>
  </si>
  <si>
    <t>食事・栄養管理支援</t>
    <phoneticPr fontId="2"/>
  </si>
  <si>
    <t>認知症生活支援・認知症ケア支援</t>
    <phoneticPr fontId="2"/>
  </si>
  <si>
    <t>バックオフィスソフト</t>
    <phoneticPr fontId="2"/>
  </si>
  <si>
    <t>ウェアラブル端末</t>
    <phoneticPr fontId="2"/>
  </si>
  <si>
    <t>見守り・コミュニケーション</t>
    <phoneticPr fontId="2"/>
  </si>
  <si>
    <t>台数</t>
    <rPh sb="0" eb="1">
      <t>ダイスウ</t>
    </rPh>
    <phoneticPr fontId="2"/>
  </si>
  <si>
    <t>（E）</t>
    <phoneticPr fontId="13"/>
  </si>
  <si>
    <t>小計</t>
    <rPh sb="0" eb="2">
      <t>ショウケイ</t>
    </rPh>
    <phoneticPr fontId="2"/>
  </si>
  <si>
    <t>（（E）（J）の合計と800万円のいずれか低い額）</t>
    <rPh sb="8" eb="10">
      <t>ゴウケイ</t>
    </rPh>
    <rPh sb="14" eb="16">
      <t>マンエン</t>
    </rPh>
    <rPh sb="21" eb="22">
      <t>ヒク</t>
    </rPh>
    <rPh sb="23" eb="24">
      <t>ガク</t>
    </rPh>
    <phoneticPr fontId="2"/>
  </si>
  <si>
    <t>補助対象経費（F)</t>
    <rPh sb="0" eb="2">
      <t>ホジョ</t>
    </rPh>
    <rPh sb="2" eb="4">
      <t>タイショウ</t>
    </rPh>
    <rPh sb="4" eb="6">
      <t>ケイヒ</t>
    </rPh>
    <phoneticPr fontId="13"/>
  </si>
  <si>
    <t>（B)台数</t>
    <rPh sb="3" eb="5">
      <t>ダイスウ</t>
    </rPh>
    <phoneticPr fontId="13"/>
  </si>
  <si>
    <t>（D)基準額</t>
    <rPh sb="3" eb="5">
      <t>キジュン</t>
    </rPh>
    <rPh sb="5" eb="6">
      <t>ガク</t>
    </rPh>
    <phoneticPr fontId="13"/>
  </si>
  <si>
    <t>（G)台数</t>
    <rPh sb="3" eb="5">
      <t>ダイスウ</t>
    </rPh>
    <phoneticPr fontId="13"/>
  </si>
  <si>
    <t>（I)基準額</t>
    <rPh sb="3" eb="6">
      <t>キジュンガク</t>
    </rPh>
    <phoneticPr fontId="13"/>
  </si>
  <si>
    <t>（J）（（H)（I)のいずれか
低い額×（G)）</t>
    <rPh sb="16" eb="17">
      <t>ヒク</t>
    </rPh>
    <rPh sb="18" eb="19">
      <t>ガク</t>
    </rPh>
    <phoneticPr fontId="13"/>
  </si>
  <si>
    <t>補助対象経費（K)</t>
    <rPh sb="0" eb="2">
      <t>ホジョ</t>
    </rPh>
    <rPh sb="2" eb="4">
      <t>タイショウ</t>
    </rPh>
    <rPh sb="4" eb="6">
      <t>ケイヒ</t>
    </rPh>
    <phoneticPr fontId="13"/>
  </si>
  <si>
    <t>補助対象経費合計</t>
    <rPh sb="0" eb="2">
      <t>ホジョ</t>
    </rPh>
    <rPh sb="2" eb="4">
      <t>タイショウ</t>
    </rPh>
    <rPh sb="4" eb="6">
      <t>ケイヒ</t>
    </rPh>
    <rPh sb="6" eb="8">
      <t>ゴウケイ</t>
    </rPh>
    <phoneticPr fontId="2"/>
  </si>
  <si>
    <t>補助対象経費</t>
    <rPh sb="0" eb="6">
      <t>ホジョタイショウケイヒ</t>
    </rPh>
    <phoneticPr fontId="2"/>
  </si>
  <si>
    <t>④情報端末（PC・タブレット端末等）</t>
    <rPh sb="1" eb="5">
      <t>ジョウホウタンマツ</t>
    </rPh>
    <rPh sb="16" eb="17">
      <t>トウ</t>
    </rPh>
    <phoneticPr fontId="2"/>
  </si>
  <si>
    <t>（M)基準額</t>
    <rPh sb="3" eb="6">
      <t>キジュンガク</t>
    </rPh>
    <phoneticPr fontId="13"/>
  </si>
  <si>
    <t>（N）（（L)（M)のいずれか
低い額）</t>
    <rPh sb="16" eb="17">
      <t>ヒク</t>
    </rPh>
    <rPh sb="18" eb="19">
      <t>ガク</t>
    </rPh>
    <phoneticPr fontId="13"/>
  </si>
  <si>
    <t>（（N）の合計と1,600万円のいずれか低い額）</t>
    <rPh sb="5" eb="7">
      <t>ゴウケイ</t>
    </rPh>
    <rPh sb="13" eb="15">
      <t>マンエン</t>
    </rPh>
    <rPh sb="20" eb="21">
      <t>ヒク</t>
    </rPh>
    <rPh sb="22" eb="23">
      <t>ガク</t>
    </rPh>
    <phoneticPr fontId="2"/>
  </si>
  <si>
    <t>小計</t>
    <rPh sb="0" eb="1">
      <t>ショウケイ</t>
    </rPh>
    <phoneticPr fontId="2"/>
  </si>
  <si>
    <t>介護業務支援（その他）</t>
    <rPh sb="9" eb="10">
      <t>タ</t>
    </rPh>
    <phoneticPr fontId="2"/>
  </si>
  <si>
    <t>効果的・効率的なコミュニケーションを図るための機器（インカム等）</t>
    <rPh sb="30" eb="31">
      <t>トウ</t>
    </rPh>
    <phoneticPr fontId="2"/>
  </si>
  <si>
    <t>移乗支援（その他）</t>
  </si>
  <si>
    <t>B事業所</t>
    <rPh sb="1" eb="4">
      <t>ジギョウショ</t>
    </rPh>
    <phoneticPr fontId="2"/>
  </si>
  <si>
    <t>A事業所</t>
    <rPh sb="1" eb="4">
      <t>ジギョウショ</t>
    </rPh>
    <phoneticPr fontId="2"/>
  </si>
  <si>
    <t>モバイルPC</t>
    <phoneticPr fontId="2"/>
  </si>
  <si>
    <t>移乗支援（装着）</t>
  </si>
  <si>
    <t>移乗支援（リフト）</t>
  </si>
  <si>
    <t>移動支援</t>
  </si>
  <si>
    <t>排泄支援</t>
  </si>
  <si>
    <t>入浴支援（トロリーバス）</t>
  </si>
  <si>
    <t>入浴支援（その他）</t>
  </si>
  <si>
    <t>見守り・コミュニケーション</t>
  </si>
  <si>
    <t>介護業務支援（バックオフィスソフト）</t>
  </si>
  <si>
    <t>介護業務支援（その他）</t>
  </si>
  <si>
    <t>介護業務支援（インカム）</t>
  </si>
  <si>
    <t>機能訓練支援</t>
  </si>
  <si>
    <t>食事・栄養管理支援</t>
  </si>
  <si>
    <t>認知症生活支援・認知症ケア支援</t>
  </si>
  <si>
    <t>R7</t>
    <phoneticPr fontId="2"/>
  </si>
  <si>
    <t>R8</t>
    <phoneticPr fontId="2"/>
  </si>
  <si>
    <t>製品名</t>
    <rPh sb="0" eb="2">
      <t>セイヒンメイ</t>
    </rPh>
    <phoneticPr fontId="2"/>
  </si>
  <si>
    <t>職員数</t>
    <rPh sb="0" eb="2">
      <t>ショクインスウ</t>
    </rPh>
    <phoneticPr fontId="2"/>
  </si>
  <si>
    <t>1名以上10名以下</t>
    <phoneticPr fontId="2"/>
  </si>
  <si>
    <t>11名以上20名以下</t>
    <phoneticPr fontId="2"/>
  </si>
  <si>
    <t>21名以上30名以下</t>
    <phoneticPr fontId="2"/>
  </si>
  <si>
    <t>31名以上</t>
    <phoneticPr fontId="2"/>
  </si>
  <si>
    <t>上記以外の方式（一律）</t>
    <rPh sb="0" eb="2">
      <t>ジョウキ</t>
    </rPh>
    <rPh sb="2" eb="4">
      <t>イガイ</t>
    </rPh>
    <rPh sb="5" eb="7">
      <t>ホウシキ</t>
    </rPh>
    <rPh sb="8" eb="10">
      <t>イチリツ</t>
    </rPh>
    <phoneticPr fontId="2"/>
  </si>
  <si>
    <t>介護業務支援（介護ソフト）</t>
    <phoneticPr fontId="2"/>
  </si>
  <si>
    <t>「介護ソフトの定着促進支援」を活用しない</t>
    <rPh sb="1" eb="3">
      <t>カイゴ</t>
    </rPh>
    <rPh sb="7" eb="9">
      <t>テイチャク</t>
    </rPh>
    <rPh sb="9" eb="11">
      <t>ソクシン</t>
    </rPh>
    <rPh sb="11" eb="13">
      <t>シエン</t>
    </rPh>
    <rPh sb="15" eb="17">
      <t>カツヨウ</t>
    </rPh>
    <phoneticPr fontId="2"/>
  </si>
  <si>
    <t>「介護ソフトの定着促進支援」を活用する</t>
    <rPh sb="1" eb="3">
      <t>カイゴ</t>
    </rPh>
    <rPh sb="7" eb="9">
      <t>テイチャク</t>
    </rPh>
    <rPh sb="9" eb="11">
      <t>ソクシン</t>
    </rPh>
    <rPh sb="11" eb="13">
      <t>シエン</t>
    </rPh>
    <rPh sb="15" eb="17">
      <t>カツヨウ</t>
    </rPh>
    <phoneticPr fontId="2"/>
  </si>
  <si>
    <t>居宅サービス事業所又は居宅介護支援事業所であって、令和８年度中に「ケアプランデータ連携システム」により５事業所以上とデータ連携を実施する</t>
    <phoneticPr fontId="2"/>
  </si>
  <si>
    <t>プルダウンを選択してください</t>
  </si>
  <si>
    <t>プルダウンを選択してください</t>
    <rPh sb="6" eb="8">
      <t>センタク</t>
    </rPh>
    <phoneticPr fontId="2"/>
  </si>
  <si>
    <t>該当なし</t>
    <rPh sb="0" eb="2">
      <t>ガイトウ</t>
    </rPh>
    <phoneticPr fontId="2"/>
  </si>
  <si>
    <t>⑤「介護ソフトの定着促進支援」の活用有無（プルダウンを選択してください）</t>
  </si>
  <si>
    <t>（１）介護業務支援のうち「介護ソフト」または「バックオフィスソフト」</t>
    <rPh sb="3" eb="7">
      <t>カイゴギョウム</t>
    </rPh>
    <rPh sb="7" eb="9">
      <t>シエン</t>
    </rPh>
    <rPh sb="13" eb="15">
      <t>カイゴ</t>
    </rPh>
    <phoneticPr fontId="13"/>
  </si>
  <si>
    <t>（H）=（F)÷（G)×4/5
※千円未満切捨</t>
    <rPh sb="17" eb="19">
      <t>センエン</t>
    </rPh>
    <rPh sb="19" eb="21">
      <t>ミマン</t>
    </rPh>
    <rPh sb="21" eb="23">
      <t>キリス</t>
    </rPh>
    <phoneticPr fontId="13"/>
  </si>
  <si>
    <t>（L）（（K)×4/5）
※千円未満切捨</t>
    <rPh sb="14" eb="16">
      <t>センエン</t>
    </rPh>
    <rPh sb="16" eb="18">
      <t>ミマン</t>
    </rPh>
    <rPh sb="18" eb="20">
      <t>キリス</t>
    </rPh>
    <phoneticPr fontId="13"/>
  </si>
  <si>
    <t>介護業務支援（介護ソフト）</t>
  </si>
  <si>
    <t>「介護ソフト定着促進支援」を活用して導入する経費</t>
    <rPh sb="0" eb="2">
      <t>カイゴ</t>
    </rPh>
    <rPh sb="5" eb="11">
      <t>テイチャクソクシンシエン</t>
    </rPh>
    <rPh sb="13" eb="15">
      <t>カツヨウ</t>
    </rPh>
    <rPh sb="17" eb="19">
      <t>ドウニュウ</t>
    </rPh>
    <rPh sb="21" eb="23">
      <t>ケイヒ</t>
    </rPh>
    <phoneticPr fontId="2"/>
  </si>
  <si>
    <t>居宅サービス事業所又は居宅介護支援事業所であって、令和８年度中に「ケアプランデータ連携システム」により５事業所以上とデータ連携を実施する</t>
  </si>
  <si>
    <t>11名以上20名以下</t>
  </si>
  <si>
    <t>⑤「介護ソフトの定着促進支援」を活用する</t>
  </si>
  <si>
    <t>介護記録ソフト○○○</t>
    <phoneticPr fontId="2"/>
  </si>
  <si>
    <t>タブレット端末</t>
    <rPh sb="4" eb="6">
      <t>タンマツ</t>
    </rPh>
    <phoneticPr fontId="2"/>
  </si>
  <si>
    <t>バックオフィスソフト○○○</t>
    <phoneticPr fontId="2"/>
  </si>
  <si>
    <t>C事業所</t>
    <rPh sb="1" eb="4">
      <t>ジギョウショ</t>
    </rPh>
    <phoneticPr fontId="2"/>
  </si>
  <si>
    <t>○○○インカム</t>
    <phoneticPr fontId="2"/>
  </si>
  <si>
    <t>D事業所</t>
    <rPh sb="1" eb="4">
      <t>ジギョウショ</t>
    </rPh>
    <phoneticPr fontId="2"/>
  </si>
  <si>
    <t>○○○リフト</t>
    <phoneticPr fontId="2"/>
  </si>
  <si>
    <t>配線工事、ネットワーク構築</t>
    <rPh sb="0" eb="1">
      <t>ハイセン</t>
    </rPh>
    <rPh sb="1" eb="3">
      <t>コウジ</t>
    </rPh>
    <rPh sb="10" eb="12">
      <t>コウチク</t>
    </rPh>
    <phoneticPr fontId="2"/>
  </si>
  <si>
    <t>（C）=（A)×4/5
※千円未満切捨</t>
    <rPh sb="13" eb="15">
      <t>センエン</t>
    </rPh>
    <rPh sb="15" eb="17">
      <t>ミマン</t>
    </rPh>
    <rPh sb="17" eb="19">
      <t>キリス</t>
    </rPh>
    <phoneticPr fontId="13"/>
  </si>
  <si>
    <t>年度大分県介護</t>
    <rPh sb="0" eb="2">
      <t>ネンド</t>
    </rPh>
    <phoneticPr fontId="2"/>
  </si>
  <si>
    <t>テクノロジー導入支援事業費補助金については、下記のとおり交付することに決定したので、大分県介護テクノロジー導入支援事業費補助金交付要綱第６条の規定により通知します。</t>
    <phoneticPr fontId="2"/>
  </si>
  <si>
    <t>年度において、下記のとおり大分県介護テクノロジー導入支援事業を実施したいので、</t>
    <phoneticPr fontId="2"/>
  </si>
  <si>
    <t>円を交付されるよう、大分県介護テクノロジー導入支援事業費補助金交付</t>
    <phoneticPr fontId="2"/>
  </si>
  <si>
    <t>要綱第４条の規定により、関係書類を添えて申請します。</t>
    <phoneticPr fontId="2"/>
  </si>
  <si>
    <t>大分県介護テクノロジー導入支援事業費補助金については、下記のとおり変更交付することに決定したので、大分県介護テクノロジー導入支援事業費補助金交付要綱第６条の規定により通知します。</t>
    <rPh sb="3" eb="5">
      <t>カイゴ</t>
    </rPh>
    <rPh sb="11" eb="13">
      <t>ドウニュウ</t>
    </rPh>
    <rPh sb="13" eb="15">
      <t>シエン</t>
    </rPh>
    <rPh sb="15" eb="18">
      <t>ジギョウヒ</t>
    </rPh>
    <rPh sb="18" eb="21">
      <t>ホジョキン</t>
    </rPh>
    <rPh sb="27" eb="29">
      <t>カキ</t>
    </rPh>
    <rPh sb="35" eb="37">
      <t>コウフ</t>
    </rPh>
    <rPh sb="42" eb="44">
      <t>ケッテイ</t>
    </rPh>
    <rPh sb="60" eb="62">
      <t>ドウニュウ</t>
    </rPh>
    <rPh sb="62" eb="64">
      <t>シエン</t>
    </rPh>
    <rPh sb="64" eb="67">
      <t>ジギョウヒ</t>
    </rPh>
    <rPh sb="67" eb="70">
      <t>ホジョキン</t>
    </rPh>
    <rPh sb="70" eb="72">
      <t>コウフ</t>
    </rPh>
    <rPh sb="72" eb="74">
      <t>ヨウコウ</t>
    </rPh>
    <rPh sb="74" eb="75">
      <t>ダイ</t>
    </rPh>
    <rPh sb="76" eb="77">
      <t>ジョウ</t>
    </rPh>
    <rPh sb="78" eb="80">
      <t>キテイ</t>
    </rPh>
    <rPh sb="83" eb="85">
      <t>ツウチ</t>
    </rPh>
    <phoneticPr fontId="2"/>
  </si>
  <si>
    <t>年度大分県介護テクノロジー導入支援事業について、下記のとおり変更したいので承認さ</t>
    <rPh sb="0" eb="1">
      <t>ネン</t>
    </rPh>
    <phoneticPr fontId="2"/>
  </si>
  <si>
    <t>れるよう、大分県介護テクノロジー導入支援事業費補助金交付要綱第５条第１項第１号の規定により申請します。</t>
    <phoneticPr fontId="2"/>
  </si>
  <si>
    <t>　以下、第１号様式の記の２以下に準じて作成するものとし、変更前と変更後が比較対照できるよ</t>
    <phoneticPr fontId="2"/>
  </si>
  <si>
    <t>う、変更部分を二段書きにし、変更前をかっこ書きで上段に記載すること。</t>
    <phoneticPr fontId="2"/>
  </si>
  <si>
    <t>介護テクノロジー導入支援事業変更承認申請書については、大分県介護テクノロジー導入支援事業費補助金交付要綱第５条の規定に基づき、承認します。</t>
    <rPh sb="0" eb="2">
      <t>カイゴ</t>
    </rPh>
    <rPh sb="8" eb="10">
      <t>ドウニュウ</t>
    </rPh>
    <rPh sb="10" eb="12">
      <t>シエン</t>
    </rPh>
    <rPh sb="12" eb="14">
      <t>ジギョウ</t>
    </rPh>
    <rPh sb="14" eb="16">
      <t>ヘンコウ</t>
    </rPh>
    <rPh sb="16" eb="18">
      <t>ショウニン</t>
    </rPh>
    <rPh sb="18" eb="21">
      <t>シンセイショ</t>
    </rPh>
    <rPh sb="27" eb="29">
      <t>オオイタ</t>
    </rPh>
    <rPh sb="29" eb="30">
      <t>ケン</t>
    </rPh>
    <rPh sb="30" eb="32">
      <t>カイゴ</t>
    </rPh>
    <rPh sb="38" eb="40">
      <t>ドウニュウ</t>
    </rPh>
    <rPh sb="40" eb="42">
      <t>シエン</t>
    </rPh>
    <rPh sb="42" eb="45">
      <t>ジギョウヒ</t>
    </rPh>
    <rPh sb="45" eb="48">
      <t>ホジョキン</t>
    </rPh>
    <rPh sb="48" eb="50">
      <t>コウフ</t>
    </rPh>
    <rPh sb="50" eb="52">
      <t>ヨウコウ</t>
    </rPh>
    <rPh sb="52" eb="53">
      <t>ダイ</t>
    </rPh>
    <rPh sb="54" eb="55">
      <t>ジョウ</t>
    </rPh>
    <rPh sb="56" eb="58">
      <t>キテイ</t>
    </rPh>
    <rPh sb="59" eb="60">
      <t>モト</t>
    </rPh>
    <rPh sb="63" eb="65">
      <t>ショウニン</t>
    </rPh>
    <phoneticPr fontId="2"/>
  </si>
  <si>
    <t>したいので</t>
    <phoneticPr fontId="2"/>
  </si>
  <si>
    <t>承認されるよう、大分県介護テクノロジー導入支援事業費補助金交付要綱第５条第１項第２号の規定により申請します。</t>
    <phoneticPr fontId="2"/>
  </si>
  <si>
    <t>承認申請書については、大分県介護テクノロジー導入支援事</t>
    <rPh sb="26" eb="27">
      <t>ジ</t>
    </rPh>
    <phoneticPr fontId="2"/>
  </si>
  <si>
    <t>業費補助金交付要綱第５条の規定に基づき、承認します。</t>
    <phoneticPr fontId="2"/>
  </si>
  <si>
    <t>確定したので、大分県介護テクノロジー導入支援事業費補助金交付要綱第５条第１項第１１号の規定により、下記のとおり報告します。</t>
    <phoneticPr fontId="2"/>
  </si>
  <si>
    <t xml:space="preserve">（注）１　「仕入に係る消費税額及び地方消費税額」欄は、補助対象経費に含まれる消費
　　　　　税等相当額のうち、消費税法の規定により、仕入に係る消費税額と当該金額に
　　　　　地方税法に規定する地方消費税率を乗じて得た金額との合計額を記載する
　　　　　こと。
</t>
    <phoneticPr fontId="2"/>
  </si>
  <si>
    <t>の方法</t>
    <rPh sb="1" eb="3">
      <t>ホウホウ</t>
    </rPh>
    <phoneticPr fontId="2"/>
  </si>
  <si>
    <t>により交付されるよう、大分県介護テクノロジー導入支援事業費補助金交付要綱第９条の規定により請求します。</t>
    <phoneticPr fontId="2"/>
  </si>
  <si>
    <t>大分県介護テクノロジー導入支援事業費補助金交付要綱第１０条の規定により、その実績を関係書類を添えて報告します。併せて、補助対象経費の軽微な変更が生じたため、実績のとおり承認されるよう申請します。</t>
    <phoneticPr fontId="2"/>
  </si>
  <si>
    <t>円に確定したので、大分県介護テクノロジー導入支援事業費補助金交付要綱第１１条の</t>
    <phoneticPr fontId="2"/>
  </si>
  <si>
    <t>規定により通知します。</t>
    <phoneticPr fontId="2"/>
  </si>
  <si>
    <t xml:space="preserve">第４条第３項ただし書きの規定により補助金の交付申請をした場合は、第１１条の規定による補助金の額の確定通知を受けた後において、消費税等の申告により当該補助金に係る消費税等仕入控除税額が確定したときは、その金額（前号の規定により減額した場合は、その金額が減じた額を上回る部分の金額）を補助金に係る消費税等仕入控除税額確定報告書（第10号様式）により速やかに知事に報告するとともに、当該金額を返還すること。
</t>
    <phoneticPr fontId="2"/>
  </si>
  <si>
    <t xml:space="preserve"> 第  　号</t>
    <phoneticPr fontId="2"/>
  </si>
  <si>
    <t>日）</t>
    <rPh sb="0" eb="1">
      <t>ニチ</t>
    </rPh>
    <phoneticPr fontId="2"/>
  </si>
  <si>
    <t>円）</t>
    <rPh sb="0" eb="1">
      <t>エン</t>
    </rPh>
    <phoneticPr fontId="2"/>
  </si>
  <si>
    <t>円)</t>
    <rPh sb="0" eb="1">
      <t>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</si>
</sst>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quot;円&quot;"/>
    <numFmt numFmtId="177" formatCode="#,###"/>
    <numFmt numFmtId="178" formatCode="#"/>
    <numFmt numFmtId="179" formatCode="\(#,###\)"/>
    <numFmt numFmtId="180" formatCode="\(#,###&quot;円&quot;\)"/>
    <numFmt numFmtId="181" formatCode="0_);\(0\)"/>
    <numFmt numFmtId="182" formatCode="#,##0_);\(#,##0\)"/>
    <numFmt numFmtId="183" formatCode="&quot;（&quot;@&quot;）&quot;"/>
    <numFmt numFmtId="184" formatCode="&quot;（&quot;#,###"/>
  </numFmts>
  <fonts count="23"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2"/>
      <color theme="1"/>
      <name val="ＭＳ ゴシック"/>
      <family val="3"/>
      <charset val="128"/>
    </font>
    <font>
      <sz val="11"/>
      <color theme="1"/>
      <name val="ＭＳ Ｐゴシック"/>
      <family val="3"/>
      <charset val="128"/>
    </font>
    <font>
      <b/>
      <sz val="11"/>
      <color rgb="FFFF0000"/>
      <name val="ＭＳ Ｐゴシック"/>
      <family val="3"/>
      <charset val="128"/>
    </font>
    <font>
      <sz val="11"/>
      <color theme="1"/>
      <name val="ＭＳ Ｐゴシック"/>
      <family val="3"/>
      <charset val="128"/>
      <scheme val="minor"/>
    </font>
    <font>
      <sz val="11"/>
      <color theme="1"/>
      <name val="ＭＳ ゴシック"/>
      <family val="3"/>
      <charset val="128"/>
    </font>
    <font>
      <sz val="11"/>
      <name val="ＭＳ Ｐゴシック"/>
      <family val="3"/>
      <charset val="128"/>
    </font>
    <font>
      <sz val="12"/>
      <color rgb="FFFF0000"/>
      <name val="ＭＳ ゴシック"/>
      <family val="3"/>
      <charset val="128"/>
    </font>
    <font>
      <sz val="14"/>
      <color theme="1"/>
      <name val="ＭＳ Ｐゴシック"/>
      <family val="3"/>
      <charset val="128"/>
    </font>
    <font>
      <sz val="9"/>
      <color theme="1"/>
      <name val="ＭＳ Ｐゴシック"/>
      <family val="3"/>
      <charset val="128"/>
    </font>
    <font>
      <sz val="8"/>
      <color theme="1"/>
      <name val="ＭＳ Ｐゴシック"/>
      <family val="3"/>
      <charset val="128"/>
    </font>
    <font>
      <sz val="6"/>
      <name val="ＭＳ Ｐゴシック"/>
      <family val="2"/>
      <charset val="128"/>
    </font>
    <font>
      <sz val="11"/>
      <color theme="1"/>
      <name val="ＭＳ 明朝"/>
      <family val="1"/>
      <charset val="128"/>
    </font>
    <font>
      <sz val="9"/>
      <color rgb="FFFF0000"/>
      <name val="ＭＳ Ｐゴシック"/>
      <family val="3"/>
      <charset val="128"/>
    </font>
    <font>
      <sz val="11"/>
      <color rgb="FFFF0000"/>
      <name val="ＭＳ Ｐゴシック"/>
      <family val="3"/>
      <charset val="128"/>
    </font>
    <font>
      <sz val="11"/>
      <name val="ＭＳ Ｐゴシック"/>
      <family val="3"/>
      <charset val="128"/>
      <scheme val="minor"/>
    </font>
    <font>
      <b/>
      <sz val="11"/>
      <color rgb="FFFF0000"/>
      <name val="ＭＳ Ｐゴシック"/>
      <family val="3"/>
      <charset val="128"/>
      <scheme val="minor"/>
    </font>
    <font>
      <u/>
      <sz val="11"/>
      <color theme="10"/>
      <name val="ＭＳ Ｐゴシック"/>
      <family val="2"/>
      <charset val="128"/>
      <scheme val="minor"/>
    </font>
    <font>
      <sz val="11"/>
      <color rgb="FF000000"/>
      <name val="ＭＳ Ｐゴシック"/>
      <family val="3"/>
      <charset val="128"/>
      <scheme val="minor"/>
    </font>
    <font>
      <sz val="9"/>
      <color theme="1"/>
      <name val="ＭＳ Ｐゴシック"/>
      <family val="3"/>
      <charset val="128"/>
      <scheme val="major"/>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0000"/>
        <bgColor indexed="64"/>
      </patternFill>
    </fill>
    <fill>
      <patternFill patternType="solid">
        <fgColor rgb="FFFFFF00"/>
        <bgColor indexed="64"/>
      </patternFill>
    </fill>
    <fill>
      <patternFill patternType="solid">
        <fgColor theme="4" tint="0.79998168889431442"/>
        <bgColor indexed="64"/>
      </patternFill>
    </fill>
  </fills>
  <borders count="88">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diagonal/>
    </border>
    <border>
      <left style="thin">
        <color indexed="64"/>
      </left>
      <right/>
      <top/>
      <bottom style="medium">
        <color indexed="64"/>
      </bottom>
      <diagonal/>
    </border>
    <border>
      <left style="thin">
        <color indexed="64"/>
      </left>
      <right/>
      <top style="medium">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hair">
        <color indexed="64"/>
      </top>
      <bottom style="thin">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ck">
        <color indexed="64"/>
      </left>
      <right style="thin">
        <color indexed="64"/>
      </right>
      <top style="thick">
        <color indexed="64"/>
      </top>
      <bottom style="thick">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medium">
        <color indexed="64"/>
      </bottom>
      <diagonal/>
    </border>
    <border diagonalUp="1">
      <left style="thin">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thin">
        <color indexed="64"/>
      </right>
      <top style="medium">
        <color indexed="64"/>
      </top>
      <bottom style="medium">
        <color indexed="64"/>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right style="thin">
        <color indexed="64"/>
      </right>
      <top style="medium">
        <color indexed="64"/>
      </top>
      <bottom style="medium">
        <color indexed="64"/>
      </bottom>
      <diagonal/>
    </border>
    <border diagonalUp="1">
      <left style="thin">
        <color indexed="64"/>
      </left>
      <right style="thin">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indexed="64"/>
      </left>
      <right style="thin">
        <color indexed="64"/>
      </right>
      <top/>
      <bottom style="medium">
        <color indexed="64"/>
      </bottom>
      <diagonal style="thin">
        <color indexed="64"/>
      </diagonal>
    </border>
    <border>
      <left style="thin">
        <color indexed="64"/>
      </left>
      <right style="thin">
        <color indexed="64"/>
      </right>
      <top style="medium">
        <color indexed="64"/>
      </top>
      <bottom/>
      <diagonal/>
    </border>
    <border diagonalUp="1">
      <left style="thin">
        <color indexed="64"/>
      </left>
      <right style="thin">
        <color indexed="64"/>
      </right>
      <top style="medium">
        <color indexed="64"/>
      </top>
      <bottom/>
      <diagonal style="thin">
        <color indexed="64"/>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left/>
      <right style="medium">
        <color indexed="64"/>
      </right>
      <top/>
      <bottom style="medium">
        <color indexed="64"/>
      </bottom>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thin">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diagonalUp="1">
      <left style="thin">
        <color indexed="64"/>
      </left>
      <right style="thin">
        <color indexed="64"/>
      </right>
      <top style="medium">
        <color indexed="64"/>
      </top>
      <bottom style="thin">
        <color indexed="64"/>
      </bottom>
      <diagonal style="thin">
        <color indexed="64"/>
      </diagonal>
    </border>
    <border diagonalUp="1">
      <left style="thin">
        <color indexed="64"/>
      </left>
      <right style="medium">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diagonalUp="1">
      <left style="thin">
        <color indexed="64"/>
      </left>
      <right style="medium">
        <color indexed="64"/>
      </right>
      <top style="medium">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medium">
        <color indexed="64"/>
      </top>
      <bottom/>
      <diagonal style="thin">
        <color indexed="64"/>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8">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8" fillId="0" borderId="0"/>
    <xf numFmtId="0" fontId="19" fillId="0" borderId="0" applyNumberFormat="0" applyFill="0" applyBorder="0" applyAlignment="0" applyProtection="0">
      <alignment vertical="center"/>
    </xf>
  </cellStyleXfs>
  <cellXfs count="665">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5" fillId="0" borderId="0" xfId="0" applyFont="1">
      <alignment vertical="center"/>
    </xf>
    <xf numFmtId="0" fontId="3" fillId="0" borderId="3" xfId="0" applyFont="1" applyBorder="1">
      <alignment vertical="center"/>
    </xf>
    <xf numFmtId="0" fontId="0" fillId="0" borderId="0" xfId="0" applyAlignment="1">
      <alignment horizontal="right" vertical="center" shrinkToFit="1"/>
    </xf>
    <xf numFmtId="0" fontId="7" fillId="0" borderId="8" xfId="0" applyFont="1" applyBorder="1" applyAlignment="1">
      <alignment horizontal="left" vertical="center"/>
    </xf>
    <xf numFmtId="0" fontId="7" fillId="0" borderId="12" xfId="0" applyFont="1" applyBorder="1" applyAlignment="1">
      <alignment horizontal="left" vertical="center"/>
    </xf>
    <xf numFmtId="178" fontId="4" fillId="0" borderId="0" xfId="0" applyNumberFormat="1" applyFont="1">
      <alignment vertical="center"/>
    </xf>
    <xf numFmtId="178" fontId="4" fillId="0" borderId="0" xfId="0" applyNumberFormat="1" applyFont="1" applyAlignment="1">
      <alignment horizontal="left" vertical="center"/>
    </xf>
    <xf numFmtId="177" fontId="6" fillId="0" borderId="0" xfId="0" applyNumberFormat="1" applyFont="1" applyAlignment="1">
      <alignment horizontal="left" vertical="center" wrapText="1"/>
    </xf>
    <xf numFmtId="177" fontId="6" fillId="0" borderId="0" xfId="0" applyNumberFormat="1" applyFont="1" applyAlignment="1">
      <alignment horizontal="right" vertical="center" wrapText="1"/>
    </xf>
    <xf numFmtId="0" fontId="6" fillId="0" borderId="0" xfId="0" applyFont="1">
      <alignment vertical="center"/>
    </xf>
    <xf numFmtId="177" fontId="6" fillId="0" borderId="0" xfId="0" applyNumberFormat="1" applyFont="1" applyAlignment="1">
      <alignment horizontal="right" vertical="center" shrinkToFit="1"/>
    </xf>
    <xf numFmtId="49" fontId="4" fillId="0" borderId="0" xfId="0" applyNumberFormat="1" applyFont="1">
      <alignment vertical="center"/>
    </xf>
    <xf numFmtId="0" fontId="4" fillId="0" borderId="0" xfId="0" applyFont="1" applyAlignment="1">
      <alignment horizontal="right" vertical="center"/>
    </xf>
    <xf numFmtId="0" fontId="4" fillId="0" borderId="0" xfId="0" applyFont="1" applyAlignment="1">
      <alignment vertical="top" wrapText="1"/>
    </xf>
    <xf numFmtId="49" fontId="0" fillId="0" borderId="11" xfId="0" applyNumberFormat="1" applyBorder="1" applyAlignment="1">
      <alignment horizontal="left" vertical="center" shrinkToFit="1"/>
    </xf>
    <xf numFmtId="49" fontId="0" fillId="0" borderId="0" xfId="0" applyNumberFormat="1">
      <alignment vertical="center"/>
    </xf>
    <xf numFmtId="49" fontId="4" fillId="0" borderId="0" xfId="0" applyNumberFormat="1" applyFont="1" applyProtection="1">
      <alignment vertical="center"/>
      <protection locked="0"/>
    </xf>
    <xf numFmtId="0" fontId="4" fillId="0" borderId="0" xfId="0" applyFont="1" applyAlignment="1">
      <alignment vertical="center" shrinkToFit="1"/>
    </xf>
    <xf numFmtId="0" fontId="4" fillId="0" borderId="0" xfId="0" applyFont="1" applyAlignment="1">
      <alignment vertical="top"/>
    </xf>
    <xf numFmtId="38" fontId="4" fillId="0" borderId="0" xfId="1" applyFont="1" applyFill="1" applyBorder="1" applyAlignment="1" applyProtection="1">
      <alignment vertical="center" shrinkToFit="1"/>
    </xf>
    <xf numFmtId="0" fontId="4" fillId="0" borderId="0" xfId="0" applyFont="1" applyAlignment="1">
      <alignment horizontal="left" vertical="center" shrinkToFit="1"/>
    </xf>
    <xf numFmtId="0" fontId="4" fillId="0" borderId="0" xfId="0" applyFont="1" applyAlignment="1">
      <alignment horizontal="right" vertical="center" shrinkToFit="1"/>
    </xf>
    <xf numFmtId="176" fontId="6" fillId="0" borderId="0" xfId="1" applyNumberFormat="1" applyFont="1" applyFill="1" applyBorder="1" applyAlignment="1" applyProtection="1">
      <alignment horizontal="left" vertical="center"/>
    </xf>
    <xf numFmtId="49" fontId="4" fillId="0" borderId="0" xfId="0" applyNumberFormat="1" applyFont="1" applyAlignment="1">
      <alignment horizontal="right" vertical="top"/>
    </xf>
    <xf numFmtId="0" fontId="4" fillId="0" borderId="0" xfId="0" applyFont="1" applyAlignment="1">
      <alignment horizontal="right" vertical="top"/>
    </xf>
    <xf numFmtId="0" fontId="9" fillId="0" borderId="0" xfId="0" applyFont="1">
      <alignment vertical="center"/>
    </xf>
    <xf numFmtId="49" fontId="0" fillId="0" borderId="0" xfId="0" applyNumberFormat="1" applyAlignment="1">
      <alignment horizontal="right" vertical="center"/>
    </xf>
    <xf numFmtId="49" fontId="4" fillId="0" borderId="0" xfId="0" quotePrefix="1" applyNumberFormat="1" applyFont="1" applyAlignment="1" applyProtection="1">
      <alignment horizontal="right" vertical="center"/>
      <protection locked="0"/>
    </xf>
    <xf numFmtId="49" fontId="4" fillId="0" borderId="0" xfId="0" applyNumberFormat="1" applyFont="1" applyAlignment="1" applyProtection="1">
      <alignment horizontal="right" vertical="center"/>
      <protection locked="0"/>
    </xf>
    <xf numFmtId="0" fontId="4" fillId="0" borderId="0" xfId="0" applyFont="1" applyProtection="1">
      <alignment vertical="center"/>
      <protection locked="0"/>
    </xf>
    <xf numFmtId="0" fontId="8" fillId="0" borderId="0" xfId="0" applyFont="1" applyAlignment="1">
      <alignment vertical="top" wrapText="1"/>
    </xf>
    <xf numFmtId="0" fontId="8" fillId="0" borderId="0" xfId="0" applyFont="1" applyAlignment="1">
      <alignment vertical="top"/>
    </xf>
    <xf numFmtId="0" fontId="7" fillId="0" borderId="8" xfId="0" applyFont="1" applyBorder="1" applyAlignment="1">
      <alignment horizontal="center" vertical="center"/>
    </xf>
    <xf numFmtId="0" fontId="7" fillId="0" borderId="12" xfId="0" applyFont="1" applyBorder="1" applyAlignment="1">
      <alignment horizontal="center" vertical="center"/>
    </xf>
    <xf numFmtId="0" fontId="0" fillId="0" borderId="0" xfId="0" applyAlignment="1">
      <alignment horizontal="center" vertical="center"/>
    </xf>
    <xf numFmtId="0" fontId="0" fillId="0" borderId="8" xfId="0" applyBorder="1">
      <alignment vertical="center"/>
    </xf>
    <xf numFmtId="0" fontId="0" fillId="0" borderId="11" xfId="0" applyBorder="1">
      <alignment vertical="center"/>
    </xf>
    <xf numFmtId="0" fontId="6" fillId="0" borderId="0" xfId="0" applyFont="1" applyAlignment="1">
      <alignment vertical="top" wrapText="1"/>
    </xf>
    <xf numFmtId="0" fontId="0" fillId="0" borderId="11" xfId="0" applyBorder="1" applyAlignment="1">
      <alignment vertical="center" shrinkToFit="1"/>
    </xf>
    <xf numFmtId="0" fontId="0" fillId="0" borderId="12" xfId="0" applyBorder="1" applyAlignment="1">
      <alignment vertical="center" shrinkToFit="1"/>
    </xf>
    <xf numFmtId="0" fontId="10" fillId="0" borderId="0" xfId="0" applyFont="1">
      <alignment vertical="center"/>
    </xf>
    <xf numFmtId="0" fontId="11" fillId="0" borderId="0" xfId="0" applyFont="1">
      <alignment vertical="center"/>
    </xf>
    <xf numFmtId="0" fontId="11" fillId="0" borderId="10" xfId="0" applyFont="1" applyBorder="1">
      <alignment vertical="center"/>
    </xf>
    <xf numFmtId="0" fontId="12" fillId="0" borderId="0" xfId="0" applyFont="1">
      <alignment vertical="center"/>
    </xf>
    <xf numFmtId="0" fontId="11" fillId="0" borderId="0" xfId="0" applyFont="1" applyAlignment="1">
      <alignment horizontal="center" vertical="center"/>
    </xf>
    <xf numFmtId="49" fontId="6" fillId="0" borderId="0" xfId="0" applyNumberFormat="1" applyFont="1" applyAlignment="1" applyProtection="1">
      <alignment vertical="center" shrinkToFit="1"/>
      <protection locked="0"/>
    </xf>
    <xf numFmtId="0" fontId="0" fillId="0" borderId="11" xfId="0" applyBorder="1" applyAlignment="1">
      <alignment vertical="center" wrapText="1"/>
    </xf>
    <xf numFmtId="0" fontId="0" fillId="0" borderId="11" xfId="0" applyBorder="1" applyAlignment="1">
      <alignment vertical="top" wrapText="1"/>
    </xf>
    <xf numFmtId="49" fontId="0" fillId="0" borderId="8" xfId="0" applyNumberFormat="1" applyBorder="1">
      <alignment vertical="center"/>
    </xf>
    <xf numFmtId="0" fontId="6" fillId="0" borderId="0" xfId="0" applyFont="1" applyAlignment="1">
      <alignment vertical="top"/>
    </xf>
    <xf numFmtId="0" fontId="8" fillId="0" borderId="0" xfId="0" applyFont="1">
      <alignment vertical="center"/>
    </xf>
    <xf numFmtId="176" fontId="6" fillId="0" borderId="0" xfId="1" applyNumberFormat="1" applyFont="1" applyFill="1" applyBorder="1" applyAlignment="1" applyProtection="1">
      <alignment vertical="center"/>
    </xf>
    <xf numFmtId="0" fontId="0" fillId="0" borderId="7" xfId="0" applyBorder="1" applyAlignment="1">
      <alignment vertical="center" wrapText="1"/>
    </xf>
    <xf numFmtId="0" fontId="0" fillId="0" borderId="13" xfId="0" applyBorder="1" applyAlignment="1">
      <alignment vertical="center" wrapText="1"/>
    </xf>
    <xf numFmtId="0" fontId="0" fillId="0" borderId="16" xfId="0" applyBorder="1" applyAlignment="1">
      <alignment vertical="center" wrapText="1"/>
    </xf>
    <xf numFmtId="0" fontId="4" fillId="0" borderId="11" xfId="0" applyFont="1" applyBorder="1">
      <alignment vertical="center"/>
    </xf>
    <xf numFmtId="0" fontId="4" fillId="0" borderId="12" xfId="0" applyFont="1" applyBorder="1">
      <alignmen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3" fillId="0" borderId="11" xfId="0" applyFont="1" applyBorder="1">
      <alignment vertical="center"/>
    </xf>
    <xf numFmtId="0" fontId="0" fillId="0" borderId="3" xfId="0" applyBorder="1" applyAlignment="1">
      <alignment vertical="center" wrapText="1"/>
    </xf>
    <xf numFmtId="0" fontId="0" fillId="0" borderId="0" xfId="0" applyAlignment="1">
      <alignment vertical="center" wrapText="1"/>
    </xf>
    <xf numFmtId="0" fontId="14" fillId="0" borderId="0" xfId="0" applyFont="1">
      <alignment vertical="center"/>
    </xf>
    <xf numFmtId="38" fontId="4" fillId="0" borderId="0" xfId="1" applyFont="1" applyFill="1" applyAlignment="1" applyProtection="1">
      <alignment vertical="center"/>
    </xf>
    <xf numFmtId="3" fontId="8" fillId="3" borderId="7" xfId="0" quotePrefix="1" applyNumberFormat="1" applyFont="1" applyFill="1" applyBorder="1" applyAlignment="1" applyProtection="1">
      <alignment horizontal="left" vertical="center" wrapText="1"/>
      <protection locked="0"/>
    </xf>
    <xf numFmtId="3" fontId="8" fillId="3" borderId="13" xfId="0" quotePrefix="1" applyNumberFormat="1" applyFont="1" applyFill="1" applyBorder="1" applyAlignment="1" applyProtection="1">
      <alignment horizontal="left" vertical="center" wrapText="1"/>
      <protection locked="0"/>
    </xf>
    <xf numFmtId="0" fontId="15" fillId="0" borderId="0" xfId="0" applyFont="1">
      <alignment vertical="center"/>
    </xf>
    <xf numFmtId="0" fontId="16" fillId="4" borderId="0" xfId="0" applyFont="1" applyFill="1">
      <alignment vertical="center"/>
    </xf>
    <xf numFmtId="0" fontId="16" fillId="0" borderId="0" xfId="0" applyFont="1">
      <alignment vertical="center"/>
    </xf>
    <xf numFmtId="0" fontId="4" fillId="3" borderId="0" xfId="0" applyFont="1" applyFill="1" applyProtection="1">
      <alignment vertical="center"/>
      <protection locked="0"/>
    </xf>
    <xf numFmtId="0" fontId="16" fillId="5" borderId="0" xfId="0" applyFont="1" applyFill="1">
      <alignment vertical="center"/>
    </xf>
    <xf numFmtId="0" fontId="4" fillId="5" borderId="0" xfId="0" applyFont="1" applyFill="1">
      <alignment vertical="center"/>
    </xf>
    <xf numFmtId="0" fontId="4" fillId="3" borderId="0" xfId="0" applyFont="1" applyFill="1" applyAlignment="1" applyProtection="1">
      <alignment horizontal="center" vertical="center"/>
      <protection locked="0"/>
    </xf>
    <xf numFmtId="0" fontId="11" fillId="3" borderId="0" xfId="0" applyFont="1" applyFill="1" applyProtection="1">
      <alignment vertical="center"/>
      <protection locked="0"/>
    </xf>
    <xf numFmtId="0" fontId="11" fillId="0" borderId="0" xfId="0" applyFont="1" applyProtection="1">
      <alignment vertical="center"/>
      <protection locked="0"/>
    </xf>
    <xf numFmtId="0" fontId="11" fillId="3" borderId="10" xfId="0" applyFont="1" applyFill="1" applyBorder="1" applyProtection="1">
      <alignment vertical="center"/>
      <protection locked="0"/>
    </xf>
    <xf numFmtId="0" fontId="15" fillId="0" borderId="0" xfId="0" applyFont="1" applyProtection="1">
      <alignment vertical="center"/>
      <protection locked="0"/>
    </xf>
    <xf numFmtId="176" fontId="6" fillId="3" borderId="0" xfId="1" applyNumberFormat="1" applyFont="1" applyFill="1" applyBorder="1" applyAlignment="1" applyProtection="1">
      <alignment horizontal="right" vertical="center"/>
      <protection locked="0"/>
    </xf>
    <xf numFmtId="176" fontId="6" fillId="3" borderId="0" xfId="1" applyNumberFormat="1" applyFont="1" applyFill="1" applyBorder="1" applyAlignment="1" applyProtection="1">
      <alignment horizontal="left" vertical="center"/>
      <protection locked="0"/>
    </xf>
    <xf numFmtId="49" fontId="0" fillId="0" borderId="0" xfId="0" quotePrefix="1" applyNumberFormat="1" applyAlignment="1">
      <alignment horizontal="right" vertical="center" shrinkToFit="1"/>
    </xf>
    <xf numFmtId="49" fontId="0" fillId="0" borderId="0" xfId="0" applyNumberFormat="1" applyAlignment="1">
      <alignment horizontal="right" vertical="center" shrinkToFit="1"/>
    </xf>
    <xf numFmtId="49" fontId="0" fillId="0" borderId="0" xfId="0" applyNumberFormat="1" applyAlignment="1">
      <alignment horizontal="left" vertical="center" shrinkToFit="1"/>
    </xf>
    <xf numFmtId="49" fontId="0" fillId="0" borderId="0" xfId="0" applyNumberFormat="1" applyAlignment="1">
      <alignment vertical="center" shrinkToFit="1"/>
    </xf>
    <xf numFmtId="3" fontId="8" fillId="3" borderId="17" xfId="0" quotePrefix="1" applyNumberFormat="1" applyFont="1" applyFill="1" applyBorder="1" applyAlignment="1" applyProtection="1">
      <alignment horizontal="left" vertical="center" wrapText="1"/>
      <protection locked="0"/>
    </xf>
    <xf numFmtId="0" fontId="0" fillId="0" borderId="17" xfId="0" applyBorder="1" applyAlignment="1">
      <alignment vertical="center" wrapText="1"/>
    </xf>
    <xf numFmtId="0" fontId="4" fillId="3" borderId="10" xfId="0" applyFont="1" applyFill="1" applyBorder="1" applyAlignment="1" applyProtection="1">
      <alignment horizontal="center" vertical="center"/>
      <protection locked="0"/>
    </xf>
    <xf numFmtId="0" fontId="4" fillId="0" borderId="10" xfId="0" applyFont="1" applyBorder="1" applyAlignment="1">
      <alignment horizontal="center" vertical="center"/>
    </xf>
    <xf numFmtId="0" fontId="4" fillId="0" borderId="6" xfId="0" applyFont="1" applyBorder="1" applyAlignment="1">
      <alignment horizontal="center" vertical="center"/>
    </xf>
    <xf numFmtId="178" fontId="0" fillId="0" borderId="0" xfId="0" applyNumberFormat="1" applyAlignment="1" applyProtection="1">
      <alignment vertical="center" shrinkToFit="1"/>
      <protection locked="0"/>
    </xf>
    <xf numFmtId="0" fontId="18" fillId="0" borderId="0" xfId="0" applyFont="1" applyAlignment="1">
      <alignment horizontal="left" vertical="center"/>
    </xf>
    <xf numFmtId="58" fontId="0" fillId="0" borderId="11" xfId="0" applyNumberFormat="1" applyBorder="1" applyAlignment="1">
      <alignment vertical="center" wrapText="1"/>
    </xf>
    <xf numFmtId="0" fontId="0" fillId="0" borderId="12" xfId="0" applyBorder="1" applyAlignment="1">
      <alignment vertical="center" wrapText="1"/>
    </xf>
    <xf numFmtId="0" fontId="0" fillId="0" borderId="10" xfId="0" applyBorder="1" applyAlignment="1" applyProtection="1">
      <alignment vertical="center" wrapText="1" shrinkToFit="1"/>
      <protection locked="0"/>
    </xf>
    <xf numFmtId="0" fontId="0" fillId="0" borderId="6" xfId="0" applyBorder="1" applyAlignment="1" applyProtection="1">
      <alignment vertical="center" wrapText="1" shrinkToFit="1"/>
      <protection locked="0"/>
    </xf>
    <xf numFmtId="0" fontId="0" fillId="0" borderId="33" xfId="0" applyBorder="1" applyAlignment="1" applyProtection="1">
      <alignment vertical="center" wrapText="1" shrinkToFit="1"/>
      <protection locked="0"/>
    </xf>
    <xf numFmtId="0" fontId="4" fillId="3" borderId="11" xfId="0" applyFont="1" applyFill="1" applyBorder="1" applyProtection="1">
      <alignment vertical="center"/>
      <protection locked="0"/>
    </xf>
    <xf numFmtId="0" fontId="4" fillId="0" borderId="11" xfId="0" applyFont="1" applyBorder="1" applyAlignment="1">
      <alignment horizontal="center" vertical="center"/>
    </xf>
    <xf numFmtId="3" fontId="8" fillId="2" borderId="2" xfId="0" quotePrefix="1" applyNumberFormat="1" applyFont="1" applyFill="1" applyBorder="1" applyAlignment="1" applyProtection="1">
      <alignment horizontal="center" vertical="center" wrapText="1" shrinkToFit="1"/>
      <protection locked="0"/>
    </xf>
    <xf numFmtId="0" fontId="4" fillId="0" borderId="0" xfId="0" applyFont="1" applyAlignment="1">
      <alignment horizontal="left" vertical="center"/>
    </xf>
    <xf numFmtId="0" fontId="0" fillId="0" borderId="10" xfId="0" applyBorder="1" applyAlignment="1">
      <alignment vertical="center" wrapText="1" shrinkToFit="1"/>
    </xf>
    <xf numFmtId="49" fontId="8" fillId="0" borderId="0" xfId="0" applyNumberFormat="1" applyFont="1">
      <alignment vertical="center"/>
    </xf>
    <xf numFmtId="0" fontId="3" fillId="2" borderId="0" xfId="0" applyFont="1" applyFill="1">
      <alignment vertical="center"/>
    </xf>
    <xf numFmtId="38" fontId="0" fillId="0" borderId="0" xfId="1" applyFont="1" applyFill="1">
      <alignment vertical="center"/>
    </xf>
    <xf numFmtId="3" fontId="8" fillId="2" borderId="7" xfId="0" quotePrefix="1" applyNumberFormat="1" applyFont="1" applyFill="1" applyBorder="1" applyAlignment="1" applyProtection="1">
      <alignment horizontal="left" vertical="center" wrapText="1"/>
      <protection locked="0"/>
    </xf>
    <xf numFmtId="3" fontId="8" fillId="3" borderId="39" xfId="0" quotePrefix="1" applyNumberFormat="1" applyFont="1" applyFill="1" applyBorder="1" applyAlignment="1" applyProtection="1">
      <alignment horizontal="left" vertical="center" wrapText="1"/>
      <protection locked="0"/>
    </xf>
    <xf numFmtId="3" fontId="8" fillId="2" borderId="42" xfId="0" quotePrefix="1" applyNumberFormat="1" applyFont="1" applyFill="1" applyBorder="1" applyAlignment="1" applyProtection="1">
      <alignment horizontal="left" vertical="center" wrapText="1"/>
      <protection locked="0"/>
    </xf>
    <xf numFmtId="0" fontId="21" fillId="0" borderId="0" xfId="0" applyFont="1">
      <alignment vertical="center"/>
    </xf>
    <xf numFmtId="0" fontId="8" fillId="2" borderId="0" xfId="0" applyFont="1" applyFill="1">
      <alignment vertical="center"/>
    </xf>
    <xf numFmtId="38" fontId="8" fillId="2" borderId="0" xfId="1" applyFont="1" applyFill="1">
      <alignment vertical="center"/>
    </xf>
    <xf numFmtId="0" fontId="8" fillId="2" borderId="0" xfId="0" applyFont="1" applyFill="1" applyAlignment="1">
      <alignment horizontal="center" vertical="center"/>
    </xf>
    <xf numFmtId="0" fontId="8" fillId="2" borderId="0" xfId="0" applyFont="1" applyFill="1" applyAlignment="1">
      <alignment horizontal="right" vertical="center"/>
    </xf>
    <xf numFmtId="176" fontId="8" fillId="2" borderId="0" xfId="0" applyNumberFormat="1" applyFont="1" applyFill="1" applyAlignment="1">
      <alignment horizontal="right" vertical="center"/>
    </xf>
    <xf numFmtId="0" fontId="8" fillId="2" borderId="10" xfId="0" applyFont="1" applyFill="1" applyBorder="1">
      <alignment vertical="center"/>
    </xf>
    <xf numFmtId="38" fontId="8" fillId="2" borderId="10" xfId="1" applyFont="1" applyFill="1" applyBorder="1">
      <alignment vertical="center"/>
    </xf>
    <xf numFmtId="38" fontId="8" fillId="2" borderId="10" xfId="1" applyFont="1" applyFill="1" applyBorder="1" applyAlignment="1">
      <alignment vertical="center"/>
    </xf>
    <xf numFmtId="38" fontId="8" fillId="2" borderId="7" xfId="1" applyFont="1" applyFill="1" applyBorder="1" applyAlignment="1">
      <alignment vertical="center" wrapText="1"/>
    </xf>
    <xf numFmtId="38" fontId="8" fillId="2" borderId="7" xfId="1" applyFont="1" applyFill="1" applyBorder="1" applyAlignment="1">
      <alignment horizontal="center" vertical="center"/>
    </xf>
    <xf numFmtId="38" fontId="8" fillId="2" borderId="7" xfId="1" applyFont="1" applyFill="1" applyBorder="1">
      <alignment vertical="center"/>
    </xf>
    <xf numFmtId="38" fontId="8" fillId="2" borderId="7" xfId="1" applyFont="1" applyFill="1" applyBorder="1" applyProtection="1">
      <alignment vertical="center"/>
    </xf>
    <xf numFmtId="38" fontId="8" fillId="2" borderId="13" xfId="1" applyFont="1" applyFill="1" applyBorder="1" applyProtection="1">
      <alignment vertical="center"/>
    </xf>
    <xf numFmtId="0" fontId="8" fillId="2" borderId="0" xfId="0" applyFont="1" applyFill="1" applyAlignment="1">
      <alignment horizontal="left" vertical="center"/>
    </xf>
    <xf numFmtId="38" fontId="8" fillId="2" borderId="0" xfId="1" applyFont="1" applyFill="1" applyBorder="1">
      <alignment vertical="center"/>
    </xf>
    <xf numFmtId="38" fontId="8" fillId="2" borderId="0" xfId="1" applyFont="1" applyFill="1" applyBorder="1" applyAlignment="1">
      <alignment vertical="center"/>
    </xf>
    <xf numFmtId="0" fontId="8" fillId="2" borderId="10" xfId="0" applyFont="1" applyFill="1" applyBorder="1" applyAlignment="1">
      <alignment horizontal="left" vertical="center"/>
    </xf>
    <xf numFmtId="38" fontId="8" fillId="2" borderId="13" xfId="1" applyFont="1" applyFill="1" applyBorder="1" applyAlignment="1">
      <alignment vertical="center" wrapText="1"/>
    </xf>
    <xf numFmtId="38" fontId="8" fillId="2" borderId="13" xfId="1" applyFont="1" applyFill="1" applyBorder="1" applyAlignment="1">
      <alignment horizontal="center" vertical="center"/>
    </xf>
    <xf numFmtId="38" fontId="8" fillId="2" borderId="13" xfId="1" applyFont="1" applyFill="1" applyBorder="1">
      <alignment vertical="center"/>
    </xf>
    <xf numFmtId="38" fontId="8" fillId="2" borderId="0" xfId="1" applyFont="1" applyFill="1" applyBorder="1" applyProtection="1">
      <alignment vertical="center"/>
    </xf>
    <xf numFmtId="38" fontId="8" fillId="2" borderId="0" xfId="0" applyNumberFormat="1" applyFont="1" applyFill="1">
      <alignment vertical="center"/>
    </xf>
    <xf numFmtId="38" fontId="8" fillId="2" borderId="0" xfId="1" applyFont="1" applyFill="1" applyAlignment="1">
      <alignment vertical="center"/>
    </xf>
    <xf numFmtId="176" fontId="8" fillId="2" borderId="7" xfId="0" applyNumberFormat="1" applyFont="1" applyFill="1" applyBorder="1">
      <alignment vertical="center"/>
    </xf>
    <xf numFmtId="176" fontId="8" fillId="2" borderId="38" xfId="0" applyNumberFormat="1" applyFont="1" applyFill="1" applyBorder="1">
      <alignment vertical="center"/>
    </xf>
    <xf numFmtId="3" fontId="8" fillId="2" borderId="18" xfId="0" quotePrefix="1" applyNumberFormat="1" applyFont="1" applyFill="1" applyBorder="1" applyAlignment="1" applyProtection="1">
      <alignment vertical="center" wrapText="1"/>
      <protection locked="0"/>
    </xf>
    <xf numFmtId="3" fontId="8" fillId="2" borderId="51" xfId="0" quotePrefix="1" applyNumberFormat="1" applyFont="1" applyFill="1" applyBorder="1" applyAlignment="1" applyProtection="1">
      <alignment horizontal="left" vertical="center" wrapText="1"/>
      <protection locked="0"/>
    </xf>
    <xf numFmtId="3" fontId="8" fillId="3" borderId="30" xfId="0" quotePrefix="1" applyNumberFormat="1" applyFont="1" applyFill="1" applyBorder="1" applyAlignment="1" applyProtection="1">
      <alignment horizontal="left" vertical="center" wrapText="1"/>
      <protection locked="0"/>
    </xf>
    <xf numFmtId="3" fontId="8" fillId="0" borderId="51" xfId="0" quotePrefix="1" applyNumberFormat="1" applyFont="1" applyBorder="1" applyAlignment="1" applyProtection="1">
      <alignment horizontal="left" vertical="center" wrapText="1"/>
      <protection locked="0"/>
    </xf>
    <xf numFmtId="38" fontId="8" fillId="2" borderId="16" xfId="1" applyFont="1" applyFill="1" applyBorder="1" applyProtection="1">
      <alignment vertical="center"/>
    </xf>
    <xf numFmtId="38" fontId="8" fillId="2" borderId="43" xfId="0" applyNumberFormat="1" applyFont="1" applyFill="1" applyBorder="1">
      <alignment vertical="center"/>
    </xf>
    <xf numFmtId="38" fontId="8" fillId="2" borderId="29" xfId="1" applyFont="1" applyFill="1" applyBorder="1" applyProtection="1">
      <alignment vertical="center"/>
    </xf>
    <xf numFmtId="38" fontId="8" fillId="2" borderId="17" xfId="1" applyFont="1" applyFill="1" applyBorder="1" applyProtection="1">
      <alignment vertical="center"/>
    </xf>
    <xf numFmtId="38" fontId="8" fillId="2" borderId="18" xfId="0" applyNumberFormat="1" applyFont="1" applyFill="1" applyBorder="1">
      <alignment vertical="center"/>
    </xf>
    <xf numFmtId="38" fontId="8" fillId="0" borderId="18" xfId="1" applyFont="1" applyFill="1" applyBorder="1" applyProtection="1">
      <alignment vertical="center"/>
    </xf>
    <xf numFmtId="38" fontId="8" fillId="2" borderId="54" xfId="1" applyFont="1" applyFill="1" applyBorder="1" applyProtection="1">
      <alignment vertical="center"/>
    </xf>
    <xf numFmtId="38" fontId="8" fillId="2" borderId="18" xfId="1" applyFont="1" applyFill="1" applyBorder="1" applyProtection="1">
      <alignment vertical="center"/>
    </xf>
    <xf numFmtId="38" fontId="8" fillId="2" borderId="55" xfId="1" applyFont="1" applyFill="1" applyBorder="1" applyProtection="1">
      <alignment vertical="center"/>
    </xf>
    <xf numFmtId="38" fontId="8" fillId="2" borderId="43" xfId="1" applyFont="1" applyFill="1" applyBorder="1" applyProtection="1">
      <alignment vertical="center"/>
    </xf>
    <xf numFmtId="3" fontId="8" fillId="3" borderId="57" xfId="0" quotePrefix="1" applyNumberFormat="1" applyFont="1" applyFill="1" applyBorder="1" applyAlignment="1" applyProtection="1">
      <alignment horizontal="left" vertical="center" wrapText="1"/>
      <protection locked="0"/>
    </xf>
    <xf numFmtId="38" fontId="8" fillId="2" borderId="65" xfId="1" applyFont="1" applyFill="1" applyBorder="1" applyProtection="1">
      <alignment vertical="center"/>
    </xf>
    <xf numFmtId="38" fontId="0" fillId="0" borderId="0" xfId="1" applyFont="1">
      <alignment vertical="center"/>
    </xf>
    <xf numFmtId="38" fontId="8" fillId="2" borderId="13" xfId="1" applyFont="1" applyFill="1" applyBorder="1" applyAlignment="1">
      <alignment horizontal="center" vertical="center" wrapText="1"/>
    </xf>
    <xf numFmtId="3" fontId="8" fillId="2" borderId="56" xfId="0" quotePrefix="1" applyNumberFormat="1" applyFont="1" applyFill="1" applyBorder="1" applyAlignment="1" applyProtection="1">
      <alignment horizontal="left" vertical="center" wrapText="1"/>
      <protection locked="0"/>
    </xf>
    <xf numFmtId="38" fontId="8" fillId="0" borderId="68" xfId="1" applyFont="1" applyFill="1" applyBorder="1" applyProtection="1">
      <alignment vertical="center"/>
      <protection locked="0"/>
    </xf>
    <xf numFmtId="38" fontId="8" fillId="2" borderId="68" xfId="1" applyFont="1" applyFill="1" applyBorder="1" applyProtection="1">
      <alignment vertical="center"/>
    </xf>
    <xf numFmtId="38" fontId="8" fillId="0" borderId="18" xfId="1" applyFont="1" applyFill="1" applyBorder="1" applyProtection="1">
      <alignment vertical="center"/>
      <protection locked="0"/>
    </xf>
    <xf numFmtId="3" fontId="8" fillId="2" borderId="40" xfId="0" quotePrefix="1" applyNumberFormat="1" applyFont="1" applyFill="1" applyBorder="1" applyAlignment="1" applyProtection="1">
      <alignment horizontal="right" vertical="center" wrapText="1"/>
      <protection locked="0"/>
    </xf>
    <xf numFmtId="38" fontId="8" fillId="2" borderId="39" xfId="1" applyFont="1" applyFill="1" applyBorder="1" applyAlignment="1" applyProtection="1">
      <alignment horizontal="right" vertical="center"/>
      <protection locked="0"/>
    </xf>
    <xf numFmtId="38" fontId="8" fillId="0" borderId="75" xfId="1" applyFont="1" applyFill="1" applyBorder="1" applyProtection="1">
      <alignment vertical="center"/>
      <protection locked="0"/>
    </xf>
    <xf numFmtId="38" fontId="8" fillId="2" borderId="76" xfId="1" applyFont="1" applyFill="1" applyBorder="1" applyProtection="1">
      <alignment vertical="center"/>
    </xf>
    <xf numFmtId="0" fontId="0" fillId="0" borderId="7" xfId="0" applyBorder="1">
      <alignment vertical="center"/>
    </xf>
    <xf numFmtId="38" fontId="0" fillId="0" borderId="7" xfId="1" applyFont="1" applyBorder="1">
      <alignment vertical="center"/>
    </xf>
    <xf numFmtId="0" fontId="0" fillId="0" borderId="13" xfId="0" applyBorder="1">
      <alignment vertical="center"/>
    </xf>
    <xf numFmtId="0" fontId="0" fillId="0" borderId="30" xfId="0" applyBorder="1">
      <alignment vertical="center"/>
    </xf>
    <xf numFmtId="0" fontId="0" fillId="0" borderId="17" xfId="0" applyBorder="1">
      <alignment vertical="center"/>
    </xf>
    <xf numFmtId="38" fontId="0" fillId="0" borderId="12" xfId="1" applyFont="1" applyBorder="1">
      <alignment vertical="center"/>
    </xf>
    <xf numFmtId="0" fontId="0" fillId="0" borderId="8" xfId="0" applyBorder="1" applyAlignment="1">
      <alignment vertical="center" wrapText="1"/>
    </xf>
    <xf numFmtId="0" fontId="22" fillId="0" borderId="0" xfId="0" applyFont="1">
      <alignment vertical="center"/>
    </xf>
    <xf numFmtId="38" fontId="8" fillId="3" borderId="39" xfId="1" applyFont="1" applyFill="1" applyBorder="1" applyAlignment="1" applyProtection="1">
      <alignment horizontal="right" vertical="center"/>
      <protection locked="0"/>
    </xf>
    <xf numFmtId="38" fontId="8" fillId="3" borderId="7" xfId="1" quotePrefix="1" applyFont="1" applyFill="1" applyBorder="1" applyAlignment="1" applyProtection="1">
      <alignment horizontal="right" vertical="center" wrapText="1"/>
      <protection locked="0"/>
    </xf>
    <xf numFmtId="3" fontId="5" fillId="3" borderId="7" xfId="0" quotePrefix="1" applyNumberFormat="1" applyFont="1" applyFill="1" applyBorder="1" applyAlignment="1" applyProtection="1">
      <alignment horizontal="left" vertical="center" wrapText="1"/>
      <protection locked="0"/>
    </xf>
    <xf numFmtId="3" fontId="8" fillId="2" borderId="40" xfId="0" quotePrefix="1" applyNumberFormat="1" applyFont="1" applyFill="1" applyBorder="1" applyAlignment="1" applyProtection="1">
      <alignment horizontal="center" vertical="center" wrapText="1" shrinkToFit="1"/>
      <protection locked="0"/>
    </xf>
    <xf numFmtId="3" fontId="5" fillId="3" borderId="39" xfId="0" quotePrefix="1" applyNumberFormat="1" applyFont="1" applyFill="1" applyBorder="1" applyAlignment="1" applyProtection="1">
      <alignment horizontal="left" vertical="center" wrapText="1"/>
      <protection locked="0"/>
    </xf>
    <xf numFmtId="38" fontId="8" fillId="0" borderId="42" xfId="1" applyFont="1" applyFill="1" applyBorder="1" applyProtection="1">
      <alignment vertical="center"/>
      <protection locked="0"/>
    </xf>
    <xf numFmtId="38" fontId="8" fillId="2" borderId="42" xfId="1" applyFont="1" applyFill="1" applyBorder="1" applyProtection="1">
      <alignment vertical="center"/>
    </xf>
    <xf numFmtId="3" fontId="8" fillId="2" borderId="7" xfId="0" quotePrefix="1" applyNumberFormat="1" applyFont="1" applyFill="1" applyBorder="1" applyAlignment="1" applyProtection="1">
      <alignment horizontal="right" vertical="center" wrapText="1"/>
      <protection locked="0"/>
    </xf>
    <xf numFmtId="3" fontId="8" fillId="2" borderId="18" xfId="0" quotePrefix="1" applyNumberFormat="1" applyFont="1" applyFill="1" applyBorder="1" applyAlignment="1" applyProtection="1">
      <alignment horizontal="right" vertical="center" wrapText="1"/>
      <protection locked="0"/>
    </xf>
    <xf numFmtId="38" fontId="5" fillId="3" borderId="39" xfId="1" applyFont="1" applyFill="1" applyBorder="1" applyAlignment="1" applyProtection="1">
      <alignment horizontal="right" vertical="center"/>
      <protection locked="0"/>
    </xf>
    <xf numFmtId="3" fontId="5" fillId="2" borderId="7" xfId="0" quotePrefix="1" applyNumberFormat="1" applyFont="1" applyFill="1" applyBorder="1" applyAlignment="1" applyProtection="1">
      <alignment horizontal="left" vertical="center" wrapText="1"/>
      <protection locked="0"/>
    </xf>
    <xf numFmtId="3" fontId="5" fillId="2" borderId="7" xfId="0" quotePrefix="1" applyNumberFormat="1" applyFont="1" applyFill="1" applyBorder="1" applyAlignment="1" applyProtection="1">
      <alignment horizontal="right" vertical="center" wrapText="1"/>
      <protection locked="0"/>
    </xf>
    <xf numFmtId="38" fontId="5" fillId="3" borderId="7" xfId="1" quotePrefix="1" applyFont="1" applyFill="1" applyBorder="1" applyAlignment="1" applyProtection="1">
      <alignment horizontal="right" vertical="center" wrapText="1"/>
      <protection locked="0"/>
    </xf>
    <xf numFmtId="38" fontId="8" fillId="2" borderId="75" xfId="1" applyFont="1" applyFill="1" applyBorder="1" applyProtection="1">
      <alignment vertical="center"/>
    </xf>
    <xf numFmtId="38" fontId="8" fillId="2" borderId="42" xfId="1" quotePrefix="1" applyFont="1" applyFill="1" applyBorder="1" applyAlignment="1" applyProtection="1">
      <alignment horizontal="right" vertical="center" wrapText="1"/>
      <protection locked="0"/>
    </xf>
    <xf numFmtId="0" fontId="6" fillId="0" borderId="8" xfId="0" applyFont="1" applyBorder="1">
      <alignment vertical="center"/>
    </xf>
    <xf numFmtId="0" fontId="6" fillId="0" borderId="11" xfId="0" applyFont="1" applyBorder="1">
      <alignment vertical="center"/>
    </xf>
    <xf numFmtId="0" fontId="6" fillId="0" borderId="12" xfId="0" applyFont="1" applyBorder="1">
      <alignment vertical="center"/>
    </xf>
    <xf numFmtId="3" fontId="8" fillId="2" borderId="13" xfId="0" quotePrefix="1" applyNumberFormat="1" applyFont="1" applyFill="1" applyBorder="1" applyAlignment="1" applyProtection="1">
      <alignment horizontal="left" vertical="center" wrapText="1"/>
      <protection locked="0"/>
    </xf>
    <xf numFmtId="0" fontId="0" fillId="3" borderId="1" xfId="0" applyFill="1" applyBorder="1" applyAlignment="1" applyProtection="1">
      <alignment horizontal="left" vertical="center" wrapText="1"/>
      <protection locked="0"/>
    </xf>
    <xf numFmtId="0" fontId="0" fillId="3" borderId="9" xfId="0" applyFill="1" applyBorder="1" applyAlignment="1" applyProtection="1">
      <alignment horizontal="left" vertical="center" wrapText="1"/>
      <protection locked="0"/>
    </xf>
    <xf numFmtId="0" fontId="0" fillId="3" borderId="5" xfId="0" applyFill="1" applyBorder="1" applyAlignment="1" applyProtection="1">
      <alignment horizontal="left" vertical="center" wrapText="1"/>
      <protection locked="0"/>
    </xf>
    <xf numFmtId="0" fontId="0" fillId="3" borderId="10" xfId="0" applyFill="1" applyBorder="1" applyAlignment="1" applyProtection="1">
      <alignment horizontal="left" vertical="center" wrapText="1"/>
      <protection locked="0"/>
    </xf>
    <xf numFmtId="38" fontId="8" fillId="3" borderId="17" xfId="1" applyFont="1" applyFill="1" applyBorder="1" applyAlignment="1" applyProtection="1">
      <alignment horizontal="right" vertical="center"/>
      <protection locked="0"/>
    </xf>
    <xf numFmtId="179" fontId="8" fillId="3" borderId="57" xfId="1" applyNumberFormat="1" applyFont="1" applyFill="1" applyBorder="1" applyAlignment="1" applyProtection="1">
      <alignment horizontal="right" vertical="center"/>
      <protection locked="0"/>
    </xf>
    <xf numFmtId="179" fontId="8" fillId="2" borderId="25" xfId="1" applyNumberFormat="1" applyFont="1" applyFill="1" applyBorder="1" applyProtection="1">
      <alignment vertical="center"/>
    </xf>
    <xf numFmtId="0" fontId="8" fillId="3" borderId="57" xfId="0" quotePrefix="1" applyFont="1" applyFill="1" applyBorder="1" applyAlignment="1" applyProtection="1">
      <alignment horizontal="left" vertical="center" wrapText="1"/>
      <protection locked="0"/>
    </xf>
    <xf numFmtId="38" fontId="8" fillId="2" borderId="19" xfId="1" quotePrefix="1" applyFont="1" applyFill="1" applyBorder="1" applyAlignment="1" applyProtection="1">
      <alignment horizontal="right" vertical="center" wrapText="1"/>
      <protection locked="0"/>
    </xf>
    <xf numFmtId="3" fontId="8" fillId="2" borderId="30" xfId="0" quotePrefix="1" applyNumberFormat="1" applyFont="1" applyFill="1" applyBorder="1" applyAlignment="1" applyProtection="1">
      <alignment horizontal="left" vertical="center" wrapText="1"/>
      <protection locked="0"/>
    </xf>
    <xf numFmtId="3" fontId="8" fillId="2" borderId="17" xfId="0" quotePrefix="1" applyNumberFormat="1" applyFont="1" applyFill="1" applyBorder="1" applyAlignment="1" applyProtection="1">
      <alignment horizontal="left" vertical="center" wrapText="1"/>
      <protection locked="0"/>
    </xf>
    <xf numFmtId="3" fontId="8" fillId="2" borderId="17" xfId="0" quotePrefix="1" applyNumberFormat="1" applyFont="1" applyFill="1" applyBorder="1" applyAlignment="1" applyProtection="1">
      <alignment horizontal="right" vertical="center" wrapText="1"/>
      <protection locked="0"/>
    </xf>
    <xf numFmtId="179" fontId="8" fillId="2" borderId="13" xfId="0" quotePrefix="1" applyNumberFormat="1" applyFont="1" applyFill="1" applyBorder="1" applyAlignment="1" applyProtection="1">
      <alignment horizontal="right" vertical="center" wrapText="1"/>
      <protection locked="0"/>
    </xf>
    <xf numFmtId="3" fontId="8" fillId="2" borderId="43" xfId="0" quotePrefix="1" applyNumberFormat="1" applyFont="1" applyFill="1" applyBorder="1" applyAlignment="1" applyProtection="1">
      <alignment horizontal="right" vertical="center" wrapText="1"/>
      <protection locked="0"/>
    </xf>
    <xf numFmtId="179" fontId="8" fillId="2" borderId="57" xfId="0" quotePrefix="1" applyNumberFormat="1" applyFont="1" applyFill="1" applyBorder="1" applyAlignment="1" applyProtection="1">
      <alignment horizontal="right" vertical="center" wrapText="1"/>
      <protection locked="0"/>
    </xf>
    <xf numFmtId="179" fontId="8" fillId="2" borderId="25" xfId="0" quotePrefix="1" applyNumberFormat="1" applyFont="1" applyFill="1" applyBorder="1" applyAlignment="1" applyProtection="1">
      <alignment horizontal="right" vertical="center" wrapText="1"/>
      <protection locked="0"/>
    </xf>
    <xf numFmtId="3" fontId="8" fillId="2" borderId="29" xfId="0" quotePrefix="1" applyNumberFormat="1" applyFont="1" applyFill="1" applyBorder="1" applyAlignment="1" applyProtection="1">
      <alignment horizontal="right" vertical="center" wrapText="1"/>
      <protection locked="0"/>
    </xf>
    <xf numFmtId="38" fontId="8" fillId="2" borderId="80" xfId="1" applyFont="1" applyFill="1" applyBorder="1" applyProtection="1">
      <alignment vertical="center"/>
    </xf>
    <xf numFmtId="180" fontId="8" fillId="2" borderId="0" xfId="1" applyNumberFormat="1" applyFont="1" applyFill="1">
      <alignment vertical="center"/>
    </xf>
    <xf numFmtId="3" fontId="8" fillId="3" borderId="3" xfId="0" quotePrefix="1" applyNumberFormat="1" applyFont="1" applyFill="1" applyBorder="1" applyAlignment="1" applyProtection="1">
      <alignment horizontal="left" vertical="center" wrapText="1"/>
      <protection locked="0"/>
    </xf>
    <xf numFmtId="38" fontId="8" fillId="3" borderId="17" xfId="1" quotePrefix="1" applyFont="1" applyFill="1" applyBorder="1" applyAlignment="1" applyProtection="1">
      <alignment horizontal="right" vertical="center" wrapText="1"/>
      <protection locked="0"/>
    </xf>
    <xf numFmtId="38" fontId="8" fillId="2" borderId="6" xfId="1" applyFont="1" applyFill="1" applyBorder="1" applyProtection="1">
      <alignment vertical="center"/>
    </xf>
    <xf numFmtId="179" fontId="8" fillId="3" borderId="13" xfId="1" quotePrefix="1" applyNumberFormat="1" applyFont="1" applyFill="1" applyBorder="1" applyAlignment="1" applyProtection="1">
      <alignment horizontal="right" vertical="center" wrapText="1"/>
      <protection locked="0"/>
    </xf>
    <xf numFmtId="179" fontId="8" fillId="2" borderId="13" xfId="1" applyNumberFormat="1" applyFont="1" applyFill="1" applyBorder="1" applyProtection="1">
      <alignment vertical="center"/>
    </xf>
    <xf numFmtId="179" fontId="8" fillId="2" borderId="57" xfId="0" applyNumberFormat="1" applyFont="1" applyFill="1" applyBorder="1">
      <alignment vertical="center"/>
    </xf>
    <xf numFmtId="179" fontId="8" fillId="2" borderId="84" xfId="1" applyNumberFormat="1" applyFont="1" applyFill="1" applyBorder="1" applyProtection="1">
      <alignment vertical="center"/>
    </xf>
    <xf numFmtId="38" fontId="8" fillId="3" borderId="6" xfId="1" quotePrefix="1" applyFont="1" applyFill="1" applyBorder="1" applyAlignment="1" applyProtection="1">
      <alignment horizontal="right" vertical="center" wrapText="1"/>
      <protection locked="0"/>
    </xf>
    <xf numFmtId="179" fontId="8" fillId="3" borderId="13" xfId="0" quotePrefix="1" applyNumberFormat="1" applyFont="1" applyFill="1" applyBorder="1" applyAlignment="1" applyProtection="1">
      <alignment horizontal="left" vertical="center" wrapText="1"/>
      <protection locked="0"/>
    </xf>
    <xf numFmtId="179" fontId="8" fillId="3" borderId="30" xfId="0" quotePrefix="1" applyNumberFormat="1" applyFont="1" applyFill="1" applyBorder="1" applyAlignment="1" applyProtection="1">
      <alignment horizontal="left" vertical="center" wrapText="1"/>
      <protection locked="0"/>
    </xf>
    <xf numFmtId="183" fontId="8" fillId="3" borderId="13" xfId="0" quotePrefix="1" applyNumberFormat="1" applyFont="1" applyFill="1" applyBorder="1" applyAlignment="1" applyProtection="1">
      <alignment horizontal="left" vertical="center" wrapText="1"/>
      <protection locked="0"/>
    </xf>
    <xf numFmtId="179" fontId="8" fillId="2" borderId="57" xfId="1" applyNumberFormat="1" applyFont="1" applyFill="1" applyBorder="1" applyProtection="1">
      <alignment vertical="center"/>
    </xf>
    <xf numFmtId="180" fontId="8" fillId="2" borderId="0" xfId="0" applyNumberFormat="1" applyFont="1" applyFill="1" applyAlignment="1">
      <alignment horizontal="right" vertical="center"/>
    </xf>
    <xf numFmtId="176" fontId="8" fillId="2" borderId="6" xfId="0" applyNumberFormat="1" applyFont="1" applyFill="1" applyBorder="1">
      <alignment vertical="center"/>
    </xf>
    <xf numFmtId="180" fontId="8" fillId="2" borderId="2" xfId="0" applyNumberFormat="1" applyFont="1" applyFill="1" applyBorder="1">
      <alignment vertical="center"/>
    </xf>
    <xf numFmtId="176" fontId="8" fillId="2" borderId="65" xfId="0" applyNumberFormat="1" applyFont="1" applyFill="1" applyBorder="1" applyAlignment="1">
      <alignment horizontal="right" vertical="center"/>
    </xf>
    <xf numFmtId="58" fontId="0" fillId="0" borderId="12" xfId="0" applyNumberFormat="1" applyBorder="1" applyAlignment="1">
      <alignment vertical="center" wrapText="1"/>
    </xf>
    <xf numFmtId="0" fontId="0" fillId="0" borderId="84" xfId="0" applyBorder="1" applyAlignment="1">
      <alignment vertical="center" wrapText="1"/>
    </xf>
    <xf numFmtId="0" fontId="0" fillId="0" borderId="65" xfId="0" applyBorder="1" applyAlignment="1">
      <alignment vertical="center" wrapText="1"/>
    </xf>
    <xf numFmtId="0" fontId="0" fillId="3" borderId="2" xfId="0" applyFill="1" applyBorder="1" applyAlignment="1" applyProtection="1">
      <alignment horizontal="left" vertical="center" wrapText="1"/>
      <protection locked="0"/>
    </xf>
    <xf numFmtId="0" fontId="0" fillId="3" borderId="6" xfId="0" applyFill="1" applyBorder="1" applyAlignment="1" applyProtection="1">
      <alignment horizontal="left" vertical="center" wrapText="1"/>
      <protection locked="0"/>
    </xf>
    <xf numFmtId="0" fontId="0" fillId="2" borderId="2" xfId="0" applyFill="1" applyBorder="1" applyAlignment="1">
      <alignment vertical="center" wrapText="1"/>
    </xf>
    <xf numFmtId="0" fontId="0" fillId="2" borderId="0" xfId="0" applyFill="1" applyAlignment="1">
      <alignment vertical="center" wrapText="1"/>
    </xf>
    <xf numFmtId="0" fontId="0" fillId="2" borderId="9" xfId="0" applyFill="1" applyBorder="1" applyAlignment="1">
      <alignment vertical="center" wrapText="1"/>
    </xf>
    <xf numFmtId="0" fontId="0" fillId="2" borderId="10" xfId="0" applyFill="1" applyBorder="1" applyAlignment="1">
      <alignment vertical="center" wrapText="1"/>
    </xf>
    <xf numFmtId="0" fontId="0" fillId="2" borderId="10" xfId="0" applyFill="1" applyBorder="1" applyAlignment="1">
      <alignment horizontal="left" vertical="center" wrapText="1"/>
    </xf>
    <xf numFmtId="0" fontId="0" fillId="2" borderId="6" xfId="0" applyFill="1" applyBorder="1" applyAlignment="1">
      <alignment horizontal="left" vertical="center" wrapText="1"/>
    </xf>
    <xf numFmtId="0" fontId="0" fillId="2" borderId="6" xfId="0" applyFill="1" applyBorder="1" applyAlignment="1">
      <alignment vertical="center" wrapText="1"/>
    </xf>
    <xf numFmtId="0" fontId="0" fillId="2" borderId="5" xfId="0" applyFill="1" applyBorder="1" applyAlignment="1">
      <alignment horizontal="left" vertical="center" wrapText="1"/>
    </xf>
    <xf numFmtId="0" fontId="6" fillId="3" borderId="7" xfId="0" applyFont="1" applyFill="1" applyBorder="1" applyAlignment="1" applyProtection="1">
      <alignment horizontal="left" vertical="center"/>
      <protection locked="0"/>
    </xf>
    <xf numFmtId="0" fontId="19" fillId="3" borderId="7" xfId="7" applyFill="1" applyBorder="1" applyAlignment="1" applyProtection="1">
      <alignment horizontal="left" vertical="center"/>
      <protection locked="0"/>
    </xf>
    <xf numFmtId="0" fontId="0" fillId="3" borderId="11" xfId="0" quotePrefix="1" applyFill="1" applyBorder="1" applyAlignment="1" applyProtection="1">
      <alignment horizontal="right" vertical="center" shrinkToFit="1"/>
      <protection locked="0"/>
    </xf>
    <xf numFmtId="49" fontId="0" fillId="3" borderId="11" xfId="0" applyNumberFormat="1" applyFill="1" applyBorder="1" applyAlignment="1" applyProtection="1">
      <alignment horizontal="right" vertical="center" shrinkToFit="1"/>
      <protection locked="0"/>
    </xf>
    <xf numFmtId="49" fontId="0" fillId="0" borderId="7" xfId="0" applyNumberFormat="1" applyBorder="1" applyAlignment="1">
      <alignment horizontal="right" vertical="center"/>
    </xf>
    <xf numFmtId="49" fontId="0" fillId="0" borderId="8" xfId="0" applyNumberFormat="1" applyBorder="1" applyAlignment="1">
      <alignment horizontal="right" vertical="center"/>
    </xf>
    <xf numFmtId="0" fontId="0" fillId="0" borderId="11" xfId="0" applyBorder="1" applyAlignment="1">
      <alignment horizontal="center" vertical="center"/>
    </xf>
    <xf numFmtId="0" fontId="0" fillId="0" borderId="12" xfId="0" applyBorder="1" applyAlignment="1">
      <alignment horizontal="center" vertical="center"/>
    </xf>
    <xf numFmtId="49" fontId="0" fillId="0" borderId="0" xfId="0" applyNumberFormat="1" applyAlignment="1">
      <alignment horizontal="right" vertical="center"/>
    </xf>
    <xf numFmtId="0" fontId="6" fillId="0" borderId="8"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 xfId="0" applyFont="1" applyBorder="1" applyAlignment="1">
      <alignment horizontal="center" vertical="center"/>
    </xf>
    <xf numFmtId="0" fontId="6" fillId="0" borderId="9"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0" xfId="0" applyFont="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10" xfId="0" applyFont="1" applyBorder="1" applyAlignment="1">
      <alignment horizontal="center" vertical="center"/>
    </xf>
    <xf numFmtId="0" fontId="6" fillId="0" borderId="6" xfId="0" applyFont="1" applyBorder="1" applyAlignment="1">
      <alignment horizontal="center" vertical="center"/>
    </xf>
    <xf numFmtId="0" fontId="0" fillId="0" borderId="9" xfId="0" applyBorder="1" applyAlignment="1">
      <alignment horizontal="left" vertical="center"/>
    </xf>
    <xf numFmtId="49" fontId="0" fillId="0" borderId="1" xfId="0" applyNumberFormat="1" applyBorder="1" applyAlignment="1">
      <alignment horizontal="right" vertical="center"/>
    </xf>
    <xf numFmtId="49" fontId="0" fillId="0" borderId="9" xfId="0" applyNumberFormat="1" applyBorder="1" applyAlignment="1">
      <alignment horizontal="right" vertical="center"/>
    </xf>
    <xf numFmtId="49" fontId="6" fillId="3" borderId="0" xfId="0" applyNumberFormat="1" applyFont="1" applyFill="1" applyAlignment="1" applyProtection="1">
      <alignment horizontal="right" vertical="center" shrinkToFit="1"/>
      <protection locked="0"/>
    </xf>
    <xf numFmtId="0" fontId="4" fillId="3" borderId="0" xfId="0" applyFont="1" applyFill="1" applyAlignment="1" applyProtection="1">
      <alignment horizontal="center" vertical="center"/>
      <protection locked="0"/>
    </xf>
    <xf numFmtId="49" fontId="0" fillId="3" borderId="0" xfId="0" applyNumberFormat="1" applyFill="1" applyAlignment="1" applyProtection="1">
      <alignment horizontal="center" vertical="center" shrinkToFit="1"/>
      <protection locked="0"/>
    </xf>
    <xf numFmtId="0" fontId="4" fillId="0" borderId="0" xfId="0" applyFont="1" applyAlignment="1">
      <alignment horizontal="justify" vertical="top"/>
    </xf>
    <xf numFmtId="0" fontId="4" fillId="3" borderId="0" xfId="0" applyFont="1" applyFill="1" applyProtection="1">
      <alignment vertical="center"/>
      <protection locked="0"/>
    </xf>
    <xf numFmtId="0" fontId="4" fillId="0" borderId="0" xfId="0" applyFont="1" applyAlignment="1">
      <alignment horizontal="center" vertical="center"/>
    </xf>
    <xf numFmtId="0" fontId="4" fillId="3" borderId="0" xfId="0" applyFont="1" applyFill="1" applyAlignment="1" applyProtection="1">
      <alignment horizontal="left" vertical="center"/>
      <protection locked="0"/>
    </xf>
    <xf numFmtId="38" fontId="4" fillId="3" borderId="0" xfId="0" applyNumberFormat="1" applyFont="1" applyFill="1" applyAlignment="1" applyProtection="1">
      <alignment horizontal="right" vertical="top" wrapText="1"/>
      <protection locked="0"/>
    </xf>
    <xf numFmtId="0" fontId="11" fillId="0" borderId="0" xfId="0" applyFont="1" applyAlignment="1">
      <alignment horizontal="distributed" vertical="center"/>
    </xf>
    <xf numFmtId="0" fontId="4" fillId="0" borderId="0" xfId="0" applyFont="1" applyAlignment="1">
      <alignment horizontal="distributed" vertical="center"/>
    </xf>
    <xf numFmtId="0" fontId="0" fillId="3" borderId="8" xfId="0" applyFill="1" applyBorder="1" applyAlignment="1" applyProtection="1">
      <alignment horizontal="left" vertical="center" wrapText="1"/>
      <protection locked="0"/>
    </xf>
    <xf numFmtId="0" fontId="0" fillId="3" borderId="11" xfId="0" applyFill="1" applyBorder="1" applyAlignment="1" applyProtection="1">
      <alignment horizontal="left" vertical="center" wrapText="1"/>
      <protection locked="0"/>
    </xf>
    <xf numFmtId="0" fontId="0" fillId="3" borderId="12" xfId="0" applyFill="1" applyBorder="1" applyAlignment="1" applyProtection="1">
      <alignment horizontal="left" vertical="center" wrapText="1"/>
      <protection locked="0"/>
    </xf>
    <xf numFmtId="0" fontId="4" fillId="0" borderId="0" xfId="0" applyFont="1" applyAlignment="1" applyProtection="1">
      <alignment horizontal="center" vertical="center"/>
      <protection locked="0"/>
    </xf>
    <xf numFmtId="0" fontId="11" fillId="3" borderId="10" xfId="0" applyFont="1" applyFill="1" applyBorder="1" applyAlignment="1" applyProtection="1">
      <alignment horizontal="left" vertical="center"/>
      <protection locked="0"/>
    </xf>
    <xf numFmtId="0" fontId="11" fillId="3" borderId="0" xfId="0" applyFont="1" applyFill="1" applyAlignment="1" applyProtection="1">
      <alignment horizontal="left" vertical="center"/>
      <protection locked="0"/>
    </xf>
    <xf numFmtId="0" fontId="10" fillId="0" borderId="0" xfId="0" applyFont="1" applyAlignment="1">
      <alignment horizontal="center" vertical="center"/>
    </xf>
    <xf numFmtId="0" fontId="11" fillId="0" borderId="0" xfId="0" applyFont="1" applyAlignment="1">
      <alignment horizontal="center" vertical="center"/>
    </xf>
    <xf numFmtId="49" fontId="11" fillId="3" borderId="0" xfId="0" applyNumberFormat="1" applyFont="1" applyFill="1" applyAlignment="1" applyProtection="1">
      <alignment horizontal="center" vertical="center" shrinkToFit="1"/>
      <protection locked="0"/>
    </xf>
    <xf numFmtId="0" fontId="11" fillId="0" borderId="0" xfId="0" applyFont="1" applyAlignment="1">
      <alignment horizontal="left" vertical="center"/>
    </xf>
    <xf numFmtId="0" fontId="11" fillId="3" borderId="0" xfId="0" applyFont="1" applyFill="1" applyAlignment="1" applyProtection="1">
      <alignment horizontal="center" vertical="center"/>
      <protection locked="0"/>
    </xf>
    <xf numFmtId="0" fontId="11" fillId="0" borderId="10" xfId="0" applyFont="1" applyBorder="1" applyAlignment="1">
      <alignment horizontal="left" vertical="center"/>
    </xf>
    <xf numFmtId="0" fontId="12" fillId="0" borderId="9" xfId="0" applyFont="1" applyBorder="1" applyAlignment="1">
      <alignment horizontal="center" vertical="center"/>
    </xf>
    <xf numFmtId="3" fontId="8" fillId="2" borderId="8" xfId="0" quotePrefix="1" applyNumberFormat="1" applyFont="1" applyFill="1" applyBorder="1" applyAlignment="1" applyProtection="1">
      <alignment horizontal="center" vertical="center" wrapText="1" shrinkToFit="1"/>
      <protection locked="0"/>
    </xf>
    <xf numFmtId="3" fontId="8" fillId="2" borderId="11" xfId="0" quotePrefix="1" applyNumberFormat="1" applyFont="1" applyFill="1" applyBorder="1" applyAlignment="1" applyProtection="1">
      <alignment horizontal="center" vertical="center" wrapText="1" shrinkToFit="1"/>
      <protection locked="0"/>
    </xf>
    <xf numFmtId="3" fontId="8" fillId="2" borderId="12" xfId="0" quotePrefix="1" applyNumberFormat="1" applyFont="1" applyFill="1" applyBorder="1" applyAlignment="1" applyProtection="1">
      <alignment horizontal="center" vertical="center" wrapText="1" shrinkToFit="1"/>
      <protection locked="0"/>
    </xf>
    <xf numFmtId="3" fontId="8" fillId="2" borderId="15" xfId="0" quotePrefix="1" applyNumberFormat="1" applyFont="1" applyFill="1" applyBorder="1" applyAlignment="1" applyProtection="1">
      <alignment horizontal="center" vertical="center" wrapText="1"/>
      <protection locked="0"/>
    </xf>
    <xf numFmtId="3" fontId="8" fillId="2" borderId="14" xfId="0" quotePrefix="1" applyNumberFormat="1" applyFont="1" applyFill="1" applyBorder="1" applyAlignment="1" applyProtection="1">
      <alignment horizontal="center" vertical="center" wrapText="1"/>
      <protection locked="0"/>
    </xf>
    <xf numFmtId="3" fontId="8" fillId="2" borderId="50" xfId="0" quotePrefix="1" applyNumberFormat="1" applyFont="1" applyFill="1" applyBorder="1" applyAlignment="1" applyProtection="1">
      <alignment horizontal="center" vertical="center" wrapText="1"/>
      <protection locked="0"/>
    </xf>
    <xf numFmtId="0" fontId="8" fillId="3" borderId="10" xfId="0" applyFont="1" applyFill="1" applyBorder="1" applyAlignment="1">
      <alignment horizontal="left" vertical="center"/>
    </xf>
    <xf numFmtId="3" fontId="8" fillId="3" borderId="8" xfId="0" quotePrefix="1" applyNumberFormat="1" applyFont="1" applyFill="1" applyBorder="1" applyAlignment="1" applyProtection="1">
      <alignment horizontal="left" vertical="center" wrapText="1" shrinkToFit="1"/>
      <protection locked="0"/>
    </xf>
    <xf numFmtId="3" fontId="8" fillId="3" borderId="11" xfId="0" quotePrefix="1" applyNumberFormat="1" applyFont="1" applyFill="1" applyBorder="1" applyAlignment="1" applyProtection="1">
      <alignment horizontal="left" vertical="center" wrapText="1" shrinkToFit="1"/>
      <protection locked="0"/>
    </xf>
    <xf numFmtId="3" fontId="8" fillId="3" borderId="12" xfId="0" quotePrefix="1" applyNumberFormat="1" applyFont="1" applyFill="1" applyBorder="1" applyAlignment="1" applyProtection="1">
      <alignment horizontal="left" vertical="center" wrapText="1" shrinkToFit="1"/>
      <protection locked="0"/>
    </xf>
    <xf numFmtId="0" fontId="8" fillId="3" borderId="8" xfId="0" quotePrefix="1" applyFont="1" applyFill="1" applyBorder="1" applyAlignment="1" applyProtection="1">
      <alignment horizontal="center" vertical="center" wrapText="1" shrinkToFit="1"/>
      <protection locked="0"/>
    </xf>
    <xf numFmtId="0" fontId="8" fillId="3" borderId="12" xfId="0" quotePrefix="1" applyFont="1" applyFill="1" applyBorder="1" applyAlignment="1" applyProtection="1">
      <alignment horizontal="center" vertical="center" wrapText="1" shrinkToFit="1"/>
      <protection locked="0"/>
    </xf>
    <xf numFmtId="38" fontId="8" fillId="2" borderId="13" xfId="1" applyFont="1" applyFill="1" applyBorder="1" applyAlignment="1" applyProtection="1">
      <alignment horizontal="right" vertical="center"/>
      <protection locked="0"/>
    </xf>
    <xf numFmtId="38" fontId="8" fillId="2" borderId="30" xfId="1" applyFont="1" applyFill="1" applyBorder="1" applyAlignment="1" applyProtection="1">
      <alignment horizontal="right" vertical="center"/>
      <protection locked="0"/>
    </xf>
    <xf numFmtId="38" fontId="8" fillId="2" borderId="17" xfId="1" applyFont="1" applyFill="1" applyBorder="1" applyAlignment="1" applyProtection="1">
      <alignment horizontal="right" vertical="center"/>
      <protection locked="0"/>
    </xf>
    <xf numFmtId="38" fontId="8" fillId="2" borderId="66" xfId="1" applyFont="1" applyFill="1" applyBorder="1" applyAlignment="1" applyProtection="1">
      <alignment horizontal="right" vertical="center"/>
    </xf>
    <xf numFmtId="38" fontId="8" fillId="2" borderId="81" xfId="1" applyFont="1" applyFill="1" applyBorder="1" applyAlignment="1" applyProtection="1">
      <alignment horizontal="right" vertical="center"/>
    </xf>
    <xf numFmtId="38" fontId="8" fillId="2" borderId="67" xfId="1" applyFont="1" applyFill="1" applyBorder="1" applyAlignment="1" applyProtection="1">
      <alignment horizontal="right" vertical="center"/>
    </xf>
    <xf numFmtId="3" fontId="8" fillId="2" borderId="74" xfId="0" quotePrefix="1" applyNumberFormat="1" applyFont="1" applyFill="1" applyBorder="1" applyAlignment="1" applyProtection="1">
      <alignment horizontal="left" vertical="center" wrapText="1"/>
      <protection locked="0"/>
    </xf>
    <xf numFmtId="3" fontId="8" fillId="2" borderId="11" xfId="0" quotePrefix="1" applyNumberFormat="1" applyFont="1" applyFill="1" applyBorder="1" applyAlignment="1" applyProtection="1">
      <alignment horizontal="left" vertical="center" wrapText="1"/>
      <protection locked="0"/>
    </xf>
    <xf numFmtId="38" fontId="8" fillId="2" borderId="19" xfId="1" applyFont="1" applyFill="1" applyBorder="1" applyAlignment="1">
      <alignment horizontal="center" vertical="center"/>
    </xf>
    <xf numFmtId="38" fontId="8" fillId="2" borderId="20" xfId="1" applyFont="1" applyFill="1" applyBorder="1" applyAlignment="1">
      <alignment horizontal="center" vertical="center"/>
    </xf>
    <xf numFmtId="38" fontId="8" fillId="2" borderId="56" xfId="1" applyFont="1" applyFill="1" applyBorder="1" applyAlignment="1">
      <alignment horizontal="center" vertical="center"/>
    </xf>
    <xf numFmtId="3" fontId="8" fillId="3" borderId="69" xfId="0" quotePrefix="1" applyNumberFormat="1" applyFont="1" applyFill="1" applyBorder="1" applyAlignment="1" applyProtection="1">
      <alignment horizontal="left" vertical="center" wrapText="1"/>
      <protection locked="0"/>
    </xf>
    <xf numFmtId="3" fontId="8" fillId="3" borderId="70" xfId="0" quotePrefix="1" applyNumberFormat="1" applyFont="1" applyFill="1" applyBorder="1" applyAlignment="1" applyProtection="1">
      <alignment horizontal="left" vertical="center" wrapText="1"/>
      <protection locked="0"/>
    </xf>
    <xf numFmtId="3" fontId="8" fillId="3" borderId="71" xfId="0" quotePrefix="1" applyNumberFormat="1" applyFont="1" applyFill="1" applyBorder="1" applyAlignment="1" applyProtection="1">
      <alignment horizontal="left" vertical="center" wrapText="1"/>
      <protection locked="0"/>
    </xf>
    <xf numFmtId="3" fontId="8" fillId="2" borderId="72" xfId="0" quotePrefix="1" applyNumberFormat="1" applyFont="1" applyFill="1" applyBorder="1" applyAlignment="1" applyProtection="1">
      <alignment horizontal="center" vertical="center" wrapText="1" shrinkToFit="1"/>
      <protection locked="0"/>
    </xf>
    <xf numFmtId="3" fontId="8" fillId="2" borderId="53" xfId="0" quotePrefix="1" applyNumberFormat="1" applyFont="1" applyFill="1" applyBorder="1" applyAlignment="1" applyProtection="1">
      <alignment horizontal="center" vertical="center" wrapText="1" shrinkToFit="1"/>
      <protection locked="0"/>
    </xf>
    <xf numFmtId="3" fontId="8" fillId="2" borderId="73" xfId="0" quotePrefix="1" applyNumberFormat="1" applyFont="1" applyFill="1" applyBorder="1" applyAlignment="1" applyProtection="1">
      <alignment horizontal="center" vertical="center" wrapText="1" shrinkToFit="1"/>
      <protection locked="0"/>
    </xf>
    <xf numFmtId="3" fontId="8" fillId="3" borderId="74" xfId="0" quotePrefix="1" applyNumberFormat="1" applyFont="1" applyFill="1" applyBorder="1" applyAlignment="1" applyProtection="1">
      <alignment horizontal="left" vertical="center" wrapText="1"/>
      <protection locked="0"/>
    </xf>
    <xf numFmtId="3" fontId="8" fillId="3" borderId="11" xfId="0" quotePrefix="1" applyNumberFormat="1" applyFont="1" applyFill="1" applyBorder="1" applyAlignment="1" applyProtection="1">
      <alignment horizontal="left" vertical="center" wrapText="1"/>
      <protection locked="0"/>
    </xf>
    <xf numFmtId="3" fontId="8" fillId="3" borderId="12" xfId="0" quotePrefix="1" applyNumberFormat="1" applyFont="1" applyFill="1" applyBorder="1" applyAlignment="1" applyProtection="1">
      <alignment horizontal="left" vertical="center" wrapText="1"/>
      <protection locked="0"/>
    </xf>
    <xf numFmtId="3" fontId="8" fillId="3" borderId="70" xfId="0" quotePrefix="1" applyNumberFormat="1" applyFont="1" applyFill="1" applyBorder="1" applyAlignment="1" applyProtection="1">
      <alignment horizontal="center" vertical="center" wrapText="1"/>
      <protection locked="0"/>
    </xf>
    <xf numFmtId="3" fontId="8" fillId="3" borderId="71" xfId="0" quotePrefix="1" applyNumberFormat="1" applyFont="1" applyFill="1" applyBorder="1" applyAlignment="1" applyProtection="1">
      <alignment horizontal="center" vertical="center" wrapText="1"/>
      <protection locked="0"/>
    </xf>
    <xf numFmtId="0" fontId="8" fillId="2" borderId="41" xfId="0" applyFont="1" applyFill="1" applyBorder="1" applyAlignment="1">
      <alignment horizontal="center" vertical="center"/>
    </xf>
    <xf numFmtId="0" fontId="8" fillId="2" borderId="37" xfId="0" applyFont="1" applyFill="1" applyBorder="1" applyAlignment="1">
      <alignment horizontal="center" vertical="center"/>
    </xf>
    <xf numFmtId="0" fontId="8" fillId="2" borderId="7" xfId="0" applyFont="1" applyFill="1" applyBorder="1" applyAlignment="1">
      <alignment horizontal="center" vertical="center"/>
    </xf>
    <xf numFmtId="3" fontId="8" fillId="3" borderId="72" xfId="0" quotePrefix="1" applyNumberFormat="1" applyFont="1" applyFill="1" applyBorder="1" applyAlignment="1" applyProtection="1">
      <alignment horizontal="left" vertical="center" wrapText="1"/>
      <protection locked="0"/>
    </xf>
    <xf numFmtId="3" fontId="8" fillId="3" borderId="53" xfId="0" quotePrefix="1" applyNumberFormat="1" applyFont="1" applyFill="1" applyBorder="1" applyAlignment="1" applyProtection="1">
      <alignment horizontal="left" vertical="center" wrapText="1"/>
      <protection locked="0"/>
    </xf>
    <xf numFmtId="3" fontId="8" fillId="3" borderId="73" xfId="0" quotePrefix="1" applyNumberFormat="1" applyFont="1" applyFill="1" applyBorder="1" applyAlignment="1" applyProtection="1">
      <alignment horizontal="left" vertical="center" wrapText="1"/>
      <protection locked="0"/>
    </xf>
    <xf numFmtId="0" fontId="8" fillId="2" borderId="15" xfId="0" applyFont="1" applyFill="1" applyBorder="1" applyAlignment="1">
      <alignment horizontal="center" vertical="center"/>
    </xf>
    <xf numFmtId="0" fontId="8" fillId="2" borderId="14" xfId="0" applyFont="1" applyFill="1" applyBorder="1" applyAlignment="1">
      <alignment horizontal="center" vertical="center"/>
    </xf>
    <xf numFmtId="0" fontId="8" fillId="2" borderId="44" xfId="0" applyFont="1" applyFill="1" applyBorder="1">
      <alignment vertical="center"/>
    </xf>
    <xf numFmtId="0" fontId="17" fillId="0" borderId="45" xfId="0" applyFont="1" applyBorder="1">
      <alignment vertical="center"/>
    </xf>
    <xf numFmtId="0" fontId="17" fillId="0" borderId="46" xfId="0" applyFont="1" applyBorder="1">
      <alignment vertical="center"/>
    </xf>
    <xf numFmtId="3" fontId="8" fillId="3" borderId="13" xfId="0" quotePrefix="1" applyNumberFormat="1" applyFont="1" applyFill="1" applyBorder="1" applyAlignment="1" applyProtection="1">
      <alignment horizontal="left" vertical="center" wrapText="1"/>
      <protection locked="0"/>
    </xf>
    <xf numFmtId="0" fontId="8" fillId="3" borderId="0" xfId="0" applyFont="1" applyFill="1" applyAlignment="1">
      <alignment horizontal="left" vertical="center"/>
    </xf>
    <xf numFmtId="3" fontId="8" fillId="2" borderId="1" xfId="0" quotePrefix="1" applyNumberFormat="1" applyFont="1" applyFill="1" applyBorder="1" applyAlignment="1" applyProtection="1">
      <alignment horizontal="center" vertical="center" wrapText="1" shrinkToFit="1"/>
      <protection locked="0"/>
    </xf>
    <xf numFmtId="3" fontId="8" fillId="2" borderId="9" xfId="0" quotePrefix="1" applyNumberFormat="1" applyFont="1" applyFill="1" applyBorder="1" applyAlignment="1" applyProtection="1">
      <alignment horizontal="center" vertical="center" wrapText="1" shrinkToFit="1"/>
      <protection locked="0"/>
    </xf>
    <xf numFmtId="3" fontId="8" fillId="2" borderId="2" xfId="0" quotePrefix="1" applyNumberFormat="1" applyFont="1" applyFill="1" applyBorder="1" applyAlignment="1" applyProtection="1">
      <alignment horizontal="center" vertical="center" wrapText="1" shrinkToFit="1"/>
      <protection locked="0"/>
    </xf>
    <xf numFmtId="3" fontId="8" fillId="3" borderId="52" xfId="0" quotePrefix="1" applyNumberFormat="1" applyFont="1" applyFill="1" applyBorder="1" applyAlignment="1" applyProtection="1">
      <alignment horizontal="left" vertical="center" wrapText="1"/>
      <protection locked="0"/>
    </xf>
    <xf numFmtId="0" fontId="8" fillId="2" borderId="0" xfId="0" applyFont="1" applyFill="1" applyAlignment="1">
      <alignment horizontal="center" vertical="center"/>
    </xf>
    <xf numFmtId="3" fontId="16" fillId="3" borderId="72" xfId="0" quotePrefix="1" applyNumberFormat="1" applyFont="1" applyFill="1" applyBorder="1" applyAlignment="1" applyProtection="1">
      <alignment horizontal="left" vertical="center" wrapText="1"/>
      <protection locked="0"/>
    </xf>
    <xf numFmtId="3" fontId="16" fillId="3" borderId="53" xfId="0" quotePrefix="1" applyNumberFormat="1" applyFont="1" applyFill="1" applyBorder="1" applyAlignment="1" applyProtection="1">
      <alignment horizontal="left" vertical="center" wrapText="1"/>
      <protection locked="0"/>
    </xf>
    <xf numFmtId="3" fontId="16" fillId="3" borderId="73" xfId="0" quotePrefix="1" applyNumberFormat="1" applyFont="1" applyFill="1" applyBorder="1" applyAlignment="1" applyProtection="1">
      <alignment horizontal="left" vertical="center" wrapText="1"/>
      <protection locked="0"/>
    </xf>
    <xf numFmtId="0" fontId="5" fillId="3" borderId="8" xfId="0" quotePrefix="1" applyFont="1" applyFill="1" applyBorder="1" applyAlignment="1" applyProtection="1">
      <alignment horizontal="center" vertical="center" wrapText="1" shrinkToFit="1"/>
      <protection locked="0"/>
    </xf>
    <xf numFmtId="0" fontId="5" fillId="3" borderId="12" xfId="0" quotePrefix="1" applyFont="1" applyFill="1" applyBorder="1" applyAlignment="1" applyProtection="1">
      <alignment horizontal="center" vertical="center" wrapText="1" shrinkToFit="1"/>
      <protection locked="0"/>
    </xf>
    <xf numFmtId="0" fontId="5" fillId="3" borderId="10" xfId="0" applyFont="1" applyFill="1" applyBorder="1" applyAlignment="1">
      <alignment horizontal="left" vertical="center"/>
    </xf>
    <xf numFmtId="3" fontId="5" fillId="3" borderId="72" xfId="0" quotePrefix="1" applyNumberFormat="1" applyFont="1" applyFill="1" applyBorder="1" applyAlignment="1" applyProtection="1">
      <alignment horizontal="left" vertical="center" wrapText="1"/>
      <protection locked="0"/>
    </xf>
    <xf numFmtId="3" fontId="5" fillId="3" borderId="53" xfId="0" quotePrefix="1" applyNumberFormat="1" applyFont="1" applyFill="1" applyBorder="1" applyAlignment="1" applyProtection="1">
      <alignment horizontal="left" vertical="center" wrapText="1"/>
      <protection locked="0"/>
    </xf>
    <xf numFmtId="3" fontId="5" fillId="3" borderId="73" xfId="0" quotePrefix="1" applyNumberFormat="1" applyFont="1" applyFill="1" applyBorder="1" applyAlignment="1" applyProtection="1">
      <alignment horizontal="left" vertical="center" wrapText="1"/>
      <protection locked="0"/>
    </xf>
    <xf numFmtId="0" fontId="5" fillId="3" borderId="0" xfId="0" applyFont="1" applyFill="1" applyAlignment="1">
      <alignment horizontal="left" vertical="center"/>
    </xf>
    <xf numFmtId="3" fontId="5" fillId="3" borderId="13" xfId="0" quotePrefix="1" applyNumberFormat="1" applyFont="1" applyFill="1" applyBorder="1" applyAlignment="1" applyProtection="1">
      <alignment horizontal="left" vertical="center" wrapText="1"/>
      <protection locked="0"/>
    </xf>
    <xf numFmtId="3" fontId="5" fillId="3" borderId="52" xfId="0" quotePrefix="1" applyNumberFormat="1" applyFont="1" applyFill="1" applyBorder="1" applyAlignment="1" applyProtection="1">
      <alignment horizontal="left" vertical="center" wrapText="1"/>
      <protection locked="0"/>
    </xf>
    <xf numFmtId="3" fontId="5" fillId="3" borderId="74" xfId="0" quotePrefix="1" applyNumberFormat="1" applyFont="1" applyFill="1" applyBorder="1" applyAlignment="1" applyProtection="1">
      <alignment horizontal="left" vertical="center" wrapText="1"/>
      <protection locked="0"/>
    </xf>
    <xf numFmtId="3" fontId="5" fillId="3" borderId="11" xfId="0" quotePrefix="1" applyNumberFormat="1" applyFont="1" applyFill="1" applyBorder="1" applyAlignment="1" applyProtection="1">
      <alignment horizontal="left" vertical="center" wrapText="1"/>
      <protection locked="0"/>
    </xf>
    <xf numFmtId="3" fontId="5" fillId="3" borderId="12" xfId="0" quotePrefix="1" applyNumberFormat="1" applyFont="1" applyFill="1" applyBorder="1" applyAlignment="1" applyProtection="1">
      <alignment horizontal="left" vertical="center" wrapText="1"/>
      <protection locked="0"/>
    </xf>
    <xf numFmtId="3" fontId="5" fillId="3" borderId="69" xfId="0" quotePrefix="1" applyNumberFormat="1" applyFont="1" applyFill="1" applyBorder="1" applyAlignment="1" applyProtection="1">
      <alignment horizontal="left" vertical="center" wrapText="1"/>
      <protection locked="0"/>
    </xf>
    <xf numFmtId="3" fontId="5" fillId="3" borderId="70" xfId="0" quotePrefix="1" applyNumberFormat="1" applyFont="1" applyFill="1" applyBorder="1" applyAlignment="1" applyProtection="1">
      <alignment horizontal="left" vertical="center" wrapText="1"/>
      <protection locked="0"/>
    </xf>
    <xf numFmtId="3" fontId="5" fillId="3" borderId="71" xfId="0" quotePrefix="1" applyNumberFormat="1" applyFont="1" applyFill="1" applyBorder="1" applyAlignment="1" applyProtection="1">
      <alignment horizontal="left" vertical="center" wrapText="1"/>
      <protection locked="0"/>
    </xf>
    <xf numFmtId="3" fontId="5" fillId="3" borderId="70" xfId="0" quotePrefix="1" applyNumberFormat="1" applyFont="1" applyFill="1" applyBorder="1" applyAlignment="1" applyProtection="1">
      <alignment horizontal="center" vertical="center" wrapText="1"/>
      <protection locked="0"/>
    </xf>
    <xf numFmtId="3" fontId="5" fillId="3" borderId="71" xfId="0" quotePrefix="1" applyNumberFormat="1" applyFont="1" applyFill="1" applyBorder="1" applyAlignment="1" applyProtection="1">
      <alignment horizontal="center" vertical="center" wrapText="1"/>
      <protection locked="0"/>
    </xf>
    <xf numFmtId="0" fontId="0" fillId="0" borderId="15" xfId="0" applyBorder="1" applyAlignment="1">
      <alignment horizontal="center" vertical="center" wrapText="1"/>
    </xf>
    <xf numFmtId="0" fontId="0" fillId="0" borderId="14" xfId="0" applyBorder="1" applyAlignment="1">
      <alignment horizontal="center" vertical="center" wrapText="1"/>
    </xf>
    <xf numFmtId="38" fontId="0" fillId="0" borderId="18" xfId="1" applyFont="1" applyFill="1" applyBorder="1" applyAlignment="1">
      <alignment horizontal="right" vertical="center" wrapText="1"/>
    </xf>
    <xf numFmtId="38" fontId="0" fillId="3" borderId="7" xfId="1" applyFont="1" applyFill="1" applyBorder="1" applyAlignment="1" applyProtection="1">
      <alignment horizontal="right" vertical="center" wrapText="1"/>
      <protection locked="0"/>
    </xf>
    <xf numFmtId="38" fontId="0" fillId="3" borderId="8" xfId="1" applyFont="1" applyFill="1" applyBorder="1" applyAlignment="1" applyProtection="1">
      <alignment horizontal="right" vertical="center" wrapText="1"/>
      <protection locked="0"/>
    </xf>
    <xf numFmtId="38" fontId="0" fillId="3" borderId="11" xfId="1" applyFont="1" applyFill="1" applyBorder="1" applyAlignment="1" applyProtection="1">
      <alignment horizontal="right" vertical="center" wrapText="1"/>
      <protection locked="0"/>
    </xf>
    <xf numFmtId="38" fontId="0" fillId="3" borderId="12" xfId="1" applyFont="1" applyFill="1" applyBorder="1" applyAlignment="1" applyProtection="1">
      <alignment horizontal="right" vertical="center" wrapText="1"/>
      <protection locked="0"/>
    </xf>
    <xf numFmtId="0" fontId="0" fillId="3" borderId="1" xfId="0" applyFill="1" applyBorder="1" applyAlignment="1" applyProtection="1">
      <alignment horizontal="left" vertical="center" wrapText="1"/>
      <protection locked="0"/>
    </xf>
    <xf numFmtId="0" fontId="0" fillId="3" borderId="9" xfId="0" applyFill="1" applyBorder="1" applyAlignment="1" applyProtection="1">
      <alignment horizontal="left" vertical="center" wrapText="1"/>
      <protection locked="0"/>
    </xf>
    <xf numFmtId="0" fontId="0" fillId="0" borderId="5" xfId="0" applyBorder="1" applyAlignment="1">
      <alignment horizontal="center" vertical="center" wrapText="1"/>
    </xf>
    <xf numFmtId="0" fontId="0" fillId="0" borderId="10" xfId="0" applyBorder="1" applyAlignment="1">
      <alignment horizontal="center" vertical="center" wrapText="1"/>
    </xf>
    <xf numFmtId="0" fontId="0" fillId="0" borderId="17" xfId="0" applyBorder="1" applyAlignment="1">
      <alignment horizontal="center" vertical="center" wrapText="1"/>
    </xf>
    <xf numFmtId="49" fontId="0" fillId="0" borderId="5" xfId="0" applyNumberFormat="1" applyBorder="1" applyAlignment="1">
      <alignment horizontal="right" vertical="center"/>
    </xf>
    <xf numFmtId="49" fontId="0" fillId="0" borderId="10" xfId="0" applyNumberFormat="1" applyBorder="1" applyAlignment="1">
      <alignment horizontal="right" vertical="center"/>
    </xf>
    <xf numFmtId="49" fontId="0" fillId="0" borderId="11" xfId="0" applyNumberFormat="1" applyBorder="1" applyAlignment="1">
      <alignment horizontal="righ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9" xfId="0" applyBorder="1" applyAlignment="1">
      <alignment horizontal="left" vertical="center" wrapText="1"/>
    </xf>
    <xf numFmtId="0" fontId="0" fillId="0" borderId="2" xfId="0" applyBorder="1" applyAlignment="1">
      <alignment horizontal="left" vertical="center" wrapText="1"/>
    </xf>
    <xf numFmtId="0" fontId="0" fillId="0" borderId="10" xfId="0" applyBorder="1" applyAlignment="1">
      <alignment horizontal="left" vertical="center" wrapText="1"/>
    </xf>
    <xf numFmtId="0" fontId="0" fillId="0" borderId="6" xfId="0" applyBorder="1" applyAlignment="1">
      <alignment horizontal="left" vertical="center" wrapText="1"/>
    </xf>
    <xf numFmtId="0" fontId="0" fillId="0" borderId="8" xfId="0" applyBorder="1" applyAlignment="1">
      <alignment horizontal="center" vertical="center" wrapText="1"/>
    </xf>
    <xf numFmtId="0" fontId="0" fillId="0" borderId="11" xfId="0" applyBorder="1" applyAlignment="1">
      <alignment horizontal="center" vertical="center" wrapText="1"/>
    </xf>
    <xf numFmtId="0" fontId="0" fillId="0" borderId="7" xfId="0" applyBorder="1" applyAlignment="1">
      <alignment horizontal="center" vertical="center" wrapText="1"/>
    </xf>
    <xf numFmtId="178" fontId="4" fillId="0" borderId="11" xfId="0" applyNumberFormat="1" applyFont="1" applyBorder="1" applyAlignment="1" applyProtection="1">
      <alignment horizontal="center" vertical="center"/>
      <protection locked="0"/>
    </xf>
    <xf numFmtId="178" fontId="0" fillId="0" borderId="11" xfId="0" applyNumberFormat="1" applyBorder="1" applyAlignment="1" applyProtection="1">
      <alignment horizontal="center" vertical="center" wrapText="1"/>
      <protection locked="0"/>
    </xf>
    <xf numFmtId="0" fontId="4" fillId="3" borderId="11" xfId="0" applyFont="1" applyFill="1" applyBorder="1" applyAlignment="1" applyProtection="1">
      <alignment horizontal="center" vertical="center"/>
      <protection locked="0"/>
    </xf>
    <xf numFmtId="58" fontId="0" fillId="3" borderId="8" xfId="0" applyNumberFormat="1" applyFill="1" applyBorder="1" applyAlignment="1" applyProtection="1">
      <alignment horizontal="center" vertical="center" wrapText="1"/>
      <protection locked="0"/>
    </xf>
    <xf numFmtId="58" fontId="0" fillId="3" borderId="11" xfId="0" applyNumberFormat="1" applyFill="1" applyBorder="1" applyAlignment="1" applyProtection="1">
      <alignment horizontal="center" vertical="center" wrapText="1"/>
      <protection locked="0"/>
    </xf>
    <xf numFmtId="0" fontId="0" fillId="3" borderId="11" xfId="0" applyFill="1" applyBorder="1" applyAlignment="1" applyProtection="1">
      <alignment horizontal="center" vertical="center" wrapText="1"/>
      <protection locked="0"/>
    </xf>
    <xf numFmtId="49" fontId="0" fillId="0" borderId="1" xfId="0" applyNumberFormat="1" applyBorder="1" applyAlignment="1">
      <alignment horizontal="center" vertical="center"/>
    </xf>
    <xf numFmtId="49" fontId="0" fillId="0" borderId="9" xfId="0" applyNumberFormat="1" applyBorder="1" applyAlignment="1">
      <alignment horizontal="center" vertical="center"/>
    </xf>
    <xf numFmtId="49" fontId="0" fillId="0" borderId="3" xfId="0" applyNumberFormat="1" applyBorder="1" applyAlignment="1">
      <alignment horizontal="center" vertical="center"/>
    </xf>
    <xf numFmtId="49" fontId="0" fillId="0" borderId="0" xfId="0" applyNumberFormat="1" applyAlignment="1">
      <alignment horizontal="center" vertical="center"/>
    </xf>
    <xf numFmtId="49" fontId="0" fillId="0" borderId="5" xfId="0" applyNumberFormat="1" applyBorder="1" applyAlignment="1">
      <alignment horizontal="center" vertical="center"/>
    </xf>
    <xf numFmtId="49" fontId="0" fillId="0" borderId="10" xfId="0" applyNumberFormat="1" applyBorder="1" applyAlignment="1">
      <alignment horizontal="center" vertical="center"/>
    </xf>
    <xf numFmtId="0" fontId="0" fillId="0" borderId="9" xfId="0" applyBorder="1" applyAlignment="1">
      <alignment horizontal="center" vertical="center" wrapText="1"/>
    </xf>
    <xf numFmtId="0" fontId="0" fillId="0" borderId="0" xfId="0" applyAlignment="1">
      <alignment horizontal="center" vertical="center" wrapText="1"/>
    </xf>
    <xf numFmtId="0" fontId="3" fillId="0" borderId="0" xfId="0" applyFont="1" applyAlignment="1">
      <alignment horizontal="center" vertical="center"/>
    </xf>
    <xf numFmtId="38" fontId="0" fillId="3" borderId="8" xfId="1" applyFont="1" applyFill="1" applyBorder="1" applyAlignment="1" applyProtection="1">
      <alignment horizontal="right" vertical="top" wrapText="1"/>
      <protection locked="0"/>
    </xf>
    <xf numFmtId="38" fontId="0" fillId="3" borderId="11" xfId="1" applyFont="1" applyFill="1" applyBorder="1" applyAlignment="1" applyProtection="1">
      <alignment horizontal="right" vertical="top" wrapText="1"/>
      <protection locked="0"/>
    </xf>
    <xf numFmtId="49" fontId="0" fillId="3" borderId="8" xfId="0" applyNumberFormat="1" applyFill="1" applyBorder="1" applyAlignment="1" applyProtection="1">
      <alignment horizontal="left" vertical="top"/>
      <protection locked="0"/>
    </xf>
    <xf numFmtId="49" fontId="0" fillId="3" borderId="11" xfId="0" applyNumberFormat="1" applyFill="1" applyBorder="1" applyAlignment="1" applyProtection="1">
      <alignment horizontal="left" vertical="top"/>
      <protection locked="0"/>
    </xf>
    <xf numFmtId="49" fontId="0" fillId="3" borderId="12" xfId="0" applyNumberFormat="1" applyFill="1" applyBorder="1" applyAlignment="1" applyProtection="1">
      <alignment horizontal="left" vertical="top"/>
      <protection locked="0"/>
    </xf>
    <xf numFmtId="49" fontId="0" fillId="0" borderId="8" xfId="0" applyNumberFormat="1" applyBorder="1" applyAlignment="1">
      <alignment horizontal="center" vertical="center"/>
    </xf>
    <xf numFmtId="49" fontId="0" fillId="0" borderId="11" xfId="0" applyNumberFormat="1" applyBorder="1" applyAlignment="1">
      <alignment horizontal="center" vertical="center"/>
    </xf>
    <xf numFmtId="49" fontId="0" fillId="0" borderId="12" xfId="0" applyNumberFormat="1" applyBorder="1" applyAlignment="1">
      <alignment horizontal="center" vertical="center"/>
    </xf>
    <xf numFmtId="38" fontId="0" fillId="0" borderId="8" xfId="1" applyFont="1" applyFill="1" applyBorder="1" applyAlignment="1">
      <alignment horizontal="right" vertical="center" wrapText="1"/>
    </xf>
    <xf numFmtId="38" fontId="0" fillId="0" borderId="11" xfId="1" applyFont="1" applyFill="1" applyBorder="1" applyAlignment="1">
      <alignment horizontal="right" vertical="center" wrapText="1"/>
    </xf>
    <xf numFmtId="0" fontId="0" fillId="0" borderId="8"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12" xfId="0" applyBorder="1" applyAlignment="1">
      <alignment horizontal="center" vertical="center" wrapText="1"/>
    </xf>
    <xf numFmtId="49" fontId="0" fillId="3" borderId="8" xfId="0" applyNumberFormat="1" applyFill="1" applyBorder="1" applyAlignment="1" applyProtection="1">
      <alignment horizontal="left" vertical="center"/>
      <protection locked="0"/>
    </xf>
    <xf numFmtId="49" fontId="0" fillId="3" borderId="11" xfId="0" applyNumberFormat="1" applyFill="1" applyBorder="1" applyAlignment="1" applyProtection="1">
      <alignment horizontal="left" vertical="center"/>
      <protection locked="0"/>
    </xf>
    <xf numFmtId="49" fontId="0" fillId="3" borderId="12" xfId="0" applyNumberFormat="1" applyFill="1" applyBorder="1" applyAlignment="1" applyProtection="1">
      <alignment horizontal="left" vertical="center"/>
      <protection locked="0"/>
    </xf>
    <xf numFmtId="178" fontId="0" fillId="0" borderId="0" xfId="0" applyNumberFormat="1" applyAlignment="1">
      <alignment horizontal="center" vertical="center" shrinkToFit="1"/>
    </xf>
    <xf numFmtId="178" fontId="4" fillId="0" borderId="0" xfId="0" applyNumberFormat="1" applyFont="1" applyAlignment="1">
      <alignment horizontal="center" vertical="center"/>
    </xf>
    <xf numFmtId="0" fontId="4" fillId="0" borderId="0" xfId="0" applyFont="1" applyAlignment="1">
      <alignment horizontal="left" vertical="center"/>
    </xf>
    <xf numFmtId="178" fontId="4" fillId="0" borderId="0" xfId="0" applyNumberFormat="1" applyFont="1">
      <alignment vertical="center"/>
    </xf>
    <xf numFmtId="0" fontId="4" fillId="0" borderId="0" xfId="0" applyFont="1" applyAlignment="1">
      <alignment horizontal="justify" vertical="top" wrapText="1"/>
    </xf>
    <xf numFmtId="178" fontId="4" fillId="0" borderId="0" xfId="0" applyNumberFormat="1" applyFont="1" applyAlignment="1">
      <alignment horizontal="right" vertical="center"/>
    </xf>
    <xf numFmtId="176" fontId="6" fillId="6" borderId="0" xfId="1" applyNumberFormat="1" applyFont="1" applyFill="1" applyBorder="1" applyAlignment="1" applyProtection="1">
      <alignment horizontal="right" vertical="center"/>
      <protection locked="0"/>
    </xf>
    <xf numFmtId="0" fontId="8" fillId="0" borderId="0" xfId="0" applyFont="1" applyAlignment="1">
      <alignment horizontal="justify" vertical="top" wrapText="1"/>
    </xf>
    <xf numFmtId="0" fontId="4" fillId="0" borderId="0" xfId="0" applyFont="1" applyAlignment="1">
      <alignment vertical="top" wrapText="1"/>
    </xf>
    <xf numFmtId="0" fontId="4" fillId="6" borderId="0" xfId="0" applyFont="1" applyFill="1" applyAlignment="1" applyProtection="1">
      <alignment horizontal="distributed" vertical="center"/>
      <protection locked="0"/>
    </xf>
    <xf numFmtId="0" fontId="4" fillId="6" borderId="0" xfId="0" applyFont="1" applyFill="1" applyAlignment="1" applyProtection="1">
      <alignment horizontal="center" vertical="center"/>
      <protection locked="0"/>
    </xf>
    <xf numFmtId="178" fontId="4" fillId="0" borderId="0" xfId="0" applyNumberFormat="1" applyFont="1" applyAlignment="1">
      <alignment horizontal="left" vertical="center"/>
    </xf>
    <xf numFmtId="49" fontId="0" fillId="6" borderId="0" xfId="0" applyNumberFormat="1" applyFill="1" applyAlignment="1" applyProtection="1">
      <alignment horizontal="center" vertical="center" shrinkToFit="1"/>
      <protection locked="0"/>
    </xf>
    <xf numFmtId="0" fontId="4" fillId="0" borderId="0" xfId="0" applyFont="1">
      <alignment vertical="center"/>
    </xf>
    <xf numFmtId="0" fontId="4" fillId="0" borderId="0" xfId="0" applyFont="1" applyAlignment="1">
      <alignment horizontal="justify" vertical="center"/>
    </xf>
    <xf numFmtId="178" fontId="0" fillId="0" borderId="0" xfId="0" applyNumberFormat="1" applyAlignment="1" applyProtection="1">
      <alignment horizontal="center" vertical="center" shrinkToFit="1"/>
      <protection locked="0"/>
    </xf>
    <xf numFmtId="176" fontId="6" fillId="0" borderId="0" xfId="1" applyNumberFormat="1" applyFont="1" applyFill="1" applyBorder="1" applyAlignment="1" applyProtection="1">
      <alignment horizontal="right" vertical="center"/>
    </xf>
    <xf numFmtId="49" fontId="6" fillId="6" borderId="0" xfId="0" applyNumberFormat="1" applyFont="1" applyFill="1" applyAlignment="1" applyProtection="1">
      <alignment horizontal="right" vertical="center" shrinkToFit="1"/>
      <protection locked="0"/>
    </xf>
    <xf numFmtId="49" fontId="6" fillId="0" borderId="0" xfId="0" applyNumberFormat="1" applyFont="1" applyAlignment="1" applyProtection="1">
      <alignment horizontal="right" vertical="center" shrinkToFit="1"/>
      <protection locked="0"/>
    </xf>
    <xf numFmtId="0" fontId="6" fillId="3" borderId="8" xfId="0" applyFont="1" applyFill="1" applyBorder="1" applyAlignment="1" applyProtection="1">
      <alignment horizontal="left" vertical="center"/>
      <protection locked="0"/>
    </xf>
    <xf numFmtId="0" fontId="6" fillId="3" borderId="11" xfId="0" applyFont="1" applyFill="1" applyBorder="1" applyAlignment="1" applyProtection="1">
      <alignment horizontal="left" vertical="center"/>
      <protection locked="0"/>
    </xf>
    <xf numFmtId="0" fontId="6" fillId="3" borderId="12" xfId="0" applyFont="1" applyFill="1" applyBorder="1" applyAlignment="1" applyProtection="1">
      <alignment horizontal="left" vertical="center"/>
      <protection locked="0"/>
    </xf>
    <xf numFmtId="0" fontId="0" fillId="0" borderId="33" xfId="0" applyBorder="1" applyAlignment="1" applyProtection="1">
      <alignment horizontal="left" vertical="center" wrapText="1" shrinkToFit="1"/>
      <protection locked="0"/>
    </xf>
    <xf numFmtId="0" fontId="0" fillId="0" borderId="34" xfId="0" applyBorder="1" applyAlignment="1" applyProtection="1">
      <alignment horizontal="left" vertical="center" wrapText="1" shrinkToFit="1"/>
      <protection locked="0"/>
    </xf>
    <xf numFmtId="0" fontId="0" fillId="3" borderId="33" xfId="0" applyFill="1" applyBorder="1" applyAlignment="1" applyProtection="1">
      <alignment horizontal="center" vertical="center" wrapText="1" shrinkToFit="1"/>
      <protection locked="0"/>
    </xf>
    <xf numFmtId="0" fontId="4" fillId="3" borderId="33" xfId="0" applyFont="1" applyFill="1" applyBorder="1" applyAlignment="1" applyProtection="1">
      <alignment horizontal="center" vertical="center"/>
      <protection locked="0"/>
    </xf>
    <xf numFmtId="58" fontId="0" fillId="3" borderId="10" xfId="0" applyNumberFormat="1" applyFill="1" applyBorder="1" applyAlignment="1" applyProtection="1">
      <alignment horizontal="center" vertical="center" wrapText="1"/>
      <protection locked="0"/>
    </xf>
    <xf numFmtId="0" fontId="0" fillId="3" borderId="36" xfId="0" applyFill="1" applyBorder="1" applyAlignment="1" applyProtection="1">
      <alignment horizontal="center" vertical="center" wrapText="1" shrinkToFit="1"/>
      <protection locked="0"/>
    </xf>
    <xf numFmtId="49" fontId="6" fillId="0" borderId="1" xfId="0" applyNumberFormat="1" applyFont="1" applyBorder="1" applyAlignment="1">
      <alignment horizontal="center" vertical="center"/>
    </xf>
    <xf numFmtId="49" fontId="6" fillId="0" borderId="5" xfId="0" applyNumberFormat="1" applyFont="1" applyBorder="1" applyAlignment="1">
      <alignment horizontal="center" vertical="center"/>
    </xf>
    <xf numFmtId="0" fontId="0" fillId="0" borderId="10" xfId="0" applyBorder="1" applyAlignment="1">
      <alignment horizontal="left" vertical="center"/>
    </xf>
    <xf numFmtId="0" fontId="0" fillId="0" borderId="35" xfId="0" applyBorder="1" applyAlignment="1" applyProtection="1">
      <alignment horizontal="center" vertical="center" wrapText="1" shrinkToFit="1"/>
      <protection locked="0"/>
    </xf>
    <xf numFmtId="0" fontId="0" fillId="0" borderId="33" xfId="0" applyBorder="1" applyAlignment="1" applyProtection="1">
      <alignment horizontal="center" vertical="center" wrapText="1" shrinkToFit="1"/>
      <protection locked="0"/>
    </xf>
    <xf numFmtId="0" fontId="0" fillId="0" borderId="5" xfId="0" applyBorder="1" applyAlignment="1" applyProtection="1">
      <alignment horizontal="center" vertical="center" wrapText="1" shrinkToFit="1"/>
      <protection locked="0"/>
    </xf>
    <xf numFmtId="0" fontId="0" fillId="0" borderId="10" xfId="0" applyBorder="1" applyAlignment="1" applyProtection="1">
      <alignment horizontal="center" vertical="center" wrapText="1" shrinkToFit="1"/>
      <protection locked="0"/>
    </xf>
    <xf numFmtId="58" fontId="0" fillId="3" borderId="33" xfId="0" applyNumberFormat="1" applyFill="1" applyBorder="1" applyAlignment="1" applyProtection="1">
      <alignment horizontal="center" vertical="center" wrapText="1"/>
      <protection locked="0"/>
    </xf>
    <xf numFmtId="181" fontId="17" fillId="0" borderId="0" xfId="0" applyNumberFormat="1" applyFont="1" applyAlignment="1">
      <alignment horizontal="center" vertical="top"/>
    </xf>
    <xf numFmtId="0" fontId="20" fillId="3" borderId="0" xfId="0" applyFont="1" applyFill="1" applyAlignment="1" applyProtection="1">
      <alignment horizontal="left" vertical="center" wrapText="1"/>
      <protection locked="0"/>
    </xf>
    <xf numFmtId="0" fontId="6" fillId="3" borderId="0" xfId="0" applyFont="1" applyFill="1" applyAlignment="1" applyProtection="1">
      <alignment horizontal="left" vertical="top" wrapText="1"/>
      <protection locked="0"/>
    </xf>
    <xf numFmtId="49" fontId="4" fillId="0" borderId="0" xfId="0" applyNumberFormat="1" applyFont="1" applyAlignment="1">
      <alignment horizontal="justify" vertical="center"/>
    </xf>
    <xf numFmtId="178" fontId="4" fillId="3" borderId="0" xfId="0" applyNumberFormat="1" applyFont="1" applyFill="1" applyAlignment="1" applyProtection="1">
      <alignment horizontal="center" vertical="center"/>
      <protection locked="0"/>
    </xf>
    <xf numFmtId="0" fontId="0" fillId="3" borderId="8" xfId="0" applyFill="1" applyBorder="1" applyAlignment="1" applyProtection="1">
      <alignment horizontal="left" vertical="center" wrapText="1" shrinkToFit="1"/>
      <protection locked="0"/>
    </xf>
    <xf numFmtId="0" fontId="0" fillId="3" borderId="11" xfId="0" applyFill="1" applyBorder="1" applyAlignment="1" applyProtection="1">
      <alignment horizontal="left" vertical="center" wrapText="1" shrinkToFit="1"/>
      <protection locked="0"/>
    </xf>
    <xf numFmtId="0" fontId="0" fillId="3" borderId="12" xfId="0" applyFill="1" applyBorder="1" applyAlignment="1" applyProtection="1">
      <alignment horizontal="left" vertical="center" wrapText="1" shrinkToFit="1"/>
      <protection locked="0"/>
    </xf>
    <xf numFmtId="0" fontId="0" fillId="0" borderId="0" xfId="0" applyAlignment="1">
      <alignment horizontal="left" vertical="center"/>
    </xf>
    <xf numFmtId="0" fontId="6" fillId="0" borderId="7" xfId="0" applyFont="1" applyBorder="1" applyAlignment="1">
      <alignment horizontal="center" vertical="center"/>
    </xf>
    <xf numFmtId="0" fontId="6" fillId="0" borderId="8" xfId="0" applyFont="1" applyBorder="1" applyAlignment="1">
      <alignment horizontal="left" vertical="center"/>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4" fillId="0" borderId="7" xfId="0" applyFont="1" applyBorder="1" applyAlignment="1">
      <alignment horizontal="center" vertical="top" wrapText="1"/>
    </xf>
    <xf numFmtId="0" fontId="4" fillId="0" borderId="7" xfId="0" applyFont="1" applyBorder="1" applyAlignment="1">
      <alignment horizontal="center" vertical="center" wrapText="1"/>
    </xf>
    <xf numFmtId="0" fontId="4" fillId="0" borderId="0" xfId="0" applyFont="1" applyAlignment="1">
      <alignment horizontal="left" vertical="top" wrapText="1"/>
    </xf>
    <xf numFmtId="0" fontId="19" fillId="0" borderId="7" xfId="7" applyBorder="1" applyAlignment="1">
      <alignment horizontal="left" vertical="top" wrapText="1"/>
    </xf>
    <xf numFmtId="0" fontId="4" fillId="0" borderId="7" xfId="0" applyFont="1" applyBorder="1" applyAlignment="1">
      <alignment horizontal="left" vertical="top" wrapText="1"/>
    </xf>
    <xf numFmtId="0" fontId="6" fillId="3" borderId="7" xfId="0" applyFont="1" applyFill="1" applyBorder="1" applyAlignment="1">
      <alignment horizontal="left" vertical="center"/>
    </xf>
    <xf numFmtId="0" fontId="0" fillId="3" borderId="8" xfId="0" applyFill="1" applyBorder="1" applyAlignment="1" applyProtection="1">
      <alignment horizontal="left" vertical="center" shrinkToFit="1"/>
      <protection locked="0"/>
    </xf>
    <xf numFmtId="0" fontId="0" fillId="3" borderId="11" xfId="0" applyFill="1" applyBorder="1" applyAlignment="1" applyProtection="1">
      <alignment horizontal="left" vertical="center" shrinkToFit="1"/>
      <protection locked="0"/>
    </xf>
    <xf numFmtId="0" fontId="0" fillId="3" borderId="12" xfId="0" applyFill="1" applyBorder="1" applyAlignment="1" applyProtection="1">
      <alignment horizontal="left" vertical="center" shrinkToFit="1"/>
      <protection locked="0"/>
    </xf>
    <xf numFmtId="0" fontId="0" fillId="3" borderId="0" xfId="0" applyFill="1" applyAlignment="1" applyProtection="1">
      <alignment horizontal="center" vertical="center" shrinkToFit="1"/>
      <protection locked="0"/>
    </xf>
    <xf numFmtId="178" fontId="0" fillId="0" borderId="0" xfId="0" applyNumberFormat="1" applyAlignment="1" applyProtection="1">
      <alignment horizontal="left" vertical="center" shrinkToFit="1"/>
      <protection locked="0"/>
    </xf>
    <xf numFmtId="0" fontId="4" fillId="0" borderId="7" xfId="0" applyFont="1" applyBorder="1" applyAlignment="1">
      <alignment horizontal="left" vertical="center" wrapText="1"/>
    </xf>
    <xf numFmtId="0" fontId="4" fillId="0" borderId="7" xfId="0" applyFont="1" applyBorder="1" applyAlignment="1">
      <alignment horizontal="left" vertical="center"/>
    </xf>
    <xf numFmtId="0" fontId="3" fillId="3" borderId="7" xfId="0" applyFont="1" applyFill="1" applyBorder="1" applyAlignment="1" applyProtection="1">
      <alignment horizontal="right" vertical="center"/>
      <protection locked="0"/>
    </xf>
    <xf numFmtId="0" fontId="3" fillId="3" borderId="7" xfId="0" applyFont="1" applyFill="1" applyBorder="1" applyAlignment="1" applyProtection="1">
      <alignment horizontal="left" vertical="center"/>
      <protection locked="0"/>
    </xf>
    <xf numFmtId="0" fontId="4" fillId="0" borderId="9" xfId="0" applyFont="1" applyBorder="1" applyAlignment="1">
      <alignment horizontal="justify" vertical="top" wrapText="1"/>
    </xf>
    <xf numFmtId="176" fontId="6" fillId="3" borderId="0" xfId="1" applyNumberFormat="1" applyFont="1" applyFill="1" applyBorder="1" applyAlignment="1" applyProtection="1">
      <alignment horizontal="right" vertical="center"/>
      <protection locked="0"/>
    </xf>
    <xf numFmtId="0" fontId="4" fillId="0" borderId="1" xfId="0" applyFont="1" applyBorder="1" applyAlignment="1">
      <alignment horizontal="left" vertical="center" wrapText="1"/>
    </xf>
    <xf numFmtId="0" fontId="4" fillId="0" borderId="9"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9" xfId="0" applyFont="1" applyBorder="1" applyAlignment="1">
      <alignment horizontal="left" vertical="center" wrapText="1"/>
    </xf>
    <xf numFmtId="0" fontId="4" fillId="0" borderId="0" xfId="0" applyFont="1" applyAlignment="1">
      <alignment horizontal="left" vertical="center" wrapText="1"/>
    </xf>
    <xf numFmtId="0" fontId="4" fillId="0" borderId="9" xfId="0" applyFont="1" applyBorder="1" applyAlignment="1">
      <alignment horizontal="center" vertical="center"/>
    </xf>
    <xf numFmtId="0" fontId="4" fillId="0" borderId="2" xfId="0" applyFont="1" applyBorder="1" applyAlignment="1">
      <alignment horizontal="center" vertical="center"/>
    </xf>
    <xf numFmtId="0" fontId="4" fillId="0" borderId="10" xfId="0" applyFont="1" applyBorder="1" applyAlignment="1">
      <alignment horizontal="center" vertical="center"/>
    </xf>
    <xf numFmtId="0" fontId="4" fillId="0" borderId="6" xfId="0" applyFont="1" applyBorder="1" applyAlignment="1">
      <alignment horizontal="center" vertical="center"/>
    </xf>
    <xf numFmtId="38" fontId="4" fillId="3" borderId="0" xfId="1" applyFont="1" applyFill="1" applyAlignment="1" applyProtection="1">
      <alignment horizontal="center" vertical="center"/>
      <protection locked="0"/>
    </xf>
    <xf numFmtId="0" fontId="7" fillId="0" borderId="8"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3" borderId="11" xfId="0" applyFont="1" applyFill="1" applyBorder="1" applyAlignment="1" applyProtection="1">
      <alignment horizontal="left" vertical="center" wrapText="1"/>
      <protection locked="0"/>
    </xf>
    <xf numFmtId="0" fontId="6" fillId="3" borderId="8" xfId="0" applyFont="1" applyFill="1" applyBorder="1" applyAlignment="1">
      <alignment horizontal="left" vertical="center"/>
    </xf>
    <xf numFmtId="0" fontId="6" fillId="3" borderId="11" xfId="0" applyFont="1" applyFill="1" applyBorder="1" applyAlignment="1">
      <alignment horizontal="left" vertical="center"/>
    </xf>
    <xf numFmtId="0" fontId="6" fillId="3" borderId="12" xfId="0" applyFont="1" applyFill="1" applyBorder="1" applyAlignment="1">
      <alignment horizontal="left" vertical="center"/>
    </xf>
    <xf numFmtId="0" fontId="7" fillId="3" borderId="11" xfId="0" applyFont="1" applyFill="1" applyBorder="1" applyAlignment="1" applyProtection="1">
      <alignment horizontal="left" vertical="center"/>
      <protection locked="0"/>
    </xf>
    <xf numFmtId="0" fontId="7" fillId="0" borderId="1" xfId="0" applyFont="1" applyBorder="1" applyAlignment="1">
      <alignment horizontal="center" vertical="center"/>
    </xf>
    <xf numFmtId="0" fontId="7" fillId="0" borderId="9" xfId="0" applyFont="1" applyBorder="1" applyAlignment="1">
      <alignment horizontal="center" vertical="center"/>
    </xf>
    <xf numFmtId="0" fontId="7" fillId="0" borderId="2" xfId="0" applyFont="1" applyBorder="1" applyAlignment="1">
      <alignment horizontal="center" vertical="center"/>
    </xf>
    <xf numFmtId="0" fontId="7" fillId="3" borderId="9" xfId="0" applyFont="1" applyFill="1" applyBorder="1" applyAlignment="1" applyProtection="1">
      <alignment horizontal="left" vertical="center"/>
      <protection locked="0"/>
    </xf>
    <xf numFmtId="49" fontId="0" fillId="3" borderId="5" xfId="0" applyNumberFormat="1" applyFill="1" applyBorder="1" applyAlignment="1" applyProtection="1">
      <alignment horizontal="right" vertical="center" shrinkToFit="1"/>
      <protection locked="0"/>
    </xf>
    <xf numFmtId="49" fontId="0" fillId="3" borderId="10" xfId="0" applyNumberFormat="1" applyFill="1" applyBorder="1" applyAlignment="1" applyProtection="1">
      <alignment horizontal="right" vertical="center" shrinkToFit="1"/>
      <protection locked="0"/>
    </xf>
    <xf numFmtId="0" fontId="4" fillId="0" borderId="1" xfId="0" applyFont="1" applyBorder="1" applyAlignment="1">
      <alignment horizontal="center" vertical="center" wrapText="1"/>
    </xf>
    <xf numFmtId="0" fontId="4" fillId="0" borderId="9"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0" xfId="0" applyFont="1" applyBorder="1" applyAlignment="1">
      <alignment horizontal="center" vertical="center" wrapText="1"/>
    </xf>
    <xf numFmtId="0" fontId="4" fillId="3" borderId="9" xfId="0" applyFont="1" applyFill="1" applyBorder="1" applyAlignment="1" applyProtection="1">
      <alignment horizontal="center" vertical="center" wrapText="1"/>
      <protection locked="0"/>
    </xf>
    <xf numFmtId="0" fontId="4" fillId="3" borderId="10" xfId="0" applyFont="1" applyFill="1" applyBorder="1" applyAlignment="1" applyProtection="1">
      <alignment horizontal="center" vertical="center" wrapText="1"/>
      <protection locked="0"/>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38" fontId="4" fillId="3" borderId="8" xfId="1" applyFont="1" applyFill="1" applyBorder="1" applyAlignment="1" applyProtection="1">
      <alignment horizontal="right" vertical="center"/>
      <protection locked="0"/>
    </xf>
    <xf numFmtId="38" fontId="4" fillId="3" borderId="11" xfId="1" applyFont="1" applyFill="1" applyBorder="1" applyAlignment="1" applyProtection="1">
      <alignment horizontal="right" vertical="center"/>
      <protection locked="0"/>
    </xf>
    <xf numFmtId="38" fontId="4" fillId="0" borderId="8" xfId="1" applyFont="1" applyBorder="1" applyAlignment="1">
      <alignment horizontal="right" vertical="center"/>
    </xf>
    <xf numFmtId="38" fontId="4" fillId="0" borderId="11" xfId="1" applyFont="1" applyBorder="1" applyAlignment="1">
      <alignment horizontal="right" vertical="center"/>
    </xf>
    <xf numFmtId="0" fontId="4" fillId="3" borderId="8" xfId="0" applyFont="1" applyFill="1" applyBorder="1" applyAlignment="1" applyProtection="1">
      <alignment horizontal="center" vertical="center"/>
      <protection locked="0"/>
    </xf>
    <xf numFmtId="0" fontId="4" fillId="3" borderId="12" xfId="0" applyFont="1" applyFill="1" applyBorder="1" applyAlignment="1" applyProtection="1">
      <alignment horizontal="center" vertical="center"/>
      <protection locked="0"/>
    </xf>
    <xf numFmtId="49" fontId="4" fillId="3" borderId="0" xfId="0" applyNumberFormat="1" applyFont="1" applyFill="1" applyAlignment="1" applyProtection="1">
      <alignment horizontal="center" vertical="center"/>
      <protection locked="0"/>
    </xf>
    <xf numFmtId="49" fontId="0" fillId="3" borderId="11" xfId="0" quotePrefix="1" applyNumberFormat="1" applyFill="1" applyBorder="1" applyAlignment="1" applyProtection="1">
      <alignment horizontal="right" vertical="center" shrinkToFit="1"/>
      <protection locked="0"/>
    </xf>
    <xf numFmtId="49" fontId="4" fillId="0" borderId="0" xfId="0" applyNumberFormat="1" applyFont="1" applyAlignment="1">
      <alignment horizontal="distributed" vertical="center"/>
    </xf>
    <xf numFmtId="38" fontId="0" fillId="0" borderId="18" xfId="1" applyFont="1" applyFill="1" applyBorder="1" applyAlignment="1" applyProtection="1">
      <alignment horizontal="right" vertical="center" wrapText="1"/>
    </xf>
    <xf numFmtId="0" fontId="16" fillId="0" borderId="0" xfId="0" applyFont="1" applyAlignment="1">
      <alignment horizontal="left" vertical="center" wrapText="1"/>
    </xf>
    <xf numFmtId="178" fontId="0" fillId="0" borderId="11" xfId="0" applyNumberFormat="1" applyBorder="1" applyAlignment="1">
      <alignment horizontal="center" vertical="center" wrapText="1"/>
    </xf>
    <xf numFmtId="178" fontId="4" fillId="0" borderId="11" xfId="0" applyNumberFormat="1" applyFont="1" applyBorder="1" applyAlignment="1">
      <alignment horizontal="center" vertical="center"/>
    </xf>
    <xf numFmtId="0" fontId="4" fillId="6" borderId="0" xfId="0" applyFont="1" applyFill="1" applyAlignment="1" applyProtection="1">
      <alignment horizontal="right" vertical="center"/>
      <protection locked="0"/>
    </xf>
    <xf numFmtId="38" fontId="4" fillId="6" borderId="0" xfId="1" applyFont="1" applyFill="1" applyAlignment="1" applyProtection="1">
      <alignment horizontal="center" vertical="center"/>
      <protection locked="0"/>
    </xf>
    <xf numFmtId="38" fontId="4" fillId="6" borderId="0" xfId="1" applyFont="1" applyFill="1" applyAlignment="1" applyProtection="1">
      <alignment horizontal="right" vertical="center"/>
      <protection locked="0"/>
    </xf>
    <xf numFmtId="49" fontId="4" fillId="6" borderId="0" xfId="0" applyNumberFormat="1" applyFont="1" applyFill="1" applyAlignment="1" applyProtection="1">
      <alignment horizontal="center" vertical="center"/>
      <protection locked="0"/>
    </xf>
    <xf numFmtId="3" fontId="8" fillId="2" borderId="60" xfId="0" quotePrefix="1" applyNumberFormat="1" applyFont="1" applyFill="1" applyBorder="1" applyAlignment="1" applyProtection="1">
      <alignment horizontal="left" vertical="center" wrapText="1"/>
      <protection locked="0"/>
    </xf>
    <xf numFmtId="3" fontId="8" fillId="2" borderId="9" xfId="0" quotePrefix="1" applyNumberFormat="1" applyFont="1" applyFill="1" applyBorder="1" applyAlignment="1" applyProtection="1">
      <alignment horizontal="left" vertical="center" wrapText="1"/>
      <protection locked="0"/>
    </xf>
    <xf numFmtId="3" fontId="8" fillId="2" borderId="59" xfId="0" quotePrefix="1" applyNumberFormat="1" applyFont="1" applyFill="1" applyBorder="1" applyAlignment="1" applyProtection="1">
      <alignment horizontal="left" vertical="center" wrapText="1"/>
      <protection locked="0"/>
    </xf>
    <xf numFmtId="3" fontId="8" fillId="2" borderId="10" xfId="0" quotePrefix="1" applyNumberFormat="1" applyFont="1" applyFill="1" applyBorder="1" applyAlignment="1" applyProtection="1">
      <alignment horizontal="left" vertical="center" wrapText="1"/>
      <protection locked="0"/>
    </xf>
    <xf numFmtId="0" fontId="0" fillId="0" borderId="59" xfId="0" applyBorder="1" applyAlignment="1">
      <alignment horizontal="left" vertical="center" wrapText="1"/>
    </xf>
    <xf numFmtId="3" fontId="8" fillId="2" borderId="61" xfId="0" quotePrefix="1" applyNumberFormat="1" applyFont="1" applyFill="1" applyBorder="1" applyAlignment="1" applyProtection="1">
      <alignment horizontal="left" vertical="center" wrapText="1"/>
      <protection locked="0"/>
    </xf>
    <xf numFmtId="3" fontId="8" fillId="2" borderId="0" xfId="0" quotePrefix="1" applyNumberFormat="1" applyFont="1" applyFill="1" applyAlignment="1" applyProtection="1">
      <alignment horizontal="left" vertical="center" wrapText="1"/>
      <protection locked="0"/>
    </xf>
    <xf numFmtId="3" fontId="8" fillId="3" borderId="22" xfId="0" quotePrefix="1" applyNumberFormat="1" applyFont="1" applyFill="1" applyBorder="1" applyAlignment="1" applyProtection="1">
      <alignment horizontal="left" vertical="center" wrapText="1"/>
      <protection locked="0"/>
    </xf>
    <xf numFmtId="3" fontId="8" fillId="3" borderId="23" xfId="0" quotePrefix="1" applyNumberFormat="1" applyFont="1" applyFill="1" applyBorder="1" applyAlignment="1" applyProtection="1">
      <alignment horizontal="left" vertical="center" wrapText="1"/>
      <protection locked="0"/>
    </xf>
    <xf numFmtId="3" fontId="8" fillId="3" borderId="24" xfId="0" quotePrefix="1" applyNumberFormat="1" applyFont="1" applyFill="1" applyBorder="1" applyAlignment="1" applyProtection="1">
      <alignment horizontal="left" vertical="center" wrapText="1"/>
      <protection locked="0"/>
    </xf>
    <xf numFmtId="3" fontId="8" fillId="3" borderId="59" xfId="0" quotePrefix="1" applyNumberFormat="1" applyFont="1" applyFill="1" applyBorder="1" applyAlignment="1" applyProtection="1">
      <alignment horizontal="left" vertical="center" wrapText="1"/>
      <protection locked="0"/>
    </xf>
    <xf numFmtId="3" fontId="8" fillId="3" borderId="10" xfId="0" quotePrefix="1" applyNumberFormat="1" applyFont="1" applyFill="1" applyBorder="1" applyAlignment="1" applyProtection="1">
      <alignment horizontal="left" vertical="center" wrapText="1"/>
      <protection locked="0"/>
    </xf>
    <xf numFmtId="3" fontId="8" fillId="3" borderId="6" xfId="0" quotePrefix="1" applyNumberFormat="1" applyFont="1" applyFill="1" applyBorder="1" applyAlignment="1" applyProtection="1">
      <alignment horizontal="left" vertical="center" wrapText="1"/>
      <protection locked="0"/>
    </xf>
    <xf numFmtId="3" fontId="8" fillId="3" borderId="32" xfId="0" quotePrefix="1" applyNumberFormat="1" applyFont="1" applyFill="1" applyBorder="1" applyAlignment="1" applyProtection="1">
      <alignment horizontal="center" vertical="center" wrapText="1"/>
      <protection locked="0"/>
    </xf>
    <xf numFmtId="3" fontId="8" fillId="3" borderId="24" xfId="0" quotePrefix="1" applyNumberFormat="1" applyFont="1" applyFill="1" applyBorder="1" applyAlignment="1" applyProtection="1">
      <alignment horizontal="center" vertical="center" wrapText="1"/>
      <protection locked="0"/>
    </xf>
    <xf numFmtId="3" fontId="8" fillId="3" borderId="5" xfId="0" quotePrefix="1" applyNumberFormat="1" applyFont="1" applyFill="1" applyBorder="1" applyAlignment="1" applyProtection="1">
      <alignment horizontal="center" vertical="center" wrapText="1"/>
      <protection locked="0"/>
    </xf>
    <xf numFmtId="3" fontId="8" fillId="3" borderId="6" xfId="0" quotePrefix="1" applyNumberFormat="1" applyFont="1" applyFill="1" applyBorder="1" applyAlignment="1" applyProtection="1">
      <alignment horizontal="center" vertical="center" wrapText="1"/>
      <protection locked="0"/>
    </xf>
    <xf numFmtId="38" fontId="8" fillId="0" borderId="58" xfId="1" applyFont="1" applyFill="1" applyBorder="1" applyAlignment="1" applyProtection="1">
      <alignment horizontal="center" vertical="center"/>
      <protection locked="0"/>
    </xf>
    <xf numFmtId="38" fontId="8" fillId="0" borderId="21" xfId="1" applyFont="1" applyFill="1" applyBorder="1" applyAlignment="1" applyProtection="1">
      <alignment horizontal="center" vertical="center"/>
      <protection locked="0"/>
    </xf>
    <xf numFmtId="38" fontId="8" fillId="2" borderId="58" xfId="1" applyFont="1" applyFill="1" applyBorder="1" applyAlignment="1" applyProtection="1">
      <alignment horizontal="center" vertical="center"/>
    </xf>
    <xf numFmtId="38" fontId="8" fillId="2" borderId="21" xfId="1" applyFont="1" applyFill="1" applyBorder="1" applyAlignment="1" applyProtection="1">
      <alignment horizontal="center" vertical="center"/>
    </xf>
    <xf numFmtId="179" fontId="8" fillId="2" borderId="82" xfId="1" applyNumberFormat="1" applyFont="1" applyFill="1" applyBorder="1" applyAlignment="1" applyProtection="1">
      <alignment horizontal="center" vertical="center"/>
    </xf>
    <xf numFmtId="179" fontId="8" fillId="2" borderId="81" xfId="1" applyNumberFormat="1" applyFont="1" applyFill="1" applyBorder="1" applyAlignment="1" applyProtection="1">
      <alignment horizontal="center" vertical="center"/>
    </xf>
    <xf numFmtId="38" fontId="8" fillId="2" borderId="82" xfId="1" applyFont="1" applyFill="1" applyBorder="1" applyAlignment="1" applyProtection="1">
      <alignment horizontal="center" vertical="center"/>
    </xf>
    <xf numFmtId="38" fontId="8" fillId="2" borderId="81" xfId="1" applyFont="1" applyFill="1" applyBorder="1" applyAlignment="1" applyProtection="1">
      <alignment horizontal="center" vertical="center"/>
    </xf>
    <xf numFmtId="38" fontId="8" fillId="2" borderId="67" xfId="1" applyFont="1" applyFill="1" applyBorder="1" applyAlignment="1" applyProtection="1">
      <alignment horizontal="center" vertical="center"/>
    </xf>
    <xf numFmtId="3" fontId="8" fillId="2" borderId="78" xfId="0" quotePrefix="1" applyNumberFormat="1" applyFont="1" applyFill="1" applyBorder="1" applyAlignment="1" applyProtection="1">
      <alignment horizontal="center" vertical="center" wrapText="1"/>
      <protection locked="0"/>
    </xf>
    <xf numFmtId="3" fontId="8" fillId="2" borderId="57" xfId="0" quotePrefix="1" applyNumberFormat="1" applyFont="1" applyFill="1" applyBorder="1" applyAlignment="1" applyProtection="1">
      <alignment horizontal="center" vertical="center" wrapText="1"/>
      <protection locked="0"/>
    </xf>
    <xf numFmtId="3" fontId="8" fillId="2" borderId="79" xfId="0" quotePrefix="1" applyNumberFormat="1" applyFont="1" applyFill="1" applyBorder="1" applyAlignment="1" applyProtection="1">
      <alignment horizontal="center" vertical="center" wrapText="1"/>
      <protection locked="0"/>
    </xf>
    <xf numFmtId="3" fontId="8" fillId="2" borderId="43" xfId="0" quotePrefix="1" applyNumberFormat="1" applyFont="1" applyFill="1" applyBorder="1" applyAlignment="1" applyProtection="1">
      <alignment horizontal="center" vertical="center" wrapText="1"/>
      <protection locked="0"/>
    </xf>
    <xf numFmtId="182" fontId="8" fillId="2" borderId="57" xfId="1" applyNumberFormat="1" applyFont="1" applyFill="1" applyBorder="1" applyAlignment="1" applyProtection="1">
      <alignment horizontal="right" vertical="center"/>
      <protection locked="0"/>
    </xf>
    <xf numFmtId="182" fontId="8" fillId="2" borderId="17" xfId="1" applyNumberFormat="1" applyFont="1" applyFill="1" applyBorder="1" applyAlignment="1" applyProtection="1">
      <alignment horizontal="right" vertical="center"/>
      <protection locked="0"/>
    </xf>
    <xf numFmtId="3" fontId="8" fillId="3" borderId="1" xfId="0" quotePrefix="1" applyNumberFormat="1" applyFont="1" applyFill="1" applyBorder="1" applyAlignment="1" applyProtection="1">
      <alignment horizontal="left" vertical="center" wrapText="1"/>
      <protection locked="0"/>
    </xf>
    <xf numFmtId="3" fontId="8" fillId="3" borderId="9" xfId="0" quotePrefix="1" applyNumberFormat="1" applyFont="1" applyFill="1" applyBorder="1" applyAlignment="1" applyProtection="1">
      <alignment horizontal="left" vertical="center" wrapText="1"/>
      <protection locked="0"/>
    </xf>
    <xf numFmtId="3" fontId="8" fillId="3" borderId="2" xfId="0" quotePrefix="1" applyNumberFormat="1" applyFont="1" applyFill="1" applyBorder="1" applyAlignment="1" applyProtection="1">
      <alignment horizontal="left" vertical="center" wrapText="1"/>
      <protection locked="0"/>
    </xf>
    <xf numFmtId="0" fontId="0" fillId="0" borderId="5" xfId="0" applyBorder="1" applyAlignment="1">
      <alignment horizontal="left" vertical="center" wrapText="1"/>
    </xf>
    <xf numFmtId="38" fontId="8" fillId="2" borderId="13" xfId="1" applyFont="1" applyFill="1" applyBorder="1" applyAlignment="1">
      <alignment horizontal="right" vertical="center"/>
    </xf>
    <xf numFmtId="38" fontId="8" fillId="2" borderId="17" xfId="1" applyFont="1" applyFill="1" applyBorder="1" applyAlignment="1">
      <alignment horizontal="right" vertical="center"/>
    </xf>
    <xf numFmtId="3" fontId="8" fillId="3" borderId="17" xfId="0" quotePrefix="1" applyNumberFormat="1" applyFont="1" applyFill="1" applyBorder="1" applyAlignment="1" applyProtection="1">
      <alignment horizontal="left" vertical="center" wrapText="1"/>
      <protection locked="0"/>
    </xf>
    <xf numFmtId="0" fontId="0" fillId="0" borderId="13" xfId="0" applyBorder="1" applyAlignment="1">
      <alignment horizontal="left" vertical="center" wrapText="1"/>
    </xf>
    <xf numFmtId="3" fontId="8" fillId="3" borderId="5" xfId="0" quotePrefix="1" applyNumberFormat="1" applyFont="1" applyFill="1" applyBorder="1" applyAlignment="1" applyProtection="1">
      <alignment horizontal="left" vertical="center" wrapText="1"/>
      <protection locked="0"/>
    </xf>
    <xf numFmtId="0" fontId="8" fillId="2" borderId="77" xfId="0" applyFont="1" applyFill="1" applyBorder="1" applyAlignment="1">
      <alignment horizontal="center" vertical="center"/>
    </xf>
    <xf numFmtId="0" fontId="8" fillId="2" borderId="39" xfId="0" applyFont="1" applyFill="1" applyBorder="1" applyAlignment="1">
      <alignment horizontal="center" vertical="center"/>
    </xf>
    <xf numFmtId="0" fontId="8" fillId="2" borderId="83" xfId="0" applyFont="1" applyFill="1" applyBorder="1" applyAlignment="1">
      <alignment horizontal="center" vertical="center"/>
    </xf>
    <xf numFmtId="0" fontId="8" fillId="2" borderId="40" xfId="0" applyFont="1" applyFill="1" applyBorder="1" applyAlignment="1">
      <alignment horizontal="center" vertical="center"/>
    </xf>
    <xf numFmtId="179" fontId="8" fillId="2" borderId="62" xfId="0" applyNumberFormat="1" applyFont="1" applyFill="1" applyBorder="1" applyAlignment="1">
      <alignment horizontal="center" vertical="center"/>
    </xf>
    <xf numFmtId="179" fontId="8" fillId="2" borderId="63" xfId="0" applyNumberFormat="1" applyFont="1" applyFill="1" applyBorder="1" applyAlignment="1">
      <alignment horizontal="center" vertical="center"/>
    </xf>
    <xf numFmtId="179" fontId="8" fillId="2" borderId="64" xfId="0" applyNumberFormat="1" applyFont="1" applyFill="1" applyBorder="1" applyAlignment="1">
      <alignment horizontal="center" vertical="center"/>
    </xf>
    <xf numFmtId="179" fontId="8" fillId="2" borderId="47" xfId="0" applyNumberFormat="1" applyFont="1" applyFill="1" applyBorder="1" applyAlignment="1">
      <alignment horizontal="center" vertical="center"/>
    </xf>
    <xf numFmtId="179" fontId="8" fillId="2" borderId="48" xfId="0" applyNumberFormat="1" applyFont="1" applyFill="1" applyBorder="1" applyAlignment="1">
      <alignment horizontal="center" vertical="center"/>
    </xf>
    <xf numFmtId="179" fontId="8" fillId="2" borderId="49" xfId="0" applyNumberFormat="1" applyFont="1" applyFill="1" applyBorder="1" applyAlignment="1">
      <alignment horizontal="center" vertical="center"/>
    </xf>
    <xf numFmtId="3" fontId="8" fillId="3" borderId="1" xfId="0" quotePrefix="1" applyNumberFormat="1" applyFont="1" applyFill="1" applyBorder="1" applyAlignment="1" applyProtection="1">
      <alignment horizontal="left" vertical="center" wrapText="1" shrinkToFit="1"/>
      <protection locked="0"/>
    </xf>
    <xf numFmtId="3" fontId="8" fillId="3" borderId="9" xfId="0" quotePrefix="1" applyNumberFormat="1" applyFont="1" applyFill="1" applyBorder="1" applyAlignment="1" applyProtection="1">
      <alignment horizontal="left" vertical="center" wrapText="1" shrinkToFit="1"/>
      <protection locked="0"/>
    </xf>
    <xf numFmtId="3" fontId="8" fillId="3" borderId="2" xfId="0" quotePrefix="1" applyNumberFormat="1" applyFont="1" applyFill="1" applyBorder="1" applyAlignment="1" applyProtection="1">
      <alignment horizontal="left" vertical="center" wrapText="1" shrinkToFit="1"/>
      <protection locked="0"/>
    </xf>
    <xf numFmtId="0" fontId="0" fillId="0" borderId="5" xfId="0" applyBorder="1" applyAlignment="1">
      <alignment horizontal="left" vertical="center" wrapText="1" shrinkToFit="1"/>
    </xf>
    <xf numFmtId="0" fontId="0" fillId="0" borderId="10" xfId="0" applyBorder="1" applyAlignment="1">
      <alignment horizontal="left" vertical="center" wrapText="1" shrinkToFit="1"/>
    </xf>
    <xf numFmtId="0" fontId="0" fillId="0" borderId="6" xfId="0" applyBorder="1" applyAlignment="1">
      <alignment horizontal="left" vertical="center" wrapText="1" shrinkToFit="1"/>
    </xf>
    <xf numFmtId="0" fontId="0" fillId="0" borderId="31" xfId="0" applyBorder="1" applyAlignment="1">
      <alignment horizontal="left" vertical="center" wrapText="1" shrinkToFit="1"/>
    </xf>
    <xf numFmtId="0" fontId="0" fillId="0" borderId="27" xfId="0" applyBorder="1" applyAlignment="1">
      <alignment horizontal="left" vertical="center" wrapText="1" shrinkToFit="1"/>
    </xf>
    <xf numFmtId="0" fontId="0" fillId="0" borderId="28" xfId="0" applyBorder="1" applyAlignment="1">
      <alignment horizontal="left" vertical="center" wrapText="1" shrinkToFit="1"/>
    </xf>
    <xf numFmtId="0" fontId="8" fillId="3" borderId="1" xfId="0" quotePrefix="1" applyFont="1" applyFill="1" applyBorder="1" applyAlignment="1" applyProtection="1">
      <alignment horizontal="left" vertical="center" wrapText="1" shrinkToFit="1"/>
      <protection locked="0"/>
    </xf>
    <xf numFmtId="0" fontId="8" fillId="3" borderId="2" xfId="0" quotePrefix="1" applyFont="1" applyFill="1" applyBorder="1" applyAlignment="1" applyProtection="1">
      <alignment horizontal="left" vertical="center" wrapText="1" shrinkToFit="1"/>
      <protection locked="0"/>
    </xf>
    <xf numFmtId="3" fontId="8" fillId="2" borderId="58" xfId="0" quotePrefix="1" applyNumberFormat="1" applyFont="1" applyFill="1" applyBorder="1" applyAlignment="1" applyProtection="1">
      <alignment horizontal="center" vertical="center" wrapText="1"/>
      <protection locked="0"/>
    </xf>
    <xf numFmtId="3" fontId="8" fillId="2" borderId="56" xfId="0" quotePrefix="1" applyNumberFormat="1" applyFont="1" applyFill="1" applyBorder="1" applyAlignment="1" applyProtection="1">
      <alignment horizontal="center" vertical="center" wrapText="1"/>
      <protection locked="0"/>
    </xf>
    <xf numFmtId="3" fontId="8" fillId="3" borderId="5" xfId="0" quotePrefix="1" applyNumberFormat="1" applyFont="1" applyFill="1" applyBorder="1" applyAlignment="1" applyProtection="1">
      <alignment horizontal="left" vertical="center" wrapText="1" shrinkToFit="1"/>
      <protection locked="0"/>
    </xf>
    <xf numFmtId="3" fontId="8" fillId="3" borderId="10" xfId="0" quotePrefix="1" applyNumberFormat="1" applyFont="1" applyFill="1" applyBorder="1" applyAlignment="1" applyProtection="1">
      <alignment horizontal="left" vertical="center" wrapText="1" shrinkToFit="1"/>
      <protection locked="0"/>
    </xf>
    <xf numFmtId="3" fontId="8" fillId="3" borderId="6" xfId="0" quotePrefix="1" applyNumberFormat="1" applyFont="1" applyFill="1" applyBorder="1" applyAlignment="1" applyProtection="1">
      <alignment horizontal="left" vertical="center" wrapText="1" shrinkToFit="1"/>
      <protection locked="0"/>
    </xf>
    <xf numFmtId="3" fontId="8" fillId="2" borderId="19" xfId="0" quotePrefix="1" applyNumberFormat="1" applyFont="1" applyFill="1" applyBorder="1" applyAlignment="1" applyProtection="1">
      <alignment horizontal="center" vertical="center" wrapText="1"/>
      <protection locked="0"/>
    </xf>
    <xf numFmtId="3" fontId="8" fillId="2" borderId="21" xfId="0" quotePrefix="1" applyNumberFormat="1" applyFont="1" applyFill="1" applyBorder="1" applyAlignment="1" applyProtection="1">
      <alignment horizontal="center" vertical="center" wrapText="1"/>
      <protection locked="0"/>
    </xf>
    <xf numFmtId="179" fontId="8" fillId="2" borderId="58" xfId="1" applyNumberFormat="1" applyFont="1" applyFill="1" applyBorder="1" applyAlignment="1" applyProtection="1">
      <alignment horizontal="center" vertical="center"/>
    </xf>
    <xf numFmtId="179" fontId="8" fillId="2" borderId="56" xfId="1" applyNumberFormat="1" applyFont="1" applyFill="1" applyBorder="1" applyAlignment="1" applyProtection="1">
      <alignment horizontal="center" vertical="center"/>
    </xf>
    <xf numFmtId="182" fontId="8" fillId="2" borderId="57" xfId="1" applyNumberFormat="1" applyFont="1" applyFill="1" applyBorder="1" applyAlignment="1" applyProtection="1">
      <alignment horizontal="center" vertical="center"/>
    </xf>
    <xf numFmtId="182" fontId="8" fillId="2" borderId="43" xfId="1" applyNumberFormat="1" applyFont="1" applyFill="1" applyBorder="1" applyAlignment="1" applyProtection="1">
      <alignment horizontal="center" vertical="center"/>
    </xf>
    <xf numFmtId="0" fontId="8" fillId="2" borderId="1"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22" xfId="0" applyFont="1" applyFill="1" applyBorder="1" applyAlignment="1">
      <alignment horizontal="center" vertical="center"/>
    </xf>
    <xf numFmtId="0" fontId="8" fillId="2" borderId="23" xfId="0" applyFont="1" applyFill="1" applyBorder="1" applyAlignment="1">
      <alignment horizontal="center" vertical="center"/>
    </xf>
    <xf numFmtId="0" fontId="8" fillId="2" borderId="84" xfId="0" applyFont="1" applyFill="1" applyBorder="1" applyAlignment="1">
      <alignment horizontal="center" vertical="center"/>
    </xf>
    <xf numFmtId="0" fontId="8" fillId="2" borderId="61" xfId="0" applyFont="1" applyFill="1" applyBorder="1" applyAlignment="1">
      <alignment horizontal="center" vertical="center"/>
    </xf>
    <xf numFmtId="0" fontId="8" fillId="2" borderId="85" xfId="0" applyFont="1" applyFill="1" applyBorder="1" applyAlignment="1">
      <alignment horizontal="center" vertical="center"/>
    </xf>
    <xf numFmtId="0" fontId="8" fillId="2" borderId="26" xfId="0" applyFont="1" applyFill="1" applyBorder="1" applyAlignment="1">
      <alignment horizontal="center" vertical="center"/>
    </xf>
    <xf numFmtId="0" fontId="8" fillId="2" borderId="27" xfId="0" applyFont="1" applyFill="1" applyBorder="1" applyAlignment="1">
      <alignment horizontal="center" vertical="center"/>
    </xf>
    <xf numFmtId="0" fontId="8" fillId="2" borderId="65" xfId="0" applyFont="1" applyFill="1" applyBorder="1" applyAlignment="1">
      <alignment horizontal="center" vertical="center"/>
    </xf>
    <xf numFmtId="180" fontId="8" fillId="2" borderId="86" xfId="0" applyNumberFormat="1" applyFont="1" applyFill="1" applyBorder="1" applyAlignment="1">
      <alignment horizontal="right" vertical="center"/>
    </xf>
    <xf numFmtId="180" fontId="8" fillId="2" borderId="87" xfId="0" applyNumberFormat="1" applyFont="1" applyFill="1" applyBorder="1" applyAlignment="1">
      <alignment horizontal="right" vertical="center"/>
    </xf>
    <xf numFmtId="184" fontId="0" fillId="3" borderId="13" xfId="1" applyNumberFormat="1" applyFont="1" applyFill="1" applyBorder="1" applyAlignment="1" applyProtection="1">
      <alignment horizontal="right" vertical="center" wrapText="1"/>
      <protection locked="0"/>
    </xf>
    <xf numFmtId="0" fontId="0" fillId="3" borderId="5" xfId="0" applyFill="1" applyBorder="1" applyAlignment="1" applyProtection="1">
      <alignment horizontal="left" vertical="center" wrapText="1"/>
      <protection locked="0"/>
    </xf>
    <xf numFmtId="0" fontId="0" fillId="3" borderId="10" xfId="0" applyFill="1" applyBorder="1" applyAlignment="1" applyProtection="1">
      <alignment horizontal="left" vertical="center" wrapText="1"/>
      <protection locked="0"/>
    </xf>
    <xf numFmtId="38" fontId="0" fillId="3" borderId="17" xfId="1" applyFont="1" applyFill="1" applyBorder="1" applyAlignment="1" applyProtection="1">
      <alignment horizontal="right" vertical="center" wrapText="1"/>
      <protection locked="0"/>
    </xf>
    <xf numFmtId="184" fontId="0" fillId="2" borderId="23" xfId="1" applyNumberFormat="1" applyFont="1" applyFill="1" applyBorder="1" applyAlignment="1">
      <alignment horizontal="right" vertical="center" wrapText="1"/>
    </xf>
    <xf numFmtId="0" fontId="0" fillId="0" borderId="2" xfId="0" applyBorder="1" applyAlignment="1">
      <alignment horizontal="left" vertical="center"/>
    </xf>
    <xf numFmtId="0" fontId="0" fillId="0" borderId="6" xfId="0" applyBorder="1" applyAlignment="1">
      <alignment horizontal="left" vertical="center"/>
    </xf>
    <xf numFmtId="49" fontId="0" fillId="0" borderId="3" xfId="0" applyNumberFormat="1" applyBorder="1" applyAlignment="1">
      <alignment horizontal="right" vertical="center"/>
    </xf>
    <xf numFmtId="0" fontId="0" fillId="0" borderId="0" xfId="0" applyAlignment="1">
      <alignment horizontal="left" vertical="center" wrapText="1"/>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0" fillId="0" borderId="26" xfId="0" applyBorder="1" applyAlignment="1">
      <alignment horizontal="center"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38" fontId="0" fillId="2" borderId="31" xfId="1" applyFont="1" applyFill="1" applyBorder="1" applyAlignment="1">
      <alignment horizontal="right" vertical="center" wrapText="1"/>
    </xf>
    <xf numFmtId="38" fontId="0" fillId="2" borderId="27" xfId="1" applyFont="1" applyFill="1" applyBorder="1" applyAlignment="1">
      <alignment horizontal="right" vertical="center" wrapText="1"/>
    </xf>
    <xf numFmtId="179" fontId="0" fillId="3" borderId="1" xfId="1" applyNumberFormat="1" applyFont="1" applyFill="1" applyBorder="1" applyAlignment="1" applyProtection="1">
      <alignment horizontal="right" vertical="center" wrapText="1"/>
      <protection locked="0"/>
    </xf>
    <xf numFmtId="179" fontId="0" fillId="3" borderId="9" xfId="1" applyNumberFormat="1" applyFont="1" applyFill="1" applyBorder="1" applyAlignment="1" applyProtection="1">
      <alignment horizontal="right" vertical="center" wrapText="1"/>
      <protection locked="0"/>
    </xf>
    <xf numFmtId="0" fontId="0" fillId="3" borderId="2" xfId="0" applyFill="1" applyBorder="1" applyAlignment="1" applyProtection="1">
      <alignment horizontal="left" vertical="center" wrapText="1"/>
      <protection locked="0"/>
    </xf>
    <xf numFmtId="49" fontId="0" fillId="3" borderId="1" xfId="0" applyNumberFormat="1" applyFill="1" applyBorder="1" applyAlignment="1" applyProtection="1">
      <alignment horizontal="left" vertical="center"/>
      <protection locked="0"/>
    </xf>
    <xf numFmtId="49" fontId="0" fillId="3" borderId="9" xfId="0" applyNumberFormat="1" applyFill="1" applyBorder="1" applyAlignment="1" applyProtection="1">
      <alignment horizontal="left" vertical="center"/>
      <protection locked="0"/>
    </xf>
    <xf numFmtId="49" fontId="0" fillId="3" borderId="2" xfId="0" applyNumberFormat="1" applyFill="1" applyBorder="1" applyAlignment="1" applyProtection="1">
      <alignment horizontal="left" vertical="center"/>
      <protection locked="0"/>
    </xf>
    <xf numFmtId="49" fontId="0" fillId="3" borderId="5" xfId="0" applyNumberFormat="1" applyFill="1" applyBorder="1" applyAlignment="1" applyProtection="1">
      <alignment horizontal="left" vertical="center"/>
      <protection locked="0"/>
    </xf>
    <xf numFmtId="49" fontId="0" fillId="3" borderId="10" xfId="0" applyNumberFormat="1" applyFill="1" applyBorder="1" applyAlignment="1" applyProtection="1">
      <alignment horizontal="left" vertical="center"/>
      <protection locked="0"/>
    </xf>
    <xf numFmtId="49" fontId="0" fillId="3" borderId="6" xfId="0" applyNumberFormat="1" applyFill="1" applyBorder="1" applyAlignment="1" applyProtection="1">
      <alignment horizontal="left" vertical="center"/>
      <protection locked="0"/>
    </xf>
    <xf numFmtId="38" fontId="0" fillId="3" borderId="3" xfId="1" applyFont="1" applyFill="1" applyBorder="1" applyAlignment="1" applyProtection="1">
      <alignment horizontal="right" vertical="center" wrapText="1"/>
      <protection locked="0"/>
    </xf>
    <xf numFmtId="38" fontId="0" fillId="3" borderId="0" xfId="1" applyFont="1" applyFill="1" applyBorder="1" applyAlignment="1" applyProtection="1">
      <alignment horizontal="right" vertical="center" wrapText="1"/>
      <protection locked="0"/>
    </xf>
    <xf numFmtId="0" fontId="0" fillId="3" borderId="3" xfId="0" applyFill="1" applyBorder="1" applyAlignment="1" applyProtection="1">
      <alignment horizontal="left" vertical="center" wrapText="1"/>
      <protection locked="0"/>
    </xf>
    <xf numFmtId="0" fontId="0" fillId="3" borderId="0" xfId="0" applyFill="1" applyAlignment="1" applyProtection="1">
      <alignment horizontal="left" vertical="center" wrapText="1"/>
      <protection locked="0"/>
    </xf>
    <xf numFmtId="0" fontId="0" fillId="3" borderId="4" xfId="0" applyFill="1" applyBorder="1" applyAlignment="1" applyProtection="1">
      <alignment horizontal="left" vertical="center" wrapText="1"/>
      <protection locked="0"/>
    </xf>
    <xf numFmtId="0" fontId="0" fillId="0" borderId="5" xfId="0" applyBorder="1" applyAlignment="1">
      <alignment horizontal="left" vertical="center"/>
    </xf>
    <xf numFmtId="49" fontId="0" fillId="3" borderId="3" xfId="0" applyNumberFormat="1" applyFill="1" applyBorder="1" applyAlignment="1" applyProtection="1">
      <alignment horizontal="left" vertical="center"/>
      <protection locked="0"/>
    </xf>
    <xf numFmtId="49" fontId="0" fillId="3" borderId="0" xfId="0" applyNumberFormat="1" applyFill="1" applyAlignment="1" applyProtection="1">
      <alignment horizontal="left" vertical="center"/>
      <protection locked="0"/>
    </xf>
    <xf numFmtId="49" fontId="0" fillId="3" borderId="4" xfId="0" applyNumberFormat="1" applyFill="1" applyBorder="1" applyAlignment="1" applyProtection="1">
      <alignment horizontal="left" vertical="center"/>
      <protection locked="0"/>
    </xf>
    <xf numFmtId="0" fontId="0" fillId="3" borderId="6" xfId="0" applyFill="1" applyBorder="1" applyAlignment="1" applyProtection="1">
      <alignment horizontal="left" vertical="center" wrapText="1"/>
      <protection locked="0"/>
    </xf>
    <xf numFmtId="179" fontId="0" fillId="2" borderId="1" xfId="1" applyNumberFormat="1" applyFont="1" applyFill="1" applyBorder="1" applyAlignment="1">
      <alignment horizontal="right" vertical="center" wrapText="1"/>
    </xf>
    <xf numFmtId="179" fontId="0" fillId="2" borderId="9" xfId="1" applyNumberFormat="1" applyFont="1" applyFill="1" applyBorder="1" applyAlignment="1">
      <alignment horizontal="right" vertical="center" wrapText="1"/>
    </xf>
    <xf numFmtId="0" fontId="0" fillId="2" borderId="9" xfId="0" applyFill="1" applyBorder="1" applyAlignment="1">
      <alignment horizontal="left" vertical="center" wrapText="1"/>
    </xf>
    <xf numFmtId="0" fontId="0" fillId="2" borderId="2" xfId="0" applyFill="1" applyBorder="1" applyAlignment="1">
      <alignment horizontal="left" vertical="center" wrapText="1"/>
    </xf>
    <xf numFmtId="49" fontId="0" fillId="0" borderId="2" xfId="0" applyNumberFormat="1" applyBorder="1" applyAlignment="1">
      <alignment horizontal="center" vertical="center"/>
    </xf>
    <xf numFmtId="49" fontId="0" fillId="0" borderId="6" xfId="0" applyNumberFormat="1" applyBorder="1" applyAlignment="1">
      <alignment horizontal="center" vertical="center"/>
    </xf>
    <xf numFmtId="38" fontId="0" fillId="2" borderId="5" xfId="1" applyFont="1" applyFill="1" applyBorder="1" applyAlignment="1">
      <alignment horizontal="right" vertical="center" wrapText="1"/>
    </xf>
    <xf numFmtId="38" fontId="0" fillId="2" borderId="10" xfId="1" applyFont="1" applyFill="1" applyBorder="1" applyAlignment="1">
      <alignment horizontal="right" vertical="center" wrapText="1"/>
    </xf>
    <xf numFmtId="38" fontId="0" fillId="3" borderId="5" xfId="1" applyFont="1" applyFill="1" applyBorder="1" applyAlignment="1" applyProtection="1">
      <alignment horizontal="right" vertical="center" wrapText="1"/>
      <protection locked="0"/>
    </xf>
    <xf numFmtId="38" fontId="0" fillId="3" borderId="10" xfId="1" applyFont="1" applyFill="1" applyBorder="1" applyAlignment="1" applyProtection="1">
      <alignment horizontal="right" vertical="center" wrapText="1"/>
      <protection locked="0"/>
    </xf>
    <xf numFmtId="0" fontId="0" fillId="2" borderId="1" xfId="0" applyFill="1" applyBorder="1" applyAlignment="1">
      <alignment horizontal="left" vertical="center" wrapText="1"/>
    </xf>
  </cellXfs>
  <cellStyles count="8">
    <cellStyle name="ハイパーリンク" xfId="7" builtinId="8"/>
    <cellStyle name="桁区切り" xfId="1" builtinId="6"/>
    <cellStyle name="桁区切り 2" xfId="4" xr:uid="{00000000-0005-0000-0000-000001000000}"/>
    <cellStyle name="桁区切り 2 2" xfId="3" xr:uid="{00000000-0005-0000-0000-000002000000}"/>
    <cellStyle name="標準" xfId="0" builtinId="0"/>
    <cellStyle name="標準 2" xfId="5" xr:uid="{00000000-0005-0000-0000-000004000000}"/>
    <cellStyle name="標準 2 2" xfId="2" xr:uid="{00000000-0005-0000-0000-000005000000}"/>
    <cellStyle name="標準 3" xfId="6" xr:uid="{00000000-0005-0000-0000-000006000000}"/>
  </cellStyles>
  <dxfs count="827">
    <dxf>
      <fill>
        <patternFill>
          <bgColor theme="0"/>
        </patternFill>
      </fill>
    </dxf>
    <dxf>
      <fill>
        <patternFill>
          <bgColor rgb="FFFFFFCC"/>
        </patternFill>
      </fill>
    </dxf>
    <dxf>
      <fill>
        <patternFill>
          <bgColor theme="0"/>
        </patternFill>
      </fill>
    </dxf>
    <dxf>
      <fill>
        <patternFill>
          <bgColor theme="1" tint="0.499984740745262"/>
        </patternFill>
      </fill>
    </dxf>
    <dxf>
      <fill>
        <patternFill>
          <bgColor rgb="FFFFFFCC"/>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rgb="FFFFFFCC"/>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rgb="FFFFFFCC"/>
        </patternFill>
      </fill>
    </dxf>
    <dxf>
      <fill>
        <patternFill>
          <bgColor theme="1" tint="0.499984740745262"/>
        </patternFill>
      </fill>
    </dxf>
    <dxf>
      <fill>
        <patternFill>
          <bgColor theme="0"/>
        </patternFill>
      </fill>
    </dxf>
    <dxf>
      <fill>
        <patternFill>
          <bgColor theme="0"/>
        </patternFill>
      </fill>
    </dxf>
    <dxf>
      <fill>
        <patternFill>
          <bgColor rgb="FFFFFFCC"/>
        </patternFill>
      </fill>
    </dxf>
    <dxf>
      <fill>
        <patternFill>
          <bgColor rgb="FFFFFFCC"/>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rgb="FFFFFFCC"/>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CC"/>
        </patternFill>
      </fill>
    </dxf>
    <dxf>
      <fill>
        <patternFill>
          <bgColor theme="0"/>
        </patternFill>
      </fill>
    </dxf>
    <dxf>
      <fill>
        <patternFill>
          <bgColor rgb="FFFFFFCC"/>
        </patternFill>
      </fill>
    </dxf>
    <dxf>
      <fill>
        <patternFill>
          <bgColor theme="1" tint="0.499984740745262"/>
        </patternFill>
      </fill>
    </dxf>
    <dxf>
      <fill>
        <patternFill>
          <bgColor theme="0"/>
        </patternFill>
      </fill>
    </dxf>
    <dxf>
      <fill>
        <patternFill>
          <bgColor rgb="FFFFFFCC"/>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CC"/>
        </patternFill>
      </fill>
    </dxf>
    <dxf>
      <fill>
        <patternFill>
          <bgColor theme="0"/>
        </patternFill>
      </fill>
    </dxf>
    <dxf>
      <fill>
        <patternFill>
          <bgColor theme="0"/>
        </patternFill>
      </fill>
    </dxf>
    <dxf>
      <fill>
        <patternFill>
          <bgColor theme="1" tint="0.499984740745262"/>
        </patternFill>
      </fill>
    </dxf>
    <dxf>
      <fill>
        <patternFill>
          <bgColor rgb="FFFFFFCC"/>
        </patternFill>
      </fill>
    </dxf>
    <dxf>
      <fill>
        <patternFill>
          <bgColor theme="1" tint="0.499984740745262"/>
        </patternFill>
      </fill>
    </dxf>
    <dxf>
      <fill>
        <patternFill>
          <bgColor theme="0"/>
        </patternFill>
      </fill>
    </dxf>
    <dxf>
      <fill>
        <patternFill>
          <bgColor rgb="FFFFFFCC"/>
        </patternFill>
      </fill>
    </dxf>
    <dxf>
      <fill>
        <patternFill>
          <bgColor rgb="FFFFFFCC"/>
        </patternFill>
      </fill>
    </dxf>
    <dxf>
      <fill>
        <patternFill>
          <bgColor theme="0"/>
        </patternFill>
      </fill>
    </dxf>
    <dxf>
      <fill>
        <patternFill>
          <bgColor theme="1" tint="0.499984740745262"/>
        </patternFill>
      </fill>
    </dxf>
    <dxf>
      <fill>
        <patternFill>
          <bgColor rgb="FFFFFFCC"/>
        </patternFill>
      </fill>
    </dxf>
    <dxf>
      <fill>
        <patternFill>
          <bgColor theme="1" tint="0.499984740745262"/>
        </patternFill>
      </fill>
    </dxf>
    <dxf>
      <fill>
        <patternFill>
          <bgColor theme="0"/>
        </patternFill>
      </fill>
    </dxf>
    <dxf>
      <fill>
        <patternFill>
          <bgColor rgb="FFFFFFCC"/>
        </patternFill>
      </fill>
    </dxf>
    <dxf>
      <fill>
        <patternFill>
          <bgColor theme="1" tint="0.499984740745262"/>
        </patternFill>
      </fill>
    </dxf>
    <dxf>
      <fill>
        <patternFill>
          <bgColor theme="0"/>
        </patternFill>
      </fill>
    </dxf>
    <dxf>
      <fill>
        <patternFill>
          <bgColor rgb="FFFFFFCC"/>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rgb="FFFFFFCC"/>
        </patternFill>
      </fill>
    </dxf>
    <dxf>
      <fill>
        <patternFill>
          <bgColor rgb="FFFFFFCC"/>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CC"/>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CC"/>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CC"/>
        </patternFill>
      </fill>
    </dxf>
    <dxf>
      <fill>
        <patternFill>
          <bgColor rgb="FFFFFFCC"/>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theme="1" tint="0.499984740745262"/>
        </patternFill>
      </fill>
    </dxf>
    <dxf>
      <fill>
        <patternFill>
          <bgColor rgb="FFFFFFCC"/>
        </patternFill>
      </fill>
    </dxf>
    <dxf>
      <fill>
        <patternFill>
          <bgColor rgb="FFFFFFCC"/>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rgb="FFFFFFCC"/>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1" tint="0.499984740745262"/>
        </patternFill>
      </fill>
    </dxf>
    <dxf>
      <fill>
        <patternFill>
          <bgColor theme="1" tint="0.499984740745262"/>
        </patternFill>
      </fill>
    </dxf>
    <dxf>
      <fill>
        <patternFill>
          <bgColor rgb="FFFFFFCC"/>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rgb="FFFFFFCC"/>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rgb="FFFFFFCC"/>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rgb="FFFFFFCC"/>
        </patternFill>
      </fill>
    </dxf>
    <dxf>
      <fill>
        <patternFill>
          <bgColor theme="0"/>
        </patternFill>
      </fill>
    </dxf>
    <dxf>
      <fill>
        <patternFill>
          <bgColor theme="1" tint="0.499984740745262"/>
        </patternFill>
      </fill>
    </dxf>
    <dxf>
      <fill>
        <patternFill>
          <bgColor theme="0"/>
        </patternFill>
      </fill>
    </dxf>
    <dxf>
      <fill>
        <patternFill>
          <bgColor rgb="FFFFFFCC"/>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rgb="FFFFFFCC"/>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rgb="FFFFFFCC"/>
        </patternFill>
      </fill>
    </dxf>
    <dxf>
      <fill>
        <patternFill>
          <bgColor theme="0"/>
        </patternFill>
      </fill>
    </dxf>
    <dxf>
      <fill>
        <patternFill>
          <bgColor theme="1" tint="0.499984740745262"/>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rgb="FFFFFFCC"/>
        </patternFill>
      </fill>
    </dxf>
    <dxf>
      <fill>
        <patternFill>
          <bgColor theme="0"/>
        </patternFill>
      </fill>
    </dxf>
    <dxf>
      <fill>
        <patternFill>
          <bgColor rgb="FFFFFFCC"/>
        </patternFill>
      </fill>
    </dxf>
    <dxf>
      <fill>
        <patternFill>
          <bgColor theme="0"/>
        </patternFill>
      </fill>
    </dxf>
    <dxf>
      <fill>
        <patternFill>
          <bgColor rgb="FFFFFFCC"/>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rgb="FFFFFFCC"/>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CC"/>
        </patternFill>
      </fill>
    </dxf>
    <dxf>
      <fill>
        <patternFill>
          <bgColor rgb="FFFFFFCC"/>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rgb="FFFFFFCC"/>
        </patternFill>
      </fill>
    </dxf>
    <dxf>
      <fill>
        <patternFill>
          <bgColor theme="0"/>
        </patternFill>
      </fill>
    </dxf>
    <dxf>
      <fill>
        <patternFill>
          <bgColor rgb="FFFFFFCC"/>
        </patternFill>
      </fill>
    </dxf>
    <dxf>
      <fill>
        <patternFill>
          <bgColor theme="0"/>
        </patternFill>
      </fill>
    </dxf>
    <dxf>
      <fill>
        <patternFill>
          <bgColor rgb="FFFFFFCC"/>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rgb="FFFFFFCC"/>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2" defaultPivotStyle="PivotStyleLight16"/>
  <colors>
    <mruColors>
      <color rgb="FFFFFFCC"/>
      <color rgb="FFFFFF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34</xdr:col>
      <xdr:colOff>114298</xdr:colOff>
      <xdr:row>4</xdr:row>
      <xdr:rowOff>171450</xdr:rowOff>
    </xdr:from>
    <xdr:to>
      <xdr:col>44</xdr:col>
      <xdr:colOff>38100</xdr:colOff>
      <xdr:row>7</xdr:row>
      <xdr:rowOff>57149</xdr:rowOff>
    </xdr:to>
    <xdr:sp macro="" textlink="">
      <xdr:nvSpPr>
        <xdr:cNvPr id="2" name="吹き出し: 四角形 1">
          <a:extLst>
            <a:ext uri="{FF2B5EF4-FFF2-40B4-BE49-F238E27FC236}">
              <a16:creationId xmlns:a16="http://schemas.microsoft.com/office/drawing/2014/main" id="{C2C40EE7-C352-71EC-A559-8E3A148C53CF}"/>
            </a:ext>
          </a:extLst>
        </xdr:cNvPr>
        <xdr:cNvSpPr/>
      </xdr:nvSpPr>
      <xdr:spPr>
        <a:xfrm>
          <a:off x="7181848" y="923925"/>
          <a:ext cx="2324102" cy="457199"/>
        </a:xfrm>
        <a:prstGeom prst="wedgeRectCallout">
          <a:avLst>
            <a:gd name="adj1" fmla="val -59777"/>
            <a:gd name="adj2" fmla="val -19900"/>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文書番号は貴法人の必要に応じて記入してください。</a:t>
          </a:r>
        </a:p>
      </xdr:txBody>
    </xdr:sp>
    <xdr:clientData/>
  </xdr:twoCellAnchor>
  <xdr:oneCellAnchor>
    <xdr:from>
      <xdr:col>35</xdr:col>
      <xdr:colOff>152400</xdr:colOff>
      <xdr:row>6</xdr:row>
      <xdr:rowOff>38100</xdr:rowOff>
    </xdr:from>
    <xdr:ext cx="184731" cy="264560"/>
    <xdr:sp macro="" textlink="">
      <xdr:nvSpPr>
        <xdr:cNvPr id="4" name="テキスト ボックス 3">
          <a:extLst>
            <a:ext uri="{FF2B5EF4-FFF2-40B4-BE49-F238E27FC236}">
              <a16:creationId xmlns:a16="http://schemas.microsoft.com/office/drawing/2014/main" id="{75A30107-F8CE-1CF2-9504-280E3F6E1CD6}"/>
            </a:ext>
          </a:extLst>
        </xdr:cNvPr>
        <xdr:cNvSpPr txBox="1"/>
      </xdr:nvSpPr>
      <xdr:spPr>
        <a:xfrm>
          <a:off x="7353300" y="117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34</xdr:col>
      <xdr:colOff>66675</xdr:colOff>
      <xdr:row>0</xdr:row>
      <xdr:rowOff>133351</xdr:rowOff>
    </xdr:from>
    <xdr:to>
      <xdr:col>44</xdr:col>
      <xdr:colOff>180975</xdr:colOff>
      <xdr:row>4</xdr:row>
      <xdr:rowOff>38100</xdr:rowOff>
    </xdr:to>
    <xdr:sp macro="" textlink="">
      <xdr:nvSpPr>
        <xdr:cNvPr id="5" name="吹き出し: 四角形 4">
          <a:extLst>
            <a:ext uri="{FF2B5EF4-FFF2-40B4-BE49-F238E27FC236}">
              <a16:creationId xmlns:a16="http://schemas.microsoft.com/office/drawing/2014/main" id="{E03E4F05-35D2-CBD2-C17B-42AEC3AB8C50}"/>
            </a:ext>
          </a:extLst>
        </xdr:cNvPr>
        <xdr:cNvSpPr/>
      </xdr:nvSpPr>
      <xdr:spPr>
        <a:xfrm>
          <a:off x="7077075" y="133351"/>
          <a:ext cx="2514600" cy="657224"/>
        </a:xfrm>
        <a:prstGeom prst="wedgeRectCallout">
          <a:avLst>
            <a:gd name="adj1" fmla="val -53042"/>
            <a:gd name="adj2" fmla="val -22897"/>
          </a:avLst>
        </a:prstGeom>
        <a:solidFill>
          <a:srgbClr val="FFFFCC"/>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solidFill>
                <a:sysClr val="windowText" lastClr="000000"/>
              </a:solidFill>
            </a:rPr>
            <a:t>黄色の欄は入力必須！です（全様式）。クリックして▼が出たときは▼をクリックすると項目が出ます、選択して下さい。</a:t>
          </a:r>
          <a:endParaRPr kumimoji="1" lang="en-US" altLang="ja-JP" sz="1100" b="1">
            <a:solidFill>
              <a:sysClr val="windowText" lastClr="000000"/>
            </a:solidFill>
          </a:endParaRPr>
        </a:p>
        <a:p>
          <a:pPr algn="l"/>
          <a:endParaRPr kumimoji="1" lang="en-US" altLang="ja-JP" sz="1100" b="1">
            <a:solidFill>
              <a:sysClr val="windowText" lastClr="000000"/>
            </a:solidFill>
          </a:endParaRPr>
        </a:p>
      </xdr:txBody>
    </xdr:sp>
    <xdr:clientData/>
  </xdr:twoCellAnchor>
  <xdr:twoCellAnchor>
    <xdr:from>
      <xdr:col>45</xdr:col>
      <xdr:colOff>133350</xdr:colOff>
      <xdr:row>1</xdr:row>
      <xdr:rowOff>38099</xdr:rowOff>
    </xdr:from>
    <xdr:to>
      <xdr:col>51</xdr:col>
      <xdr:colOff>57150</xdr:colOff>
      <xdr:row>5</xdr:row>
      <xdr:rowOff>123824</xdr:rowOff>
    </xdr:to>
    <xdr:sp macro="" textlink="">
      <xdr:nvSpPr>
        <xdr:cNvPr id="7" name="フローチャート: 処理 6">
          <a:extLst>
            <a:ext uri="{FF2B5EF4-FFF2-40B4-BE49-F238E27FC236}">
              <a16:creationId xmlns:a16="http://schemas.microsoft.com/office/drawing/2014/main" id="{9D27175A-C5CD-BF4D-D920-26B459F1C50E}"/>
            </a:ext>
          </a:extLst>
        </xdr:cNvPr>
        <xdr:cNvSpPr/>
      </xdr:nvSpPr>
      <xdr:spPr>
        <a:xfrm>
          <a:off x="10287000" y="219074"/>
          <a:ext cx="2057400" cy="847725"/>
        </a:xfrm>
        <a:prstGeom prst="flowChartProcess">
          <a:avLst/>
        </a:prstGeom>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cap="none" spc="0">
              <a:ln w="0"/>
              <a:solidFill>
                <a:srgbClr val="FF0000"/>
              </a:solidFill>
              <a:effectLst>
                <a:outerShdw blurRad="38100" dist="19050" dir="2700000" algn="tl" rotWithShape="0">
                  <a:schemeClr val="dk1">
                    <a:alpha val="40000"/>
                  </a:schemeClr>
                </a:outerShdw>
              </a:effectLst>
            </a:rPr>
            <a:t>エクセル様式は切り離さずに</a:t>
          </a:r>
          <a:endParaRPr kumimoji="1" lang="en-US" altLang="ja-JP" sz="1100" b="1" cap="none" spc="0">
            <a:ln w="0"/>
            <a:solidFill>
              <a:srgbClr val="FF0000"/>
            </a:solidFill>
            <a:effectLst>
              <a:outerShdw blurRad="38100" dist="19050" dir="2700000" algn="tl" rotWithShape="0">
                <a:schemeClr val="dk1">
                  <a:alpha val="40000"/>
                </a:schemeClr>
              </a:outerShdw>
            </a:effectLst>
          </a:endParaRPr>
        </a:p>
        <a:p>
          <a:pPr algn="l"/>
          <a:r>
            <a:rPr kumimoji="1" lang="ja-JP" altLang="en-US" sz="1100" b="1" cap="none" spc="0">
              <a:ln w="0"/>
              <a:solidFill>
                <a:srgbClr val="FF0000"/>
              </a:solidFill>
              <a:effectLst>
                <a:outerShdw blurRad="38100" dist="19050" dir="2700000" algn="tl" rotWithShape="0">
                  <a:schemeClr val="dk1">
                    <a:alpha val="40000"/>
                  </a:schemeClr>
                </a:outerShdw>
              </a:effectLst>
            </a:rPr>
            <a:t>提出をお願いします。</a:t>
          </a:r>
          <a:endParaRPr kumimoji="1" lang="en-US" altLang="ja-JP" sz="1100" b="1" cap="none" spc="0">
            <a:ln w="0"/>
            <a:solidFill>
              <a:srgbClr val="FF0000"/>
            </a:solidFill>
            <a:effectLst>
              <a:outerShdw blurRad="38100" dist="19050" dir="2700000" algn="tl" rotWithShape="0">
                <a:schemeClr val="dk1">
                  <a:alpha val="40000"/>
                </a:schemeClr>
              </a:outerShdw>
            </a:effectLst>
          </a:endParaRPr>
        </a:p>
        <a:p>
          <a:pPr algn="l"/>
          <a:r>
            <a:rPr kumimoji="1" lang="ja-JP" altLang="en-US" sz="1100" b="0" cap="none" spc="0">
              <a:ln w="0"/>
              <a:solidFill>
                <a:sysClr val="windowText" lastClr="000000"/>
              </a:solidFill>
              <a:effectLst>
                <a:outerShdw blurRad="38100" dist="19050" dir="2700000" algn="tl" rotWithShape="0">
                  <a:schemeClr val="dk1">
                    <a:alpha val="40000"/>
                  </a:schemeClr>
                </a:outerShdw>
              </a:effectLst>
            </a:rPr>
            <a:t>（切り離すと連動している部分が表示されません）</a:t>
          </a:r>
          <a:endParaRPr kumimoji="1" lang="ja-JP" altLang="en-US" sz="1100" b="0">
            <a:solidFill>
              <a:sysClr val="windowText" lastClr="000000"/>
            </a:solidFill>
          </a:endParaRPr>
        </a:p>
      </xdr:txBody>
    </xdr:sp>
    <xdr:clientData/>
  </xdr:twoCellAnchor>
  <xdr:twoCellAnchor>
    <xdr:from>
      <xdr:col>45</xdr:col>
      <xdr:colOff>247650</xdr:colOff>
      <xdr:row>8</xdr:row>
      <xdr:rowOff>142875</xdr:rowOff>
    </xdr:from>
    <xdr:to>
      <xdr:col>49</xdr:col>
      <xdr:colOff>104776</xdr:colOff>
      <xdr:row>10</xdr:row>
      <xdr:rowOff>95250</xdr:rowOff>
    </xdr:to>
    <xdr:sp macro="" textlink="">
      <xdr:nvSpPr>
        <xdr:cNvPr id="3" name="四角形: 角を丸くする 2">
          <a:extLst>
            <a:ext uri="{FF2B5EF4-FFF2-40B4-BE49-F238E27FC236}">
              <a16:creationId xmlns:a16="http://schemas.microsoft.com/office/drawing/2014/main" id="{85994CA3-334B-2D12-FB40-8E22BCA0A0C9}"/>
            </a:ext>
          </a:extLst>
        </xdr:cNvPr>
        <xdr:cNvSpPr/>
      </xdr:nvSpPr>
      <xdr:spPr>
        <a:xfrm>
          <a:off x="10401300" y="1657350"/>
          <a:ext cx="1609726" cy="333375"/>
        </a:xfrm>
        <a:prstGeom prst="roundRect">
          <a:avLst/>
        </a:prstGeom>
        <a:solidFill>
          <a:sysClr val="window" lastClr="FFFFFF"/>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現知事　佐藤　樹一郎</a:t>
          </a:r>
        </a:p>
      </xdr:txBody>
    </xdr:sp>
    <xdr:clientData/>
  </xdr:twoCellAnchor>
  <xdr:twoCellAnchor>
    <xdr:from>
      <xdr:col>34</xdr:col>
      <xdr:colOff>133349</xdr:colOff>
      <xdr:row>21</xdr:row>
      <xdr:rowOff>85726</xdr:rowOff>
    </xdr:from>
    <xdr:to>
      <xdr:col>48</xdr:col>
      <xdr:colOff>57150</xdr:colOff>
      <xdr:row>22</xdr:row>
      <xdr:rowOff>247650</xdr:rowOff>
    </xdr:to>
    <xdr:sp macro="" textlink="">
      <xdr:nvSpPr>
        <xdr:cNvPr id="6" name="吹き出し: 四角形 5">
          <a:extLst>
            <a:ext uri="{FF2B5EF4-FFF2-40B4-BE49-F238E27FC236}">
              <a16:creationId xmlns:a16="http://schemas.microsoft.com/office/drawing/2014/main" id="{DAD81AF5-CF49-2AD5-23F7-280810887A76}"/>
            </a:ext>
          </a:extLst>
        </xdr:cNvPr>
        <xdr:cNvSpPr/>
      </xdr:nvSpPr>
      <xdr:spPr>
        <a:xfrm>
          <a:off x="7200899" y="4905376"/>
          <a:ext cx="4572001" cy="476249"/>
        </a:xfrm>
        <a:prstGeom prst="wedgeRectCallout">
          <a:avLst>
            <a:gd name="adj1" fmla="val -53789"/>
            <a:gd name="adj2" fmla="val -19146"/>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rPr>
            <a:t>事業完了予定年月日までに完了しない場合は変更申請が必要になります。余裕をもっての設定してください。</a:t>
          </a:r>
          <a:r>
            <a:rPr kumimoji="1" lang="en-US" altLang="ja-JP" sz="1100" b="1">
              <a:solidFill>
                <a:schemeClr val="tx1"/>
              </a:solidFill>
            </a:rPr>
            <a:t>(</a:t>
          </a:r>
          <a:r>
            <a:rPr kumimoji="1" lang="ja-JP" altLang="en-US" sz="1100" b="1">
              <a:solidFill>
                <a:schemeClr val="tx1"/>
              </a:solidFill>
            </a:rPr>
            <a:t>遅くとも</a:t>
          </a:r>
          <a:r>
            <a:rPr kumimoji="1" lang="en-US" altLang="ja-JP" sz="1100" b="1">
              <a:solidFill>
                <a:schemeClr val="tx1"/>
              </a:solidFill>
            </a:rPr>
            <a:t>3</a:t>
          </a:r>
          <a:r>
            <a:rPr kumimoji="1" lang="ja-JP" altLang="en-US" sz="1100" b="1">
              <a:solidFill>
                <a:schemeClr val="tx1"/>
              </a:solidFill>
            </a:rPr>
            <a:t>月</a:t>
          </a:r>
          <a:r>
            <a:rPr kumimoji="1" lang="en-US" altLang="ja-JP" sz="1100" b="1">
              <a:solidFill>
                <a:schemeClr val="tx1"/>
              </a:solidFill>
            </a:rPr>
            <a:t>31</a:t>
          </a:r>
          <a:r>
            <a:rPr kumimoji="1" lang="ja-JP" altLang="en-US" sz="1100" b="1">
              <a:solidFill>
                <a:schemeClr val="tx1"/>
              </a:solidFill>
            </a:rPr>
            <a:t>日まで）</a:t>
          </a:r>
        </a:p>
      </xdr:txBody>
    </xdr:sp>
    <xdr:clientData/>
  </xdr:twoCellAnchor>
  <xdr:twoCellAnchor>
    <xdr:from>
      <xdr:col>14</xdr:col>
      <xdr:colOff>123825</xdr:colOff>
      <xdr:row>27</xdr:row>
      <xdr:rowOff>47625</xdr:rowOff>
    </xdr:from>
    <xdr:to>
      <xdr:col>28</xdr:col>
      <xdr:colOff>47625</xdr:colOff>
      <xdr:row>32</xdr:row>
      <xdr:rowOff>19050</xdr:rowOff>
    </xdr:to>
    <xdr:sp macro="" textlink="">
      <xdr:nvSpPr>
        <xdr:cNvPr id="8" name="吹き出し: 四角形 7">
          <a:extLst>
            <a:ext uri="{FF2B5EF4-FFF2-40B4-BE49-F238E27FC236}">
              <a16:creationId xmlns:a16="http://schemas.microsoft.com/office/drawing/2014/main" id="{2F87A0CF-96DB-4C8E-97AC-6B255CAA873C}"/>
            </a:ext>
          </a:extLst>
        </xdr:cNvPr>
        <xdr:cNvSpPr/>
      </xdr:nvSpPr>
      <xdr:spPr>
        <a:xfrm>
          <a:off x="3248025" y="6353175"/>
          <a:ext cx="2724150" cy="876300"/>
        </a:xfrm>
        <a:prstGeom prst="wedgeRectCallout">
          <a:avLst>
            <a:gd name="adj1" fmla="val -56147"/>
            <a:gd name="adj2" fmla="val -21455"/>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en-US" altLang="ja-JP" sz="1100" b="1" cap="none" spc="0">
              <a:ln w="0"/>
              <a:solidFill>
                <a:srgbClr val="FF0000"/>
              </a:solidFill>
              <a:effectLst>
                <a:outerShdw blurRad="38100" dist="25400" dir="5400000" algn="ctr" rotWithShape="0">
                  <a:srgbClr val="6E747A">
                    <a:alpha val="43000"/>
                  </a:srgbClr>
                </a:outerShdw>
              </a:effectLst>
            </a:rPr>
            <a:t>※</a:t>
          </a:r>
          <a:r>
            <a:rPr kumimoji="1" lang="ja-JP" altLang="en-US" sz="1100" b="1" cap="none" spc="0">
              <a:ln w="0"/>
              <a:solidFill>
                <a:srgbClr val="FF0000"/>
              </a:solidFill>
              <a:effectLst>
                <a:outerShdw blurRad="38100" dist="25400" dir="5400000" algn="ctr" rotWithShape="0">
                  <a:srgbClr val="6E747A">
                    <a:alpha val="43000"/>
                  </a:srgbClr>
                </a:outerShdw>
              </a:effectLst>
            </a:rPr>
            <a:t>交付申請時にはあわせて第１１号様式（口座情報のみ）を記載のうえ提出してください。</a:t>
          </a:r>
          <a:endParaRPr kumimoji="1" lang="en-US" altLang="ja-JP" sz="1100" b="1" cap="none" spc="0">
            <a:ln w="0"/>
            <a:solidFill>
              <a:srgbClr val="FF0000"/>
            </a:solidFill>
            <a:effectLst>
              <a:outerShdw blurRad="38100" dist="25400" dir="5400000" algn="ctr" rotWithShape="0">
                <a:srgbClr val="6E747A">
                  <a:alpha val="43000"/>
                </a:srgbClr>
              </a:outerShdw>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38099</xdr:colOff>
      <xdr:row>38</xdr:row>
      <xdr:rowOff>47624</xdr:rowOff>
    </xdr:from>
    <xdr:to>
      <xdr:col>20</xdr:col>
      <xdr:colOff>200024</xdr:colOff>
      <xdr:row>38</xdr:row>
      <xdr:rowOff>209549</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a:off x="5753099" y="9029699"/>
          <a:ext cx="161925" cy="16192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200025</xdr:colOff>
      <xdr:row>38</xdr:row>
      <xdr:rowOff>19050</xdr:rowOff>
    </xdr:from>
    <xdr:to>
      <xdr:col>32</xdr:col>
      <xdr:colOff>171451</xdr:colOff>
      <xdr:row>39</xdr:row>
      <xdr:rowOff>142876</xdr:rowOff>
    </xdr:to>
    <xdr:sp macro="" textlink="">
      <xdr:nvSpPr>
        <xdr:cNvPr id="3" name="四角形吹き出し 2">
          <a:extLst>
            <a:ext uri="{FF2B5EF4-FFF2-40B4-BE49-F238E27FC236}">
              <a16:creationId xmlns:a16="http://schemas.microsoft.com/office/drawing/2014/main" id="{00000000-0008-0000-0100-000003000000}"/>
            </a:ext>
          </a:extLst>
        </xdr:cNvPr>
        <xdr:cNvSpPr/>
      </xdr:nvSpPr>
      <xdr:spPr>
        <a:xfrm>
          <a:off x="6200775" y="8763000"/>
          <a:ext cx="3114676" cy="361951"/>
        </a:xfrm>
        <a:prstGeom prst="wedgeRectCallout">
          <a:avLst>
            <a:gd name="adj1" fmla="val -54499"/>
            <a:gd name="adj2" fmla="val -22786"/>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rPr>
            <a:t>こちらの〇を移動させて（男・女）を囲んで下さい。</a:t>
          </a:r>
        </a:p>
      </xdr:txBody>
    </xdr:sp>
    <xdr:clientData/>
  </xdr:twoCellAnchor>
  <xdr:twoCellAnchor>
    <xdr:from>
      <xdr:col>21</xdr:col>
      <xdr:colOff>200025</xdr:colOff>
      <xdr:row>35</xdr:row>
      <xdr:rowOff>76201</xdr:rowOff>
    </xdr:from>
    <xdr:to>
      <xdr:col>36</xdr:col>
      <xdr:colOff>47625</xdr:colOff>
      <xdr:row>37</xdr:row>
      <xdr:rowOff>133351</xdr:rowOff>
    </xdr:to>
    <xdr:sp macro="" textlink="">
      <xdr:nvSpPr>
        <xdr:cNvPr id="4" name="吹き出し: 四角形 3">
          <a:extLst>
            <a:ext uri="{FF2B5EF4-FFF2-40B4-BE49-F238E27FC236}">
              <a16:creationId xmlns:a16="http://schemas.microsoft.com/office/drawing/2014/main" id="{83807A5B-8E87-4BA8-8708-EE9FAAADE67E}"/>
            </a:ext>
          </a:extLst>
        </xdr:cNvPr>
        <xdr:cNvSpPr/>
      </xdr:nvSpPr>
      <xdr:spPr>
        <a:xfrm>
          <a:off x="6200775" y="8343901"/>
          <a:ext cx="4133850" cy="533400"/>
        </a:xfrm>
        <a:prstGeom prst="wedgeRectCallout">
          <a:avLst>
            <a:gd name="adj1" fmla="val -53042"/>
            <a:gd name="adj2" fmla="val -22897"/>
          </a:avLst>
        </a:prstGeom>
        <a:solidFill>
          <a:srgbClr val="FFFFCC"/>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ja-JP" altLang="en-US" sz="1100" b="1">
              <a:solidFill>
                <a:schemeClr val="dk1"/>
              </a:solidFill>
              <a:effectLst/>
              <a:latin typeface="+mn-lt"/>
              <a:ea typeface="+mn-ea"/>
              <a:cs typeface="+mn-cs"/>
            </a:rPr>
            <a:t>「氏名」「生年月日」欄は法人の代表者について記載ください（申請担当者の氏名ではありません）。</a:t>
          </a:r>
          <a:endParaRPr kumimoji="1" lang="en-US" altLang="ja-JP" sz="1100" b="1">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13</xdr:col>
      <xdr:colOff>476250</xdr:colOff>
      <xdr:row>30</xdr:row>
      <xdr:rowOff>47626</xdr:rowOff>
    </xdr:from>
    <xdr:to>
      <xdr:col>18</xdr:col>
      <xdr:colOff>323850</xdr:colOff>
      <xdr:row>70</xdr:row>
      <xdr:rowOff>123825</xdr:rowOff>
    </xdr:to>
    <xdr:sp macro="" textlink="">
      <xdr:nvSpPr>
        <xdr:cNvPr id="3" name="四角形吹き出し 6">
          <a:extLst>
            <a:ext uri="{FF2B5EF4-FFF2-40B4-BE49-F238E27FC236}">
              <a16:creationId xmlns:a16="http://schemas.microsoft.com/office/drawing/2014/main" id="{23ECE35C-73A8-4B69-B445-B39A0352CBC8}"/>
            </a:ext>
          </a:extLst>
        </xdr:cNvPr>
        <xdr:cNvSpPr/>
      </xdr:nvSpPr>
      <xdr:spPr>
        <a:xfrm>
          <a:off x="11706225" y="3676651"/>
          <a:ext cx="3276600" cy="761999"/>
        </a:xfrm>
        <a:prstGeom prst="wedgeRectCallout">
          <a:avLst>
            <a:gd name="adj1" fmla="val -56038"/>
            <a:gd name="adj2" fmla="val -18630"/>
          </a:avLst>
        </a:prstGeom>
        <a:solidFill>
          <a:schemeClr val="bg1"/>
        </a:solidFill>
        <a:ln>
          <a:solidFill>
            <a:schemeClr val="accent2"/>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複数の事業所で導入する場合は、シート左端の「＋」ボタンを上から順にクリックし、行を追加表示させて</a:t>
          </a:r>
          <a:endParaRPr kumimoji="1" lang="en-US" altLang="ja-JP" sz="1100" b="1">
            <a:solidFill>
              <a:srgbClr val="FF0000"/>
            </a:solidFill>
          </a:endParaRPr>
        </a:p>
        <a:p>
          <a:pPr algn="l"/>
          <a:r>
            <a:rPr kumimoji="1" lang="ja-JP" altLang="en-US" sz="1100" b="1">
              <a:solidFill>
                <a:srgbClr val="FF0000"/>
              </a:solidFill>
            </a:rPr>
            <a:t>記載してください。</a:t>
          </a:r>
          <a:endParaRPr kumimoji="1" lang="en-US" altLang="ja-JP" sz="1100" b="1">
            <a:solidFill>
              <a:srgbClr val="FF0000"/>
            </a:solidFill>
          </a:endParaRPr>
        </a:p>
      </xdr:txBody>
    </xdr:sp>
    <xdr:clientData/>
  </xdr:twoCellAnchor>
  <xdr:twoCellAnchor>
    <xdr:from>
      <xdr:col>13</xdr:col>
      <xdr:colOff>504825</xdr:colOff>
      <xdr:row>255</xdr:row>
      <xdr:rowOff>161925</xdr:rowOff>
    </xdr:from>
    <xdr:to>
      <xdr:col>18</xdr:col>
      <xdr:colOff>476250</xdr:colOff>
      <xdr:row>383</xdr:row>
      <xdr:rowOff>114300</xdr:rowOff>
    </xdr:to>
    <xdr:sp macro="" textlink="">
      <xdr:nvSpPr>
        <xdr:cNvPr id="4" name="吹き出し: 四角形 3">
          <a:extLst>
            <a:ext uri="{FF2B5EF4-FFF2-40B4-BE49-F238E27FC236}">
              <a16:creationId xmlns:a16="http://schemas.microsoft.com/office/drawing/2014/main" id="{2686A03F-229E-456B-8B08-47D1738E38EC}"/>
            </a:ext>
          </a:extLst>
        </xdr:cNvPr>
        <xdr:cNvSpPr/>
      </xdr:nvSpPr>
      <xdr:spPr>
        <a:xfrm>
          <a:off x="13458825" y="63998475"/>
          <a:ext cx="3400425" cy="1323975"/>
        </a:xfrm>
        <a:prstGeom prst="wedgeRectCallout">
          <a:avLst>
            <a:gd name="adj1" fmla="val -56627"/>
            <a:gd name="adj2" fmla="val -26383"/>
          </a:avLst>
        </a:prstGeom>
        <a:solidFill>
          <a:schemeClr val="bg1"/>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ln>
                <a:noFill/>
              </a:ln>
              <a:solidFill>
                <a:srgbClr val="FF0000"/>
              </a:solidFill>
            </a:rPr>
            <a:t>複数の事業所で導入する場合は、シートの左端の「＋」</a:t>
          </a:r>
          <a:endParaRPr kumimoji="1" lang="en-US" altLang="ja-JP" sz="1100" b="1">
            <a:ln>
              <a:noFill/>
            </a:ln>
            <a:solidFill>
              <a:srgbClr val="FF0000"/>
            </a:solidFill>
          </a:endParaRPr>
        </a:p>
        <a:p>
          <a:pPr algn="l"/>
          <a:r>
            <a:rPr kumimoji="1" lang="ja-JP" altLang="en-US" sz="1100" b="1">
              <a:ln>
                <a:noFill/>
              </a:ln>
              <a:solidFill>
                <a:srgbClr val="FF0000"/>
              </a:solidFill>
            </a:rPr>
            <a:t>ボタンを上から順にクリックし、行を追加表示させて</a:t>
          </a:r>
          <a:endParaRPr kumimoji="1" lang="en-US" altLang="ja-JP" sz="1100" b="1">
            <a:ln>
              <a:noFill/>
            </a:ln>
            <a:solidFill>
              <a:srgbClr val="FF0000"/>
            </a:solidFill>
          </a:endParaRPr>
        </a:p>
        <a:p>
          <a:pPr algn="l"/>
          <a:r>
            <a:rPr kumimoji="1" lang="ja-JP" altLang="en-US" sz="1100" b="1">
              <a:ln>
                <a:noFill/>
              </a:ln>
              <a:solidFill>
                <a:srgbClr val="FF0000"/>
              </a:solidFill>
            </a:rPr>
            <a:t>記載してください。</a:t>
          </a:r>
        </a:p>
      </xdr:txBody>
    </xdr:sp>
    <xdr:clientData/>
  </xdr:twoCellAnchor>
  <xdr:twoCellAnchor>
    <xdr:from>
      <xdr:col>13</xdr:col>
      <xdr:colOff>523875</xdr:colOff>
      <xdr:row>399</xdr:row>
      <xdr:rowOff>19050</xdr:rowOff>
    </xdr:from>
    <xdr:to>
      <xdr:col>19</xdr:col>
      <xdr:colOff>266700</xdr:colOff>
      <xdr:row>401</xdr:row>
      <xdr:rowOff>133350</xdr:rowOff>
    </xdr:to>
    <xdr:sp macro="" textlink="">
      <xdr:nvSpPr>
        <xdr:cNvPr id="7" name="四角形吹き出し 18">
          <a:extLst>
            <a:ext uri="{FF2B5EF4-FFF2-40B4-BE49-F238E27FC236}">
              <a16:creationId xmlns:a16="http://schemas.microsoft.com/office/drawing/2014/main" id="{69B63C19-BD64-4101-9306-4C3331FEB9D7}"/>
            </a:ext>
          </a:extLst>
        </xdr:cNvPr>
        <xdr:cNvSpPr/>
      </xdr:nvSpPr>
      <xdr:spPr>
        <a:xfrm>
          <a:off x="11753850" y="15906750"/>
          <a:ext cx="3857625" cy="457200"/>
        </a:xfrm>
        <a:prstGeom prst="wedgeRectCallout">
          <a:avLst>
            <a:gd name="adj1" fmla="val -60976"/>
            <a:gd name="adj2" fmla="val -23130"/>
          </a:avLst>
        </a:prstGeom>
        <a:solidFill>
          <a:schemeClr val="bg1"/>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第３号様式の「６．補助対象経費の内訳」の合計（複数シートの場合は全シートの合計）と一致していることをご確認ください。</a:t>
          </a:r>
          <a:endParaRPr kumimoji="1" lang="en-US" altLang="ja-JP" sz="1100" b="1">
            <a:solidFill>
              <a:srgbClr val="FF0000"/>
            </a:solidFill>
          </a:endParaRPr>
        </a:p>
      </xdr:txBody>
    </xdr:sp>
    <xdr:clientData/>
  </xdr:twoCellAnchor>
  <xdr:twoCellAnchor>
    <xdr:from>
      <xdr:col>13</xdr:col>
      <xdr:colOff>523874</xdr:colOff>
      <xdr:row>402</xdr:row>
      <xdr:rowOff>38100</xdr:rowOff>
    </xdr:from>
    <xdr:to>
      <xdr:col>19</xdr:col>
      <xdr:colOff>266699</xdr:colOff>
      <xdr:row>402</xdr:row>
      <xdr:rowOff>409575</xdr:rowOff>
    </xdr:to>
    <xdr:sp macro="" textlink="">
      <xdr:nvSpPr>
        <xdr:cNvPr id="8" name="四角形吹き出し 18">
          <a:extLst>
            <a:ext uri="{FF2B5EF4-FFF2-40B4-BE49-F238E27FC236}">
              <a16:creationId xmlns:a16="http://schemas.microsoft.com/office/drawing/2014/main" id="{DBC4F2AC-6230-4AF3-90B8-9EB3FFE387D1}"/>
            </a:ext>
          </a:extLst>
        </xdr:cNvPr>
        <xdr:cNvSpPr/>
      </xdr:nvSpPr>
      <xdr:spPr>
        <a:xfrm>
          <a:off x="11753849" y="16449675"/>
          <a:ext cx="3857625" cy="371475"/>
        </a:xfrm>
        <a:prstGeom prst="wedgeRectCallout">
          <a:avLst>
            <a:gd name="adj1" fmla="val -60976"/>
            <a:gd name="adj2" fmla="val -23130"/>
          </a:avLst>
        </a:prstGeom>
        <a:solidFill>
          <a:schemeClr val="bg1"/>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補助額合計が内示額以内となっていることをご確認ください。</a:t>
          </a:r>
          <a:endParaRPr kumimoji="1" lang="en-US" altLang="ja-JP" sz="1100" b="1">
            <a:solidFill>
              <a:srgbClr val="FF0000"/>
            </a:solidFill>
          </a:endParaRPr>
        </a:p>
      </xdr:txBody>
    </xdr:sp>
    <xdr:clientData/>
  </xdr:twoCellAnchor>
  <xdr:twoCellAnchor>
    <xdr:from>
      <xdr:col>13</xdr:col>
      <xdr:colOff>323850</xdr:colOff>
      <xdr:row>1</xdr:row>
      <xdr:rowOff>133350</xdr:rowOff>
    </xdr:from>
    <xdr:to>
      <xdr:col>19</xdr:col>
      <xdr:colOff>342900</xdr:colOff>
      <xdr:row>6</xdr:row>
      <xdr:rowOff>161925</xdr:rowOff>
    </xdr:to>
    <xdr:sp macro="" textlink="">
      <xdr:nvSpPr>
        <xdr:cNvPr id="9" name="吹き出し: 四角形 8">
          <a:extLst>
            <a:ext uri="{FF2B5EF4-FFF2-40B4-BE49-F238E27FC236}">
              <a16:creationId xmlns:a16="http://schemas.microsoft.com/office/drawing/2014/main" id="{4370304E-00EF-470C-8F43-376C3A14A858}"/>
            </a:ext>
          </a:extLst>
        </xdr:cNvPr>
        <xdr:cNvSpPr/>
      </xdr:nvSpPr>
      <xdr:spPr>
        <a:xfrm>
          <a:off x="11553825" y="304800"/>
          <a:ext cx="4133850" cy="942975"/>
        </a:xfrm>
        <a:prstGeom prst="wedgeRectCallout">
          <a:avLst>
            <a:gd name="adj1" fmla="val -53042"/>
            <a:gd name="adj2" fmla="val -22897"/>
          </a:avLst>
        </a:prstGeom>
        <a:solidFill>
          <a:srgbClr val="FFFFCC"/>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ja-JP" altLang="ja-JP" sz="1100" b="1">
              <a:solidFill>
                <a:schemeClr val="dk1"/>
              </a:solidFill>
              <a:effectLst/>
              <a:latin typeface="+mn-lt"/>
              <a:ea typeface="+mn-ea"/>
              <a:cs typeface="+mn-cs"/>
            </a:rPr>
            <a:t>交付申請時の金額が業務改善計画書提出時と同一の場合、</a:t>
          </a:r>
          <a:endParaRPr lang="ja-JP" altLang="ja-JP">
            <a:effectLst/>
          </a:endParaRPr>
        </a:p>
        <a:p>
          <a:r>
            <a:rPr kumimoji="1" lang="ja-JP" altLang="en-US" sz="1100" b="1">
              <a:solidFill>
                <a:schemeClr val="dk1"/>
              </a:solidFill>
              <a:effectLst/>
              <a:latin typeface="+mn-lt"/>
              <a:ea typeface="+mn-ea"/>
              <a:cs typeface="+mn-cs"/>
            </a:rPr>
            <a:t>「補助対象経費」「台数」は</a:t>
          </a:r>
          <a:r>
            <a:rPr kumimoji="1" lang="ja-JP" altLang="ja-JP" sz="1100" b="1">
              <a:solidFill>
                <a:schemeClr val="dk1"/>
              </a:solidFill>
              <a:effectLst/>
              <a:latin typeface="+mn-lt"/>
              <a:ea typeface="+mn-ea"/>
              <a:cs typeface="+mn-cs"/>
            </a:rPr>
            <a:t>内示通知書「補助予定額の計算」中の</a:t>
          </a:r>
          <a:endParaRPr lang="ja-JP" altLang="ja-JP">
            <a:effectLst/>
          </a:endParaRPr>
        </a:p>
        <a:p>
          <a:r>
            <a:rPr kumimoji="1" lang="ja-JP" altLang="ja-JP" sz="1100" b="1">
              <a:solidFill>
                <a:schemeClr val="dk1"/>
              </a:solidFill>
              <a:effectLst/>
              <a:latin typeface="+mn-lt"/>
              <a:ea typeface="+mn-ea"/>
              <a:cs typeface="+mn-cs"/>
            </a:rPr>
            <a:t>各該当箇所から転記ください。</a:t>
          </a:r>
          <a:endParaRPr kumimoji="1" lang="en-US" altLang="ja-JP" sz="1100" b="1">
            <a:solidFill>
              <a:schemeClr val="dk1"/>
            </a:solidFill>
            <a:effectLst/>
            <a:latin typeface="+mn-lt"/>
            <a:ea typeface="+mn-ea"/>
            <a:cs typeface="+mn-cs"/>
          </a:endParaRPr>
        </a:p>
        <a:p>
          <a:r>
            <a:rPr lang="ja-JP" altLang="en-US" b="1">
              <a:solidFill>
                <a:srgbClr val="FF0000"/>
              </a:solidFill>
              <a:effectLst/>
            </a:rPr>
            <a:t>行の追加は絶対に行わないでください。</a:t>
          </a:r>
          <a:endParaRPr lang="ja-JP" altLang="ja-JP" b="1">
            <a:solidFill>
              <a:srgbClr val="FF0000"/>
            </a:solidFill>
            <a:effectLst/>
          </a:endParaRPr>
        </a:p>
        <a:p>
          <a:pPr algn="l"/>
          <a:endParaRPr kumimoji="1" lang="en-US" altLang="ja-JP" sz="1100" b="1">
            <a:solidFill>
              <a:sysClr val="windowText" lastClr="000000"/>
            </a:solidFill>
          </a:endParaRPr>
        </a:p>
      </xdr:txBody>
    </xdr:sp>
    <xdr:clientData/>
  </xdr:twoCellAnchor>
  <xdr:twoCellAnchor>
    <xdr:from>
      <xdr:col>13</xdr:col>
      <xdr:colOff>438150</xdr:colOff>
      <xdr:row>115</xdr:row>
      <xdr:rowOff>142875</xdr:rowOff>
    </xdr:from>
    <xdr:to>
      <xdr:col>19</xdr:col>
      <xdr:colOff>438150</xdr:colOff>
      <xdr:row>117</xdr:row>
      <xdr:rowOff>333375</xdr:rowOff>
    </xdr:to>
    <xdr:sp macro="" textlink="">
      <xdr:nvSpPr>
        <xdr:cNvPr id="6" name="四角形吹き出し 1">
          <a:extLst>
            <a:ext uri="{FF2B5EF4-FFF2-40B4-BE49-F238E27FC236}">
              <a16:creationId xmlns:a16="http://schemas.microsoft.com/office/drawing/2014/main" id="{BEE64D6C-919F-483B-A258-96A8F47471CE}"/>
            </a:ext>
          </a:extLst>
        </xdr:cNvPr>
        <xdr:cNvSpPr/>
      </xdr:nvSpPr>
      <xdr:spPr>
        <a:xfrm>
          <a:off x="11668125" y="7772400"/>
          <a:ext cx="4114800" cy="885825"/>
        </a:xfrm>
        <a:prstGeom prst="wedgeRectCallout">
          <a:avLst>
            <a:gd name="adj1" fmla="val -56038"/>
            <a:gd name="adj2" fmla="val -18630"/>
          </a:avLst>
        </a:prstGeom>
        <a:solidFill>
          <a:schemeClr val="bg1"/>
        </a:solidFill>
        <a:ln>
          <a:solidFill>
            <a:srgbClr val="FFC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（例）見守りセンサーのみ導入する場合</a:t>
          </a:r>
          <a:endParaRPr kumimoji="1" lang="en-US" altLang="ja-JP" sz="1100" b="1">
            <a:solidFill>
              <a:srgbClr val="FF0000"/>
            </a:solidFill>
          </a:endParaRPr>
        </a:p>
        <a:p>
          <a:pPr algn="l"/>
          <a:r>
            <a:rPr kumimoji="1" lang="ja-JP" altLang="en-US" sz="1100" b="1">
              <a:solidFill>
                <a:srgbClr val="FF0000"/>
              </a:solidFill>
            </a:rPr>
            <a:t>製品毎、基準額毎に、記載してください。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機器導入に伴う付帯経費</a:t>
          </a:r>
          <a:r>
            <a:rPr kumimoji="1" lang="ja-JP" altLang="en-US" sz="1100" b="1">
              <a:solidFill>
                <a:srgbClr val="FF0000"/>
              </a:solidFill>
              <a:effectLst/>
              <a:latin typeface="+mn-lt"/>
              <a:ea typeface="+mn-ea"/>
              <a:cs typeface="+mn-cs"/>
            </a:rPr>
            <a:t>（</a:t>
          </a:r>
          <a:r>
            <a:rPr kumimoji="1" lang="en-US" altLang="ja-JP" sz="1100" b="1">
              <a:solidFill>
                <a:srgbClr val="FF0000"/>
              </a:solidFill>
              <a:effectLst/>
              <a:latin typeface="+mn-lt"/>
              <a:ea typeface="+mn-ea"/>
              <a:cs typeface="+mn-cs"/>
            </a:rPr>
            <a:t>Wi-Fi</a:t>
          </a:r>
          <a:r>
            <a:rPr kumimoji="1" lang="ja-JP" altLang="en-US" sz="1100" b="1">
              <a:solidFill>
                <a:srgbClr val="FF0000"/>
              </a:solidFill>
              <a:effectLst/>
              <a:latin typeface="+mn-lt"/>
              <a:ea typeface="+mn-ea"/>
              <a:cs typeface="+mn-cs"/>
            </a:rPr>
            <a:t>等）</a:t>
          </a:r>
          <a:r>
            <a:rPr kumimoji="1" lang="ja-JP" altLang="ja-JP" sz="1100" b="1">
              <a:solidFill>
                <a:srgbClr val="FF0000"/>
              </a:solidFill>
              <a:effectLst/>
              <a:latin typeface="+mn-lt"/>
              <a:ea typeface="+mn-ea"/>
              <a:cs typeface="+mn-cs"/>
            </a:rPr>
            <a:t>は、</a:t>
          </a:r>
          <a:r>
            <a:rPr kumimoji="1" lang="ja-JP" altLang="en-US" sz="1100" b="1">
              <a:solidFill>
                <a:srgbClr val="FF0000"/>
              </a:solidFill>
              <a:effectLst/>
              <a:latin typeface="+mn-lt"/>
              <a:ea typeface="+mn-ea"/>
              <a:cs typeface="+mn-cs"/>
            </a:rPr>
            <a:t>機器本体の</a:t>
          </a:r>
          <a:r>
            <a:rPr kumimoji="1" lang="ja-JP" altLang="ja-JP" sz="1100" b="1">
              <a:solidFill>
                <a:srgbClr val="FF0000"/>
              </a:solidFill>
              <a:effectLst/>
              <a:latin typeface="+mn-lt"/>
              <a:ea typeface="+mn-ea"/>
              <a:cs typeface="+mn-cs"/>
            </a:rPr>
            <a:t>「補助対象</a:t>
          </a:r>
          <a:endParaRPr kumimoji="1" lang="en-US" altLang="ja-JP" sz="1100" b="1">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経費」に含めてください。</a:t>
          </a:r>
          <a:endParaRPr lang="ja-JP" altLang="ja-JP">
            <a:solidFill>
              <a:srgbClr val="FF0000"/>
            </a:solidFill>
            <a:effectLst/>
          </a:endParaRPr>
        </a:p>
      </xdr:txBody>
    </xdr:sp>
    <xdr:clientData/>
  </xdr:twoCellAnchor>
  <xdr:twoCellAnchor>
    <xdr:from>
      <xdr:col>13</xdr:col>
      <xdr:colOff>447675</xdr:colOff>
      <xdr:row>125</xdr:row>
      <xdr:rowOff>0</xdr:rowOff>
    </xdr:from>
    <xdr:to>
      <xdr:col>18</xdr:col>
      <xdr:colOff>295275</xdr:colOff>
      <xdr:row>208</xdr:row>
      <xdr:rowOff>142875</xdr:rowOff>
    </xdr:to>
    <xdr:sp macro="" textlink="">
      <xdr:nvSpPr>
        <xdr:cNvPr id="10" name="四角形吹き出し 6">
          <a:extLst>
            <a:ext uri="{FF2B5EF4-FFF2-40B4-BE49-F238E27FC236}">
              <a16:creationId xmlns:a16="http://schemas.microsoft.com/office/drawing/2014/main" id="{A4B8F75C-6F5D-438B-A9E8-58339620E14B}"/>
            </a:ext>
          </a:extLst>
        </xdr:cNvPr>
        <xdr:cNvSpPr/>
      </xdr:nvSpPr>
      <xdr:spPr>
        <a:xfrm>
          <a:off x="13401675" y="8115300"/>
          <a:ext cx="3276600" cy="1209675"/>
        </a:xfrm>
        <a:prstGeom prst="wedgeRectCallout">
          <a:avLst>
            <a:gd name="adj1" fmla="val -56038"/>
            <a:gd name="adj2" fmla="val -18630"/>
          </a:avLst>
        </a:prstGeom>
        <a:solidFill>
          <a:schemeClr val="bg1"/>
        </a:solidFill>
        <a:ln>
          <a:solidFill>
            <a:schemeClr val="accent2"/>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複数の事業所で導入する場合は、シート左端の「＋」ボタンを上から順にクリックし、行を追加表示させて</a:t>
          </a:r>
          <a:endParaRPr kumimoji="1" lang="en-US" altLang="ja-JP" sz="1100" b="1">
            <a:solidFill>
              <a:srgbClr val="FF0000"/>
            </a:solidFill>
          </a:endParaRPr>
        </a:p>
        <a:p>
          <a:pPr algn="l"/>
          <a:r>
            <a:rPr kumimoji="1" lang="ja-JP" altLang="en-US" sz="1100" b="1">
              <a:solidFill>
                <a:srgbClr val="FF0000"/>
              </a:solidFill>
            </a:rPr>
            <a:t>記載してください。</a:t>
          </a:r>
          <a:endParaRPr kumimoji="1" lang="en-US" altLang="ja-JP" sz="1100" b="1">
            <a:solidFill>
              <a:srgbClr val="FF0000"/>
            </a:solidFill>
          </a:endParaRPr>
        </a:p>
      </xdr:txBody>
    </xdr:sp>
    <xdr:clientData/>
  </xdr:twoCellAnchor>
  <xdr:twoCellAnchor>
    <xdr:from>
      <xdr:col>13</xdr:col>
      <xdr:colOff>438150</xdr:colOff>
      <xdr:row>127</xdr:row>
      <xdr:rowOff>142875</xdr:rowOff>
    </xdr:from>
    <xdr:to>
      <xdr:col>19</xdr:col>
      <xdr:colOff>438150</xdr:colOff>
      <xdr:row>129</xdr:row>
      <xdr:rowOff>333375</xdr:rowOff>
    </xdr:to>
    <xdr:sp macro="" textlink="">
      <xdr:nvSpPr>
        <xdr:cNvPr id="2" name="四角形吹き出し 1">
          <a:extLst>
            <a:ext uri="{FF2B5EF4-FFF2-40B4-BE49-F238E27FC236}">
              <a16:creationId xmlns:a16="http://schemas.microsoft.com/office/drawing/2014/main" id="{5C7CC43E-575E-4666-9F10-EFF42756AB06}"/>
            </a:ext>
          </a:extLst>
        </xdr:cNvPr>
        <xdr:cNvSpPr/>
      </xdr:nvSpPr>
      <xdr:spPr>
        <a:xfrm>
          <a:off x="13392150" y="23802975"/>
          <a:ext cx="4114800" cy="885825"/>
        </a:xfrm>
        <a:prstGeom prst="wedgeRectCallout">
          <a:avLst>
            <a:gd name="adj1" fmla="val -56038"/>
            <a:gd name="adj2" fmla="val -18630"/>
          </a:avLst>
        </a:prstGeom>
        <a:solidFill>
          <a:schemeClr val="bg1"/>
        </a:solidFill>
        <a:ln>
          <a:solidFill>
            <a:srgbClr val="FFC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（例）見守りセンサーのみ導入する場合</a:t>
          </a:r>
          <a:endParaRPr kumimoji="1" lang="en-US" altLang="ja-JP" sz="1100" b="1">
            <a:solidFill>
              <a:srgbClr val="FF0000"/>
            </a:solidFill>
          </a:endParaRPr>
        </a:p>
        <a:p>
          <a:pPr algn="l"/>
          <a:r>
            <a:rPr kumimoji="1" lang="ja-JP" altLang="en-US" sz="1100" b="1">
              <a:solidFill>
                <a:srgbClr val="FF0000"/>
              </a:solidFill>
            </a:rPr>
            <a:t>製品毎、基準額毎に、記載してください。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機器導入に伴う付帯経費</a:t>
          </a:r>
          <a:r>
            <a:rPr kumimoji="1" lang="ja-JP" altLang="en-US" sz="1100" b="1">
              <a:solidFill>
                <a:srgbClr val="FF0000"/>
              </a:solidFill>
              <a:effectLst/>
              <a:latin typeface="+mn-lt"/>
              <a:ea typeface="+mn-ea"/>
              <a:cs typeface="+mn-cs"/>
            </a:rPr>
            <a:t>（</a:t>
          </a:r>
          <a:r>
            <a:rPr kumimoji="1" lang="en-US" altLang="ja-JP" sz="1100" b="1">
              <a:solidFill>
                <a:srgbClr val="FF0000"/>
              </a:solidFill>
              <a:effectLst/>
              <a:latin typeface="+mn-lt"/>
              <a:ea typeface="+mn-ea"/>
              <a:cs typeface="+mn-cs"/>
            </a:rPr>
            <a:t>Wi-Fi</a:t>
          </a:r>
          <a:r>
            <a:rPr kumimoji="1" lang="ja-JP" altLang="en-US" sz="1100" b="1">
              <a:solidFill>
                <a:srgbClr val="FF0000"/>
              </a:solidFill>
              <a:effectLst/>
              <a:latin typeface="+mn-lt"/>
              <a:ea typeface="+mn-ea"/>
              <a:cs typeface="+mn-cs"/>
            </a:rPr>
            <a:t>等）</a:t>
          </a:r>
          <a:r>
            <a:rPr kumimoji="1" lang="ja-JP" altLang="ja-JP" sz="1100" b="1">
              <a:solidFill>
                <a:srgbClr val="FF0000"/>
              </a:solidFill>
              <a:effectLst/>
              <a:latin typeface="+mn-lt"/>
              <a:ea typeface="+mn-ea"/>
              <a:cs typeface="+mn-cs"/>
            </a:rPr>
            <a:t>は、</a:t>
          </a:r>
          <a:r>
            <a:rPr kumimoji="1" lang="ja-JP" altLang="en-US" sz="1100" b="1">
              <a:solidFill>
                <a:srgbClr val="FF0000"/>
              </a:solidFill>
              <a:effectLst/>
              <a:latin typeface="+mn-lt"/>
              <a:ea typeface="+mn-ea"/>
              <a:cs typeface="+mn-cs"/>
            </a:rPr>
            <a:t>機器本体の</a:t>
          </a:r>
          <a:r>
            <a:rPr kumimoji="1" lang="ja-JP" altLang="ja-JP" sz="1100" b="1">
              <a:solidFill>
                <a:srgbClr val="FF0000"/>
              </a:solidFill>
              <a:effectLst/>
              <a:latin typeface="+mn-lt"/>
              <a:ea typeface="+mn-ea"/>
              <a:cs typeface="+mn-cs"/>
            </a:rPr>
            <a:t>「補助対象</a:t>
          </a:r>
          <a:endParaRPr kumimoji="1" lang="en-US" altLang="ja-JP" sz="1100" b="1">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経費」に含めてください。</a:t>
          </a:r>
          <a:endParaRPr lang="ja-JP" altLang="ja-JP">
            <a:solidFill>
              <a:srgbClr val="FF0000"/>
            </a:solidFill>
            <a:effectLst/>
          </a:endParaRPr>
        </a:p>
      </xdr:txBody>
    </xdr:sp>
    <xdr:clientData/>
  </xdr:twoCellAnchor>
  <xdr:twoCellAnchor>
    <xdr:from>
      <xdr:col>13</xdr:col>
      <xdr:colOff>438150</xdr:colOff>
      <xdr:row>139</xdr:row>
      <xdr:rowOff>142875</xdr:rowOff>
    </xdr:from>
    <xdr:to>
      <xdr:col>19</xdr:col>
      <xdr:colOff>438150</xdr:colOff>
      <xdr:row>141</xdr:row>
      <xdr:rowOff>333375</xdr:rowOff>
    </xdr:to>
    <xdr:sp macro="" textlink="">
      <xdr:nvSpPr>
        <xdr:cNvPr id="5" name="四角形吹き出し 1">
          <a:extLst>
            <a:ext uri="{FF2B5EF4-FFF2-40B4-BE49-F238E27FC236}">
              <a16:creationId xmlns:a16="http://schemas.microsoft.com/office/drawing/2014/main" id="{F444687E-5306-43AF-AD08-16654A6C3C2F}"/>
            </a:ext>
          </a:extLst>
        </xdr:cNvPr>
        <xdr:cNvSpPr/>
      </xdr:nvSpPr>
      <xdr:spPr>
        <a:xfrm>
          <a:off x="13392150" y="27517725"/>
          <a:ext cx="4114800" cy="885825"/>
        </a:xfrm>
        <a:prstGeom prst="wedgeRectCallout">
          <a:avLst>
            <a:gd name="adj1" fmla="val -56038"/>
            <a:gd name="adj2" fmla="val -18630"/>
          </a:avLst>
        </a:prstGeom>
        <a:solidFill>
          <a:schemeClr val="bg1"/>
        </a:solidFill>
        <a:ln>
          <a:solidFill>
            <a:srgbClr val="FFC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（例）見守りセンサーのみ導入する場合</a:t>
          </a:r>
          <a:endParaRPr kumimoji="1" lang="en-US" altLang="ja-JP" sz="1100" b="1">
            <a:solidFill>
              <a:srgbClr val="FF0000"/>
            </a:solidFill>
          </a:endParaRPr>
        </a:p>
        <a:p>
          <a:pPr algn="l"/>
          <a:r>
            <a:rPr kumimoji="1" lang="ja-JP" altLang="en-US" sz="1100" b="1">
              <a:solidFill>
                <a:srgbClr val="FF0000"/>
              </a:solidFill>
            </a:rPr>
            <a:t>製品毎、基準額毎に、記載してください。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機器導入に伴う付帯経費</a:t>
          </a:r>
          <a:r>
            <a:rPr kumimoji="1" lang="ja-JP" altLang="en-US" sz="1100" b="1">
              <a:solidFill>
                <a:srgbClr val="FF0000"/>
              </a:solidFill>
              <a:effectLst/>
              <a:latin typeface="+mn-lt"/>
              <a:ea typeface="+mn-ea"/>
              <a:cs typeface="+mn-cs"/>
            </a:rPr>
            <a:t>（</a:t>
          </a:r>
          <a:r>
            <a:rPr kumimoji="1" lang="en-US" altLang="ja-JP" sz="1100" b="1">
              <a:solidFill>
                <a:srgbClr val="FF0000"/>
              </a:solidFill>
              <a:effectLst/>
              <a:latin typeface="+mn-lt"/>
              <a:ea typeface="+mn-ea"/>
              <a:cs typeface="+mn-cs"/>
            </a:rPr>
            <a:t>Wi-Fi</a:t>
          </a:r>
          <a:r>
            <a:rPr kumimoji="1" lang="ja-JP" altLang="en-US" sz="1100" b="1">
              <a:solidFill>
                <a:srgbClr val="FF0000"/>
              </a:solidFill>
              <a:effectLst/>
              <a:latin typeface="+mn-lt"/>
              <a:ea typeface="+mn-ea"/>
              <a:cs typeface="+mn-cs"/>
            </a:rPr>
            <a:t>等）</a:t>
          </a:r>
          <a:r>
            <a:rPr kumimoji="1" lang="ja-JP" altLang="ja-JP" sz="1100" b="1">
              <a:solidFill>
                <a:srgbClr val="FF0000"/>
              </a:solidFill>
              <a:effectLst/>
              <a:latin typeface="+mn-lt"/>
              <a:ea typeface="+mn-ea"/>
              <a:cs typeface="+mn-cs"/>
            </a:rPr>
            <a:t>は、</a:t>
          </a:r>
          <a:r>
            <a:rPr kumimoji="1" lang="ja-JP" altLang="en-US" sz="1100" b="1">
              <a:solidFill>
                <a:srgbClr val="FF0000"/>
              </a:solidFill>
              <a:effectLst/>
              <a:latin typeface="+mn-lt"/>
              <a:ea typeface="+mn-ea"/>
              <a:cs typeface="+mn-cs"/>
            </a:rPr>
            <a:t>機器本体の</a:t>
          </a:r>
          <a:r>
            <a:rPr kumimoji="1" lang="ja-JP" altLang="ja-JP" sz="1100" b="1">
              <a:solidFill>
                <a:srgbClr val="FF0000"/>
              </a:solidFill>
              <a:effectLst/>
              <a:latin typeface="+mn-lt"/>
              <a:ea typeface="+mn-ea"/>
              <a:cs typeface="+mn-cs"/>
            </a:rPr>
            <a:t>「補助対象</a:t>
          </a:r>
          <a:endParaRPr kumimoji="1" lang="en-US" altLang="ja-JP" sz="1100" b="1">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経費」に含めてください。</a:t>
          </a:r>
          <a:endParaRPr lang="ja-JP" altLang="ja-JP">
            <a:solidFill>
              <a:srgbClr val="FF0000"/>
            </a:solidFill>
            <a:effectLst/>
          </a:endParaRPr>
        </a:p>
      </xdr:txBody>
    </xdr:sp>
    <xdr:clientData/>
  </xdr:twoCellAnchor>
  <xdr:twoCellAnchor>
    <xdr:from>
      <xdr:col>13</xdr:col>
      <xdr:colOff>438150</xdr:colOff>
      <xdr:row>151</xdr:row>
      <xdr:rowOff>142875</xdr:rowOff>
    </xdr:from>
    <xdr:to>
      <xdr:col>19</xdr:col>
      <xdr:colOff>438150</xdr:colOff>
      <xdr:row>153</xdr:row>
      <xdr:rowOff>333375</xdr:rowOff>
    </xdr:to>
    <xdr:sp macro="" textlink="">
      <xdr:nvSpPr>
        <xdr:cNvPr id="11" name="四角形吹き出し 1">
          <a:extLst>
            <a:ext uri="{FF2B5EF4-FFF2-40B4-BE49-F238E27FC236}">
              <a16:creationId xmlns:a16="http://schemas.microsoft.com/office/drawing/2014/main" id="{9DD7FE2C-95EC-4951-9D4C-8A251F00BA71}"/>
            </a:ext>
          </a:extLst>
        </xdr:cNvPr>
        <xdr:cNvSpPr/>
      </xdr:nvSpPr>
      <xdr:spPr>
        <a:xfrm>
          <a:off x="13392150" y="31422975"/>
          <a:ext cx="4114800" cy="885825"/>
        </a:xfrm>
        <a:prstGeom prst="wedgeRectCallout">
          <a:avLst>
            <a:gd name="adj1" fmla="val -56038"/>
            <a:gd name="adj2" fmla="val -18630"/>
          </a:avLst>
        </a:prstGeom>
        <a:solidFill>
          <a:schemeClr val="bg1"/>
        </a:solidFill>
        <a:ln>
          <a:solidFill>
            <a:srgbClr val="FFC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（例）見守りセンサーのみ導入する場合</a:t>
          </a:r>
          <a:endParaRPr kumimoji="1" lang="en-US" altLang="ja-JP" sz="1100" b="1">
            <a:solidFill>
              <a:srgbClr val="FF0000"/>
            </a:solidFill>
          </a:endParaRPr>
        </a:p>
        <a:p>
          <a:pPr algn="l"/>
          <a:r>
            <a:rPr kumimoji="1" lang="ja-JP" altLang="en-US" sz="1100" b="1">
              <a:solidFill>
                <a:srgbClr val="FF0000"/>
              </a:solidFill>
            </a:rPr>
            <a:t>製品毎、基準額毎に、記載してください。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機器導入に伴う付帯経費</a:t>
          </a:r>
          <a:r>
            <a:rPr kumimoji="1" lang="ja-JP" altLang="en-US" sz="1100" b="1">
              <a:solidFill>
                <a:srgbClr val="FF0000"/>
              </a:solidFill>
              <a:effectLst/>
              <a:latin typeface="+mn-lt"/>
              <a:ea typeface="+mn-ea"/>
              <a:cs typeface="+mn-cs"/>
            </a:rPr>
            <a:t>（</a:t>
          </a:r>
          <a:r>
            <a:rPr kumimoji="1" lang="en-US" altLang="ja-JP" sz="1100" b="1">
              <a:solidFill>
                <a:srgbClr val="FF0000"/>
              </a:solidFill>
              <a:effectLst/>
              <a:latin typeface="+mn-lt"/>
              <a:ea typeface="+mn-ea"/>
              <a:cs typeface="+mn-cs"/>
            </a:rPr>
            <a:t>Wi-Fi</a:t>
          </a:r>
          <a:r>
            <a:rPr kumimoji="1" lang="ja-JP" altLang="en-US" sz="1100" b="1">
              <a:solidFill>
                <a:srgbClr val="FF0000"/>
              </a:solidFill>
              <a:effectLst/>
              <a:latin typeface="+mn-lt"/>
              <a:ea typeface="+mn-ea"/>
              <a:cs typeface="+mn-cs"/>
            </a:rPr>
            <a:t>等）</a:t>
          </a:r>
          <a:r>
            <a:rPr kumimoji="1" lang="ja-JP" altLang="ja-JP" sz="1100" b="1">
              <a:solidFill>
                <a:srgbClr val="FF0000"/>
              </a:solidFill>
              <a:effectLst/>
              <a:latin typeface="+mn-lt"/>
              <a:ea typeface="+mn-ea"/>
              <a:cs typeface="+mn-cs"/>
            </a:rPr>
            <a:t>は、</a:t>
          </a:r>
          <a:r>
            <a:rPr kumimoji="1" lang="ja-JP" altLang="en-US" sz="1100" b="1">
              <a:solidFill>
                <a:srgbClr val="FF0000"/>
              </a:solidFill>
              <a:effectLst/>
              <a:latin typeface="+mn-lt"/>
              <a:ea typeface="+mn-ea"/>
              <a:cs typeface="+mn-cs"/>
            </a:rPr>
            <a:t>機器本体の</a:t>
          </a:r>
          <a:r>
            <a:rPr kumimoji="1" lang="ja-JP" altLang="ja-JP" sz="1100" b="1">
              <a:solidFill>
                <a:srgbClr val="FF0000"/>
              </a:solidFill>
              <a:effectLst/>
              <a:latin typeface="+mn-lt"/>
              <a:ea typeface="+mn-ea"/>
              <a:cs typeface="+mn-cs"/>
            </a:rPr>
            <a:t>「補助対象</a:t>
          </a:r>
          <a:endParaRPr kumimoji="1" lang="en-US" altLang="ja-JP" sz="1100" b="1">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経費」に含めてください。</a:t>
          </a:r>
          <a:endParaRPr lang="ja-JP" altLang="ja-JP">
            <a:solidFill>
              <a:srgbClr val="FF0000"/>
            </a:solidFill>
            <a:effectLst/>
          </a:endParaRPr>
        </a:p>
      </xdr:txBody>
    </xdr:sp>
    <xdr:clientData/>
  </xdr:twoCellAnchor>
  <xdr:twoCellAnchor>
    <xdr:from>
      <xdr:col>13</xdr:col>
      <xdr:colOff>438150</xdr:colOff>
      <xdr:row>163</xdr:row>
      <xdr:rowOff>142875</xdr:rowOff>
    </xdr:from>
    <xdr:to>
      <xdr:col>19</xdr:col>
      <xdr:colOff>438150</xdr:colOff>
      <xdr:row>165</xdr:row>
      <xdr:rowOff>333375</xdr:rowOff>
    </xdr:to>
    <xdr:sp macro="" textlink="">
      <xdr:nvSpPr>
        <xdr:cNvPr id="12" name="四角形吹き出し 1">
          <a:extLst>
            <a:ext uri="{FF2B5EF4-FFF2-40B4-BE49-F238E27FC236}">
              <a16:creationId xmlns:a16="http://schemas.microsoft.com/office/drawing/2014/main" id="{CCC64D2F-ADA7-4E4E-86CC-F6F7BF7FD7D0}"/>
            </a:ext>
          </a:extLst>
        </xdr:cNvPr>
        <xdr:cNvSpPr/>
      </xdr:nvSpPr>
      <xdr:spPr>
        <a:xfrm>
          <a:off x="13392150" y="35318700"/>
          <a:ext cx="4114800" cy="885825"/>
        </a:xfrm>
        <a:prstGeom prst="wedgeRectCallout">
          <a:avLst>
            <a:gd name="adj1" fmla="val -56038"/>
            <a:gd name="adj2" fmla="val -18630"/>
          </a:avLst>
        </a:prstGeom>
        <a:solidFill>
          <a:schemeClr val="bg1"/>
        </a:solidFill>
        <a:ln>
          <a:solidFill>
            <a:srgbClr val="FFC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（例）見守りセンサーのみ導入する場合</a:t>
          </a:r>
          <a:endParaRPr kumimoji="1" lang="en-US" altLang="ja-JP" sz="1100" b="1">
            <a:solidFill>
              <a:srgbClr val="FF0000"/>
            </a:solidFill>
          </a:endParaRPr>
        </a:p>
        <a:p>
          <a:pPr algn="l"/>
          <a:r>
            <a:rPr kumimoji="1" lang="ja-JP" altLang="en-US" sz="1100" b="1">
              <a:solidFill>
                <a:srgbClr val="FF0000"/>
              </a:solidFill>
            </a:rPr>
            <a:t>製品毎、基準額毎に、記載してください。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機器導入に伴う付帯経費</a:t>
          </a:r>
          <a:r>
            <a:rPr kumimoji="1" lang="ja-JP" altLang="en-US" sz="1100" b="1">
              <a:solidFill>
                <a:srgbClr val="FF0000"/>
              </a:solidFill>
              <a:effectLst/>
              <a:latin typeface="+mn-lt"/>
              <a:ea typeface="+mn-ea"/>
              <a:cs typeface="+mn-cs"/>
            </a:rPr>
            <a:t>（</a:t>
          </a:r>
          <a:r>
            <a:rPr kumimoji="1" lang="en-US" altLang="ja-JP" sz="1100" b="1">
              <a:solidFill>
                <a:srgbClr val="FF0000"/>
              </a:solidFill>
              <a:effectLst/>
              <a:latin typeface="+mn-lt"/>
              <a:ea typeface="+mn-ea"/>
              <a:cs typeface="+mn-cs"/>
            </a:rPr>
            <a:t>Wi-Fi</a:t>
          </a:r>
          <a:r>
            <a:rPr kumimoji="1" lang="ja-JP" altLang="en-US" sz="1100" b="1">
              <a:solidFill>
                <a:srgbClr val="FF0000"/>
              </a:solidFill>
              <a:effectLst/>
              <a:latin typeface="+mn-lt"/>
              <a:ea typeface="+mn-ea"/>
              <a:cs typeface="+mn-cs"/>
            </a:rPr>
            <a:t>等）</a:t>
          </a:r>
          <a:r>
            <a:rPr kumimoji="1" lang="ja-JP" altLang="ja-JP" sz="1100" b="1">
              <a:solidFill>
                <a:srgbClr val="FF0000"/>
              </a:solidFill>
              <a:effectLst/>
              <a:latin typeface="+mn-lt"/>
              <a:ea typeface="+mn-ea"/>
              <a:cs typeface="+mn-cs"/>
            </a:rPr>
            <a:t>は、</a:t>
          </a:r>
          <a:r>
            <a:rPr kumimoji="1" lang="ja-JP" altLang="en-US" sz="1100" b="1">
              <a:solidFill>
                <a:srgbClr val="FF0000"/>
              </a:solidFill>
              <a:effectLst/>
              <a:latin typeface="+mn-lt"/>
              <a:ea typeface="+mn-ea"/>
              <a:cs typeface="+mn-cs"/>
            </a:rPr>
            <a:t>機器本体の</a:t>
          </a:r>
          <a:r>
            <a:rPr kumimoji="1" lang="ja-JP" altLang="ja-JP" sz="1100" b="1">
              <a:solidFill>
                <a:srgbClr val="FF0000"/>
              </a:solidFill>
              <a:effectLst/>
              <a:latin typeface="+mn-lt"/>
              <a:ea typeface="+mn-ea"/>
              <a:cs typeface="+mn-cs"/>
            </a:rPr>
            <a:t>「補助対象</a:t>
          </a:r>
          <a:endParaRPr kumimoji="1" lang="en-US" altLang="ja-JP" sz="1100" b="1">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経費」に含めてください。</a:t>
          </a:r>
          <a:endParaRPr lang="ja-JP" altLang="ja-JP">
            <a:solidFill>
              <a:srgbClr val="FF0000"/>
            </a:solidFill>
            <a:effectLst/>
          </a:endParaRPr>
        </a:p>
      </xdr:txBody>
    </xdr:sp>
    <xdr:clientData/>
  </xdr:twoCellAnchor>
  <xdr:twoCellAnchor>
    <xdr:from>
      <xdr:col>13</xdr:col>
      <xdr:colOff>438150</xdr:colOff>
      <xdr:row>175</xdr:row>
      <xdr:rowOff>142875</xdr:rowOff>
    </xdr:from>
    <xdr:to>
      <xdr:col>19</xdr:col>
      <xdr:colOff>438150</xdr:colOff>
      <xdr:row>177</xdr:row>
      <xdr:rowOff>333375</xdr:rowOff>
    </xdr:to>
    <xdr:sp macro="" textlink="">
      <xdr:nvSpPr>
        <xdr:cNvPr id="13" name="四角形吹き出し 1">
          <a:extLst>
            <a:ext uri="{FF2B5EF4-FFF2-40B4-BE49-F238E27FC236}">
              <a16:creationId xmlns:a16="http://schemas.microsoft.com/office/drawing/2014/main" id="{011C325E-8BDD-420F-B640-A3C968C14179}"/>
            </a:ext>
          </a:extLst>
        </xdr:cNvPr>
        <xdr:cNvSpPr/>
      </xdr:nvSpPr>
      <xdr:spPr>
        <a:xfrm>
          <a:off x="13392150" y="39214425"/>
          <a:ext cx="4114800" cy="885825"/>
        </a:xfrm>
        <a:prstGeom prst="wedgeRectCallout">
          <a:avLst>
            <a:gd name="adj1" fmla="val -56038"/>
            <a:gd name="adj2" fmla="val -18630"/>
          </a:avLst>
        </a:prstGeom>
        <a:solidFill>
          <a:schemeClr val="bg1"/>
        </a:solidFill>
        <a:ln>
          <a:solidFill>
            <a:srgbClr val="FFC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（例）見守りセンサーのみ導入する場合</a:t>
          </a:r>
          <a:endParaRPr kumimoji="1" lang="en-US" altLang="ja-JP" sz="1100" b="1">
            <a:solidFill>
              <a:srgbClr val="FF0000"/>
            </a:solidFill>
          </a:endParaRPr>
        </a:p>
        <a:p>
          <a:pPr algn="l"/>
          <a:r>
            <a:rPr kumimoji="1" lang="ja-JP" altLang="en-US" sz="1100" b="1">
              <a:solidFill>
                <a:srgbClr val="FF0000"/>
              </a:solidFill>
            </a:rPr>
            <a:t>製品毎、基準額毎に、記載してください。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機器導入に伴う付帯経費</a:t>
          </a:r>
          <a:r>
            <a:rPr kumimoji="1" lang="ja-JP" altLang="en-US" sz="1100" b="1">
              <a:solidFill>
                <a:srgbClr val="FF0000"/>
              </a:solidFill>
              <a:effectLst/>
              <a:latin typeface="+mn-lt"/>
              <a:ea typeface="+mn-ea"/>
              <a:cs typeface="+mn-cs"/>
            </a:rPr>
            <a:t>（</a:t>
          </a:r>
          <a:r>
            <a:rPr kumimoji="1" lang="en-US" altLang="ja-JP" sz="1100" b="1">
              <a:solidFill>
                <a:srgbClr val="FF0000"/>
              </a:solidFill>
              <a:effectLst/>
              <a:latin typeface="+mn-lt"/>
              <a:ea typeface="+mn-ea"/>
              <a:cs typeface="+mn-cs"/>
            </a:rPr>
            <a:t>Wi-Fi</a:t>
          </a:r>
          <a:r>
            <a:rPr kumimoji="1" lang="ja-JP" altLang="en-US" sz="1100" b="1">
              <a:solidFill>
                <a:srgbClr val="FF0000"/>
              </a:solidFill>
              <a:effectLst/>
              <a:latin typeface="+mn-lt"/>
              <a:ea typeface="+mn-ea"/>
              <a:cs typeface="+mn-cs"/>
            </a:rPr>
            <a:t>等）</a:t>
          </a:r>
          <a:r>
            <a:rPr kumimoji="1" lang="ja-JP" altLang="ja-JP" sz="1100" b="1">
              <a:solidFill>
                <a:srgbClr val="FF0000"/>
              </a:solidFill>
              <a:effectLst/>
              <a:latin typeface="+mn-lt"/>
              <a:ea typeface="+mn-ea"/>
              <a:cs typeface="+mn-cs"/>
            </a:rPr>
            <a:t>は、</a:t>
          </a:r>
          <a:r>
            <a:rPr kumimoji="1" lang="ja-JP" altLang="en-US" sz="1100" b="1">
              <a:solidFill>
                <a:srgbClr val="FF0000"/>
              </a:solidFill>
              <a:effectLst/>
              <a:latin typeface="+mn-lt"/>
              <a:ea typeface="+mn-ea"/>
              <a:cs typeface="+mn-cs"/>
            </a:rPr>
            <a:t>機器本体の</a:t>
          </a:r>
          <a:r>
            <a:rPr kumimoji="1" lang="ja-JP" altLang="ja-JP" sz="1100" b="1">
              <a:solidFill>
                <a:srgbClr val="FF0000"/>
              </a:solidFill>
              <a:effectLst/>
              <a:latin typeface="+mn-lt"/>
              <a:ea typeface="+mn-ea"/>
              <a:cs typeface="+mn-cs"/>
            </a:rPr>
            <a:t>「補助対象</a:t>
          </a:r>
          <a:endParaRPr kumimoji="1" lang="en-US" altLang="ja-JP" sz="1100" b="1">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経費」に含めてください。</a:t>
          </a:r>
          <a:endParaRPr lang="ja-JP" altLang="ja-JP">
            <a:solidFill>
              <a:srgbClr val="FF0000"/>
            </a:solidFill>
            <a:effectLst/>
          </a:endParaRPr>
        </a:p>
      </xdr:txBody>
    </xdr:sp>
    <xdr:clientData/>
  </xdr:twoCellAnchor>
  <xdr:twoCellAnchor>
    <xdr:from>
      <xdr:col>13</xdr:col>
      <xdr:colOff>438150</xdr:colOff>
      <xdr:row>187</xdr:row>
      <xdr:rowOff>142875</xdr:rowOff>
    </xdr:from>
    <xdr:to>
      <xdr:col>19</xdr:col>
      <xdr:colOff>438150</xdr:colOff>
      <xdr:row>189</xdr:row>
      <xdr:rowOff>333375</xdr:rowOff>
    </xdr:to>
    <xdr:sp macro="" textlink="">
      <xdr:nvSpPr>
        <xdr:cNvPr id="14" name="四角形吹き出し 1">
          <a:extLst>
            <a:ext uri="{FF2B5EF4-FFF2-40B4-BE49-F238E27FC236}">
              <a16:creationId xmlns:a16="http://schemas.microsoft.com/office/drawing/2014/main" id="{C92F0952-60F0-4C9C-806C-4C7595BE7EBD}"/>
            </a:ext>
          </a:extLst>
        </xdr:cNvPr>
        <xdr:cNvSpPr/>
      </xdr:nvSpPr>
      <xdr:spPr>
        <a:xfrm>
          <a:off x="13392150" y="43110150"/>
          <a:ext cx="4114800" cy="885825"/>
        </a:xfrm>
        <a:prstGeom prst="wedgeRectCallout">
          <a:avLst>
            <a:gd name="adj1" fmla="val -56038"/>
            <a:gd name="adj2" fmla="val -18630"/>
          </a:avLst>
        </a:prstGeom>
        <a:solidFill>
          <a:schemeClr val="bg1"/>
        </a:solidFill>
        <a:ln>
          <a:solidFill>
            <a:srgbClr val="FFC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（例）見守りセンサーのみ導入する場合</a:t>
          </a:r>
          <a:endParaRPr kumimoji="1" lang="en-US" altLang="ja-JP" sz="1100" b="1">
            <a:solidFill>
              <a:srgbClr val="FF0000"/>
            </a:solidFill>
          </a:endParaRPr>
        </a:p>
        <a:p>
          <a:pPr algn="l"/>
          <a:r>
            <a:rPr kumimoji="1" lang="ja-JP" altLang="en-US" sz="1100" b="1">
              <a:solidFill>
                <a:srgbClr val="FF0000"/>
              </a:solidFill>
            </a:rPr>
            <a:t>製品毎、基準額毎に、記載してください。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機器導入に伴う付帯経費</a:t>
          </a:r>
          <a:r>
            <a:rPr kumimoji="1" lang="ja-JP" altLang="en-US" sz="1100" b="1">
              <a:solidFill>
                <a:srgbClr val="FF0000"/>
              </a:solidFill>
              <a:effectLst/>
              <a:latin typeface="+mn-lt"/>
              <a:ea typeface="+mn-ea"/>
              <a:cs typeface="+mn-cs"/>
            </a:rPr>
            <a:t>（</a:t>
          </a:r>
          <a:r>
            <a:rPr kumimoji="1" lang="en-US" altLang="ja-JP" sz="1100" b="1">
              <a:solidFill>
                <a:srgbClr val="FF0000"/>
              </a:solidFill>
              <a:effectLst/>
              <a:latin typeface="+mn-lt"/>
              <a:ea typeface="+mn-ea"/>
              <a:cs typeface="+mn-cs"/>
            </a:rPr>
            <a:t>Wi-Fi</a:t>
          </a:r>
          <a:r>
            <a:rPr kumimoji="1" lang="ja-JP" altLang="en-US" sz="1100" b="1">
              <a:solidFill>
                <a:srgbClr val="FF0000"/>
              </a:solidFill>
              <a:effectLst/>
              <a:latin typeface="+mn-lt"/>
              <a:ea typeface="+mn-ea"/>
              <a:cs typeface="+mn-cs"/>
            </a:rPr>
            <a:t>等）</a:t>
          </a:r>
          <a:r>
            <a:rPr kumimoji="1" lang="ja-JP" altLang="ja-JP" sz="1100" b="1">
              <a:solidFill>
                <a:srgbClr val="FF0000"/>
              </a:solidFill>
              <a:effectLst/>
              <a:latin typeface="+mn-lt"/>
              <a:ea typeface="+mn-ea"/>
              <a:cs typeface="+mn-cs"/>
            </a:rPr>
            <a:t>は、</a:t>
          </a:r>
          <a:r>
            <a:rPr kumimoji="1" lang="ja-JP" altLang="en-US" sz="1100" b="1">
              <a:solidFill>
                <a:srgbClr val="FF0000"/>
              </a:solidFill>
              <a:effectLst/>
              <a:latin typeface="+mn-lt"/>
              <a:ea typeface="+mn-ea"/>
              <a:cs typeface="+mn-cs"/>
            </a:rPr>
            <a:t>機器本体の</a:t>
          </a:r>
          <a:r>
            <a:rPr kumimoji="1" lang="ja-JP" altLang="ja-JP" sz="1100" b="1">
              <a:solidFill>
                <a:srgbClr val="FF0000"/>
              </a:solidFill>
              <a:effectLst/>
              <a:latin typeface="+mn-lt"/>
              <a:ea typeface="+mn-ea"/>
              <a:cs typeface="+mn-cs"/>
            </a:rPr>
            <a:t>「補助対象</a:t>
          </a:r>
          <a:endParaRPr kumimoji="1" lang="en-US" altLang="ja-JP" sz="1100" b="1">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経費」に含めてください。</a:t>
          </a:r>
          <a:endParaRPr lang="ja-JP" altLang="ja-JP">
            <a:solidFill>
              <a:srgbClr val="FF0000"/>
            </a:solidFill>
            <a:effectLst/>
          </a:endParaRPr>
        </a:p>
      </xdr:txBody>
    </xdr:sp>
    <xdr:clientData/>
  </xdr:twoCellAnchor>
  <xdr:twoCellAnchor>
    <xdr:from>
      <xdr:col>13</xdr:col>
      <xdr:colOff>438150</xdr:colOff>
      <xdr:row>199</xdr:row>
      <xdr:rowOff>142875</xdr:rowOff>
    </xdr:from>
    <xdr:to>
      <xdr:col>19</xdr:col>
      <xdr:colOff>438150</xdr:colOff>
      <xdr:row>201</xdr:row>
      <xdr:rowOff>333375</xdr:rowOff>
    </xdr:to>
    <xdr:sp macro="" textlink="">
      <xdr:nvSpPr>
        <xdr:cNvPr id="15" name="四角形吹き出し 1">
          <a:extLst>
            <a:ext uri="{FF2B5EF4-FFF2-40B4-BE49-F238E27FC236}">
              <a16:creationId xmlns:a16="http://schemas.microsoft.com/office/drawing/2014/main" id="{856A909E-5A67-4022-AD3E-BAE1E7A901F2}"/>
            </a:ext>
          </a:extLst>
        </xdr:cNvPr>
        <xdr:cNvSpPr/>
      </xdr:nvSpPr>
      <xdr:spPr>
        <a:xfrm>
          <a:off x="13392150" y="47005875"/>
          <a:ext cx="4114800" cy="885825"/>
        </a:xfrm>
        <a:prstGeom prst="wedgeRectCallout">
          <a:avLst>
            <a:gd name="adj1" fmla="val -56038"/>
            <a:gd name="adj2" fmla="val -18630"/>
          </a:avLst>
        </a:prstGeom>
        <a:solidFill>
          <a:schemeClr val="bg1"/>
        </a:solidFill>
        <a:ln>
          <a:solidFill>
            <a:srgbClr val="FFC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（例）見守りセンサーのみ導入する場合</a:t>
          </a:r>
          <a:endParaRPr kumimoji="1" lang="en-US" altLang="ja-JP" sz="1100" b="1">
            <a:solidFill>
              <a:srgbClr val="FF0000"/>
            </a:solidFill>
          </a:endParaRPr>
        </a:p>
        <a:p>
          <a:pPr algn="l"/>
          <a:r>
            <a:rPr kumimoji="1" lang="ja-JP" altLang="en-US" sz="1100" b="1">
              <a:solidFill>
                <a:srgbClr val="FF0000"/>
              </a:solidFill>
            </a:rPr>
            <a:t>製品毎、基準額毎に、記載してください。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機器導入に伴う付帯経費</a:t>
          </a:r>
          <a:r>
            <a:rPr kumimoji="1" lang="ja-JP" altLang="en-US" sz="1100" b="1">
              <a:solidFill>
                <a:srgbClr val="FF0000"/>
              </a:solidFill>
              <a:effectLst/>
              <a:latin typeface="+mn-lt"/>
              <a:ea typeface="+mn-ea"/>
              <a:cs typeface="+mn-cs"/>
            </a:rPr>
            <a:t>（</a:t>
          </a:r>
          <a:r>
            <a:rPr kumimoji="1" lang="en-US" altLang="ja-JP" sz="1100" b="1">
              <a:solidFill>
                <a:srgbClr val="FF0000"/>
              </a:solidFill>
              <a:effectLst/>
              <a:latin typeface="+mn-lt"/>
              <a:ea typeface="+mn-ea"/>
              <a:cs typeface="+mn-cs"/>
            </a:rPr>
            <a:t>Wi-Fi</a:t>
          </a:r>
          <a:r>
            <a:rPr kumimoji="1" lang="ja-JP" altLang="en-US" sz="1100" b="1">
              <a:solidFill>
                <a:srgbClr val="FF0000"/>
              </a:solidFill>
              <a:effectLst/>
              <a:latin typeface="+mn-lt"/>
              <a:ea typeface="+mn-ea"/>
              <a:cs typeface="+mn-cs"/>
            </a:rPr>
            <a:t>等）</a:t>
          </a:r>
          <a:r>
            <a:rPr kumimoji="1" lang="ja-JP" altLang="ja-JP" sz="1100" b="1">
              <a:solidFill>
                <a:srgbClr val="FF0000"/>
              </a:solidFill>
              <a:effectLst/>
              <a:latin typeface="+mn-lt"/>
              <a:ea typeface="+mn-ea"/>
              <a:cs typeface="+mn-cs"/>
            </a:rPr>
            <a:t>は、</a:t>
          </a:r>
          <a:r>
            <a:rPr kumimoji="1" lang="ja-JP" altLang="en-US" sz="1100" b="1">
              <a:solidFill>
                <a:srgbClr val="FF0000"/>
              </a:solidFill>
              <a:effectLst/>
              <a:latin typeface="+mn-lt"/>
              <a:ea typeface="+mn-ea"/>
              <a:cs typeface="+mn-cs"/>
            </a:rPr>
            <a:t>機器本体の</a:t>
          </a:r>
          <a:r>
            <a:rPr kumimoji="1" lang="ja-JP" altLang="ja-JP" sz="1100" b="1">
              <a:solidFill>
                <a:srgbClr val="FF0000"/>
              </a:solidFill>
              <a:effectLst/>
              <a:latin typeface="+mn-lt"/>
              <a:ea typeface="+mn-ea"/>
              <a:cs typeface="+mn-cs"/>
            </a:rPr>
            <a:t>「補助対象</a:t>
          </a:r>
          <a:endParaRPr kumimoji="1" lang="en-US" altLang="ja-JP" sz="1100" b="1">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経費」に含めてください。</a:t>
          </a:r>
          <a:endParaRPr lang="ja-JP" altLang="ja-JP">
            <a:solidFill>
              <a:srgbClr val="FF0000"/>
            </a:solidFill>
            <a:effectLst/>
          </a:endParaRPr>
        </a:p>
      </xdr:txBody>
    </xdr:sp>
    <xdr:clientData/>
  </xdr:twoCellAnchor>
  <xdr:twoCellAnchor>
    <xdr:from>
      <xdr:col>13</xdr:col>
      <xdr:colOff>438150</xdr:colOff>
      <xdr:row>211</xdr:row>
      <xdr:rowOff>142875</xdr:rowOff>
    </xdr:from>
    <xdr:to>
      <xdr:col>19</xdr:col>
      <xdr:colOff>438150</xdr:colOff>
      <xdr:row>213</xdr:row>
      <xdr:rowOff>333375</xdr:rowOff>
    </xdr:to>
    <xdr:sp macro="" textlink="">
      <xdr:nvSpPr>
        <xdr:cNvPr id="16" name="四角形吹き出し 1">
          <a:extLst>
            <a:ext uri="{FF2B5EF4-FFF2-40B4-BE49-F238E27FC236}">
              <a16:creationId xmlns:a16="http://schemas.microsoft.com/office/drawing/2014/main" id="{5FD27D0B-04EE-4126-8F22-A7D381721174}"/>
            </a:ext>
          </a:extLst>
        </xdr:cNvPr>
        <xdr:cNvSpPr/>
      </xdr:nvSpPr>
      <xdr:spPr>
        <a:xfrm>
          <a:off x="13392150" y="50901600"/>
          <a:ext cx="4114800" cy="885825"/>
        </a:xfrm>
        <a:prstGeom prst="wedgeRectCallout">
          <a:avLst>
            <a:gd name="adj1" fmla="val -56038"/>
            <a:gd name="adj2" fmla="val -18630"/>
          </a:avLst>
        </a:prstGeom>
        <a:solidFill>
          <a:schemeClr val="bg1"/>
        </a:solidFill>
        <a:ln>
          <a:solidFill>
            <a:srgbClr val="FFC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（例）見守りセンサーのみ導入する場合</a:t>
          </a:r>
          <a:endParaRPr kumimoji="1" lang="en-US" altLang="ja-JP" sz="1100" b="1">
            <a:solidFill>
              <a:srgbClr val="FF0000"/>
            </a:solidFill>
          </a:endParaRPr>
        </a:p>
        <a:p>
          <a:pPr algn="l"/>
          <a:r>
            <a:rPr kumimoji="1" lang="ja-JP" altLang="en-US" sz="1100" b="1">
              <a:solidFill>
                <a:srgbClr val="FF0000"/>
              </a:solidFill>
            </a:rPr>
            <a:t>製品毎、基準額毎に、記載してください。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機器導入に伴う付帯経費</a:t>
          </a:r>
          <a:r>
            <a:rPr kumimoji="1" lang="ja-JP" altLang="en-US" sz="1100" b="1">
              <a:solidFill>
                <a:srgbClr val="FF0000"/>
              </a:solidFill>
              <a:effectLst/>
              <a:latin typeface="+mn-lt"/>
              <a:ea typeface="+mn-ea"/>
              <a:cs typeface="+mn-cs"/>
            </a:rPr>
            <a:t>（</a:t>
          </a:r>
          <a:r>
            <a:rPr kumimoji="1" lang="en-US" altLang="ja-JP" sz="1100" b="1">
              <a:solidFill>
                <a:srgbClr val="FF0000"/>
              </a:solidFill>
              <a:effectLst/>
              <a:latin typeface="+mn-lt"/>
              <a:ea typeface="+mn-ea"/>
              <a:cs typeface="+mn-cs"/>
            </a:rPr>
            <a:t>Wi-Fi</a:t>
          </a:r>
          <a:r>
            <a:rPr kumimoji="1" lang="ja-JP" altLang="en-US" sz="1100" b="1">
              <a:solidFill>
                <a:srgbClr val="FF0000"/>
              </a:solidFill>
              <a:effectLst/>
              <a:latin typeface="+mn-lt"/>
              <a:ea typeface="+mn-ea"/>
              <a:cs typeface="+mn-cs"/>
            </a:rPr>
            <a:t>等）</a:t>
          </a:r>
          <a:r>
            <a:rPr kumimoji="1" lang="ja-JP" altLang="ja-JP" sz="1100" b="1">
              <a:solidFill>
                <a:srgbClr val="FF0000"/>
              </a:solidFill>
              <a:effectLst/>
              <a:latin typeface="+mn-lt"/>
              <a:ea typeface="+mn-ea"/>
              <a:cs typeface="+mn-cs"/>
            </a:rPr>
            <a:t>は、</a:t>
          </a:r>
          <a:r>
            <a:rPr kumimoji="1" lang="ja-JP" altLang="en-US" sz="1100" b="1">
              <a:solidFill>
                <a:srgbClr val="FF0000"/>
              </a:solidFill>
              <a:effectLst/>
              <a:latin typeface="+mn-lt"/>
              <a:ea typeface="+mn-ea"/>
              <a:cs typeface="+mn-cs"/>
            </a:rPr>
            <a:t>機器本体の</a:t>
          </a:r>
          <a:r>
            <a:rPr kumimoji="1" lang="ja-JP" altLang="ja-JP" sz="1100" b="1">
              <a:solidFill>
                <a:srgbClr val="FF0000"/>
              </a:solidFill>
              <a:effectLst/>
              <a:latin typeface="+mn-lt"/>
              <a:ea typeface="+mn-ea"/>
              <a:cs typeface="+mn-cs"/>
            </a:rPr>
            <a:t>「補助対象</a:t>
          </a:r>
          <a:endParaRPr kumimoji="1" lang="en-US" altLang="ja-JP" sz="1100" b="1">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経費」に含めてください。</a:t>
          </a:r>
          <a:endParaRPr lang="ja-JP" altLang="ja-JP">
            <a:solidFill>
              <a:srgbClr val="FF0000"/>
            </a:solidFill>
            <a:effectLst/>
          </a:endParaRPr>
        </a:p>
      </xdr:txBody>
    </xdr:sp>
    <xdr:clientData/>
  </xdr:twoCellAnchor>
  <xdr:twoCellAnchor>
    <xdr:from>
      <xdr:col>13</xdr:col>
      <xdr:colOff>438150</xdr:colOff>
      <xdr:row>223</xdr:row>
      <xdr:rowOff>142875</xdr:rowOff>
    </xdr:from>
    <xdr:to>
      <xdr:col>19</xdr:col>
      <xdr:colOff>438150</xdr:colOff>
      <xdr:row>225</xdr:row>
      <xdr:rowOff>333375</xdr:rowOff>
    </xdr:to>
    <xdr:sp macro="" textlink="">
      <xdr:nvSpPr>
        <xdr:cNvPr id="17" name="四角形吹き出し 1">
          <a:extLst>
            <a:ext uri="{FF2B5EF4-FFF2-40B4-BE49-F238E27FC236}">
              <a16:creationId xmlns:a16="http://schemas.microsoft.com/office/drawing/2014/main" id="{64013264-D658-4492-A91A-885995896068}"/>
            </a:ext>
          </a:extLst>
        </xdr:cNvPr>
        <xdr:cNvSpPr/>
      </xdr:nvSpPr>
      <xdr:spPr>
        <a:xfrm>
          <a:off x="13392150" y="54797325"/>
          <a:ext cx="4114800" cy="885825"/>
        </a:xfrm>
        <a:prstGeom prst="wedgeRectCallout">
          <a:avLst>
            <a:gd name="adj1" fmla="val -56038"/>
            <a:gd name="adj2" fmla="val -18630"/>
          </a:avLst>
        </a:prstGeom>
        <a:solidFill>
          <a:schemeClr val="bg1"/>
        </a:solidFill>
        <a:ln>
          <a:solidFill>
            <a:srgbClr val="FFC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（例）見守りセンサーのみ導入する場合</a:t>
          </a:r>
          <a:endParaRPr kumimoji="1" lang="en-US" altLang="ja-JP" sz="1100" b="1">
            <a:solidFill>
              <a:srgbClr val="FF0000"/>
            </a:solidFill>
          </a:endParaRPr>
        </a:p>
        <a:p>
          <a:pPr algn="l"/>
          <a:r>
            <a:rPr kumimoji="1" lang="ja-JP" altLang="en-US" sz="1100" b="1">
              <a:solidFill>
                <a:srgbClr val="FF0000"/>
              </a:solidFill>
            </a:rPr>
            <a:t>製品毎、基準額毎に、記載してください。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機器導入に伴う付帯経費</a:t>
          </a:r>
          <a:r>
            <a:rPr kumimoji="1" lang="ja-JP" altLang="en-US" sz="1100" b="1">
              <a:solidFill>
                <a:srgbClr val="FF0000"/>
              </a:solidFill>
              <a:effectLst/>
              <a:latin typeface="+mn-lt"/>
              <a:ea typeface="+mn-ea"/>
              <a:cs typeface="+mn-cs"/>
            </a:rPr>
            <a:t>（</a:t>
          </a:r>
          <a:r>
            <a:rPr kumimoji="1" lang="en-US" altLang="ja-JP" sz="1100" b="1">
              <a:solidFill>
                <a:srgbClr val="FF0000"/>
              </a:solidFill>
              <a:effectLst/>
              <a:latin typeface="+mn-lt"/>
              <a:ea typeface="+mn-ea"/>
              <a:cs typeface="+mn-cs"/>
            </a:rPr>
            <a:t>Wi-Fi</a:t>
          </a:r>
          <a:r>
            <a:rPr kumimoji="1" lang="ja-JP" altLang="en-US" sz="1100" b="1">
              <a:solidFill>
                <a:srgbClr val="FF0000"/>
              </a:solidFill>
              <a:effectLst/>
              <a:latin typeface="+mn-lt"/>
              <a:ea typeface="+mn-ea"/>
              <a:cs typeface="+mn-cs"/>
            </a:rPr>
            <a:t>等）</a:t>
          </a:r>
          <a:r>
            <a:rPr kumimoji="1" lang="ja-JP" altLang="ja-JP" sz="1100" b="1">
              <a:solidFill>
                <a:srgbClr val="FF0000"/>
              </a:solidFill>
              <a:effectLst/>
              <a:latin typeface="+mn-lt"/>
              <a:ea typeface="+mn-ea"/>
              <a:cs typeface="+mn-cs"/>
            </a:rPr>
            <a:t>は、</a:t>
          </a:r>
          <a:r>
            <a:rPr kumimoji="1" lang="ja-JP" altLang="en-US" sz="1100" b="1">
              <a:solidFill>
                <a:srgbClr val="FF0000"/>
              </a:solidFill>
              <a:effectLst/>
              <a:latin typeface="+mn-lt"/>
              <a:ea typeface="+mn-ea"/>
              <a:cs typeface="+mn-cs"/>
            </a:rPr>
            <a:t>機器本体の</a:t>
          </a:r>
          <a:r>
            <a:rPr kumimoji="1" lang="ja-JP" altLang="ja-JP" sz="1100" b="1">
              <a:solidFill>
                <a:srgbClr val="FF0000"/>
              </a:solidFill>
              <a:effectLst/>
              <a:latin typeface="+mn-lt"/>
              <a:ea typeface="+mn-ea"/>
              <a:cs typeface="+mn-cs"/>
            </a:rPr>
            <a:t>「補助対象</a:t>
          </a:r>
          <a:endParaRPr kumimoji="1" lang="en-US" altLang="ja-JP" sz="1100" b="1">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経費」に含めてください。</a:t>
          </a:r>
          <a:endParaRPr lang="ja-JP" altLang="ja-JP">
            <a:solidFill>
              <a:srgbClr val="FF0000"/>
            </a:solidFill>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13</xdr:col>
      <xdr:colOff>476250</xdr:colOff>
      <xdr:row>30</xdr:row>
      <xdr:rowOff>47626</xdr:rowOff>
    </xdr:from>
    <xdr:to>
      <xdr:col>18</xdr:col>
      <xdr:colOff>323850</xdr:colOff>
      <xdr:row>70</xdr:row>
      <xdr:rowOff>123825</xdr:rowOff>
    </xdr:to>
    <xdr:sp macro="" textlink="">
      <xdr:nvSpPr>
        <xdr:cNvPr id="2" name="四角形吹き出し 6">
          <a:extLst>
            <a:ext uri="{FF2B5EF4-FFF2-40B4-BE49-F238E27FC236}">
              <a16:creationId xmlns:a16="http://schemas.microsoft.com/office/drawing/2014/main" id="{CD23CD53-1BCB-4752-BF42-97A645F299E9}"/>
            </a:ext>
          </a:extLst>
        </xdr:cNvPr>
        <xdr:cNvSpPr/>
      </xdr:nvSpPr>
      <xdr:spPr>
        <a:xfrm>
          <a:off x="13430250" y="4381501"/>
          <a:ext cx="3276600" cy="761999"/>
        </a:xfrm>
        <a:prstGeom prst="wedgeRectCallout">
          <a:avLst>
            <a:gd name="adj1" fmla="val -56038"/>
            <a:gd name="adj2" fmla="val -18630"/>
          </a:avLst>
        </a:prstGeom>
        <a:solidFill>
          <a:schemeClr val="bg1"/>
        </a:solidFill>
        <a:ln>
          <a:solidFill>
            <a:schemeClr val="accent2"/>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複数の事業所で導入する場合は、シート左端の「＋」ボタンを上から順にクリックし、行を追加表示させて</a:t>
          </a:r>
          <a:endParaRPr kumimoji="1" lang="en-US" altLang="ja-JP" sz="1100" b="1">
            <a:solidFill>
              <a:srgbClr val="FF0000"/>
            </a:solidFill>
          </a:endParaRPr>
        </a:p>
        <a:p>
          <a:pPr algn="l"/>
          <a:r>
            <a:rPr kumimoji="1" lang="ja-JP" altLang="en-US" sz="1100" b="1">
              <a:solidFill>
                <a:srgbClr val="FF0000"/>
              </a:solidFill>
            </a:rPr>
            <a:t>記載してください。</a:t>
          </a:r>
          <a:endParaRPr kumimoji="1" lang="en-US" altLang="ja-JP" sz="1100" b="1">
            <a:solidFill>
              <a:srgbClr val="FF0000"/>
            </a:solidFill>
          </a:endParaRPr>
        </a:p>
      </xdr:txBody>
    </xdr:sp>
    <xdr:clientData/>
  </xdr:twoCellAnchor>
  <xdr:twoCellAnchor>
    <xdr:from>
      <xdr:col>13</xdr:col>
      <xdr:colOff>504825</xdr:colOff>
      <xdr:row>255</xdr:row>
      <xdr:rowOff>161925</xdr:rowOff>
    </xdr:from>
    <xdr:to>
      <xdr:col>18</xdr:col>
      <xdr:colOff>476250</xdr:colOff>
      <xdr:row>383</xdr:row>
      <xdr:rowOff>114300</xdr:rowOff>
    </xdr:to>
    <xdr:sp macro="" textlink="">
      <xdr:nvSpPr>
        <xdr:cNvPr id="3" name="吹き出し: 四角形 2">
          <a:extLst>
            <a:ext uri="{FF2B5EF4-FFF2-40B4-BE49-F238E27FC236}">
              <a16:creationId xmlns:a16="http://schemas.microsoft.com/office/drawing/2014/main" id="{ACE14B6C-29FD-479B-B315-F3110183A72F}"/>
            </a:ext>
          </a:extLst>
        </xdr:cNvPr>
        <xdr:cNvSpPr/>
      </xdr:nvSpPr>
      <xdr:spPr>
        <a:xfrm>
          <a:off x="13458825" y="14001750"/>
          <a:ext cx="3400425" cy="1323975"/>
        </a:xfrm>
        <a:prstGeom prst="wedgeRectCallout">
          <a:avLst>
            <a:gd name="adj1" fmla="val -56627"/>
            <a:gd name="adj2" fmla="val -26383"/>
          </a:avLst>
        </a:prstGeom>
        <a:solidFill>
          <a:schemeClr val="bg1"/>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ln>
                <a:noFill/>
              </a:ln>
              <a:solidFill>
                <a:srgbClr val="FF0000"/>
              </a:solidFill>
            </a:rPr>
            <a:t>複数の事業所で導入する場合は、シートの左端の「＋」</a:t>
          </a:r>
          <a:endParaRPr kumimoji="1" lang="en-US" altLang="ja-JP" sz="1100" b="1">
            <a:ln>
              <a:noFill/>
            </a:ln>
            <a:solidFill>
              <a:srgbClr val="FF0000"/>
            </a:solidFill>
          </a:endParaRPr>
        </a:p>
        <a:p>
          <a:pPr algn="l"/>
          <a:r>
            <a:rPr kumimoji="1" lang="ja-JP" altLang="en-US" sz="1100" b="1">
              <a:ln>
                <a:noFill/>
              </a:ln>
              <a:solidFill>
                <a:srgbClr val="FF0000"/>
              </a:solidFill>
            </a:rPr>
            <a:t>ボタンを上から順にクリックし、行を追加表示させて</a:t>
          </a:r>
          <a:endParaRPr kumimoji="1" lang="en-US" altLang="ja-JP" sz="1100" b="1">
            <a:ln>
              <a:noFill/>
            </a:ln>
            <a:solidFill>
              <a:srgbClr val="FF0000"/>
            </a:solidFill>
          </a:endParaRPr>
        </a:p>
        <a:p>
          <a:pPr algn="l"/>
          <a:r>
            <a:rPr kumimoji="1" lang="ja-JP" altLang="en-US" sz="1100" b="1">
              <a:ln>
                <a:noFill/>
              </a:ln>
              <a:solidFill>
                <a:srgbClr val="FF0000"/>
              </a:solidFill>
            </a:rPr>
            <a:t>記載してください。</a:t>
          </a:r>
        </a:p>
      </xdr:txBody>
    </xdr:sp>
    <xdr:clientData/>
  </xdr:twoCellAnchor>
  <xdr:twoCellAnchor>
    <xdr:from>
      <xdr:col>13</xdr:col>
      <xdr:colOff>523875</xdr:colOff>
      <xdr:row>399</xdr:row>
      <xdr:rowOff>19050</xdr:rowOff>
    </xdr:from>
    <xdr:to>
      <xdr:col>19</xdr:col>
      <xdr:colOff>266700</xdr:colOff>
      <xdr:row>401</xdr:row>
      <xdr:rowOff>133350</xdr:rowOff>
    </xdr:to>
    <xdr:sp macro="" textlink="">
      <xdr:nvSpPr>
        <xdr:cNvPr id="4" name="四角形吹き出し 18">
          <a:extLst>
            <a:ext uri="{FF2B5EF4-FFF2-40B4-BE49-F238E27FC236}">
              <a16:creationId xmlns:a16="http://schemas.microsoft.com/office/drawing/2014/main" id="{06A229F6-3953-4137-8E84-CE1258EC3A18}"/>
            </a:ext>
          </a:extLst>
        </xdr:cNvPr>
        <xdr:cNvSpPr/>
      </xdr:nvSpPr>
      <xdr:spPr>
        <a:xfrm>
          <a:off x="13477875" y="15401925"/>
          <a:ext cx="3857625" cy="457200"/>
        </a:xfrm>
        <a:prstGeom prst="wedgeRectCallout">
          <a:avLst>
            <a:gd name="adj1" fmla="val -60976"/>
            <a:gd name="adj2" fmla="val -23130"/>
          </a:avLst>
        </a:prstGeom>
        <a:solidFill>
          <a:schemeClr val="bg1"/>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第３号様式の「６．補助対象経費の内訳」の合計（複数シートの場合は全シートの合計）と一致していることをご確認ください。</a:t>
          </a:r>
          <a:endParaRPr kumimoji="1" lang="en-US" altLang="ja-JP" sz="1100" b="1">
            <a:solidFill>
              <a:srgbClr val="FF0000"/>
            </a:solidFill>
          </a:endParaRPr>
        </a:p>
      </xdr:txBody>
    </xdr:sp>
    <xdr:clientData/>
  </xdr:twoCellAnchor>
  <xdr:twoCellAnchor>
    <xdr:from>
      <xdr:col>13</xdr:col>
      <xdr:colOff>523874</xdr:colOff>
      <xdr:row>402</xdr:row>
      <xdr:rowOff>38100</xdr:rowOff>
    </xdr:from>
    <xdr:to>
      <xdr:col>19</xdr:col>
      <xdr:colOff>266699</xdr:colOff>
      <xdr:row>402</xdr:row>
      <xdr:rowOff>409575</xdr:rowOff>
    </xdr:to>
    <xdr:sp macro="" textlink="">
      <xdr:nvSpPr>
        <xdr:cNvPr id="5" name="四角形吹き出し 18">
          <a:extLst>
            <a:ext uri="{FF2B5EF4-FFF2-40B4-BE49-F238E27FC236}">
              <a16:creationId xmlns:a16="http://schemas.microsoft.com/office/drawing/2014/main" id="{DA2E90E0-1EB6-4221-8E46-AC1CB49F81B7}"/>
            </a:ext>
          </a:extLst>
        </xdr:cNvPr>
        <xdr:cNvSpPr/>
      </xdr:nvSpPr>
      <xdr:spPr>
        <a:xfrm>
          <a:off x="13477874" y="15944850"/>
          <a:ext cx="3857625" cy="371475"/>
        </a:xfrm>
        <a:prstGeom prst="wedgeRectCallout">
          <a:avLst>
            <a:gd name="adj1" fmla="val -60976"/>
            <a:gd name="adj2" fmla="val -23130"/>
          </a:avLst>
        </a:prstGeom>
        <a:solidFill>
          <a:schemeClr val="bg1"/>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補助額合計が内示額以内となっていることをご確認ください。</a:t>
          </a:r>
          <a:endParaRPr kumimoji="1" lang="en-US" altLang="ja-JP" sz="1100" b="1">
            <a:solidFill>
              <a:srgbClr val="FF0000"/>
            </a:solidFill>
          </a:endParaRPr>
        </a:p>
      </xdr:txBody>
    </xdr:sp>
    <xdr:clientData/>
  </xdr:twoCellAnchor>
  <xdr:twoCellAnchor>
    <xdr:from>
      <xdr:col>13</xdr:col>
      <xdr:colOff>323850</xdr:colOff>
      <xdr:row>1</xdr:row>
      <xdr:rowOff>133350</xdr:rowOff>
    </xdr:from>
    <xdr:to>
      <xdr:col>19</xdr:col>
      <xdr:colOff>342900</xdr:colOff>
      <xdr:row>6</xdr:row>
      <xdr:rowOff>161925</xdr:rowOff>
    </xdr:to>
    <xdr:sp macro="" textlink="">
      <xdr:nvSpPr>
        <xdr:cNvPr id="6" name="吹き出し: 四角形 5">
          <a:extLst>
            <a:ext uri="{FF2B5EF4-FFF2-40B4-BE49-F238E27FC236}">
              <a16:creationId xmlns:a16="http://schemas.microsoft.com/office/drawing/2014/main" id="{E73C31A0-E3C1-4B38-9750-2989E7392E31}"/>
            </a:ext>
          </a:extLst>
        </xdr:cNvPr>
        <xdr:cNvSpPr/>
      </xdr:nvSpPr>
      <xdr:spPr>
        <a:xfrm>
          <a:off x="13277850" y="304800"/>
          <a:ext cx="4133850" cy="942975"/>
        </a:xfrm>
        <a:prstGeom prst="wedgeRectCallout">
          <a:avLst>
            <a:gd name="adj1" fmla="val -53042"/>
            <a:gd name="adj2" fmla="val -22897"/>
          </a:avLst>
        </a:prstGeom>
        <a:solidFill>
          <a:srgbClr val="FFFFCC"/>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ja-JP" altLang="ja-JP" sz="1100" b="1">
              <a:solidFill>
                <a:schemeClr val="dk1"/>
              </a:solidFill>
              <a:effectLst/>
              <a:latin typeface="+mn-lt"/>
              <a:ea typeface="+mn-ea"/>
              <a:cs typeface="+mn-cs"/>
            </a:rPr>
            <a:t>交付申請時の金額が業務改善計画書提出時と同一の場合、</a:t>
          </a:r>
          <a:endParaRPr lang="ja-JP" altLang="ja-JP">
            <a:effectLst/>
          </a:endParaRPr>
        </a:p>
        <a:p>
          <a:r>
            <a:rPr kumimoji="1" lang="ja-JP" altLang="en-US" sz="1100" b="1">
              <a:solidFill>
                <a:schemeClr val="dk1"/>
              </a:solidFill>
              <a:effectLst/>
              <a:latin typeface="+mn-lt"/>
              <a:ea typeface="+mn-ea"/>
              <a:cs typeface="+mn-cs"/>
            </a:rPr>
            <a:t>「補助対象経費」「台数」は</a:t>
          </a:r>
          <a:r>
            <a:rPr kumimoji="1" lang="ja-JP" altLang="ja-JP" sz="1100" b="1">
              <a:solidFill>
                <a:schemeClr val="dk1"/>
              </a:solidFill>
              <a:effectLst/>
              <a:latin typeface="+mn-lt"/>
              <a:ea typeface="+mn-ea"/>
              <a:cs typeface="+mn-cs"/>
            </a:rPr>
            <a:t>内示通知書「補助予定額の計算」中の</a:t>
          </a:r>
          <a:endParaRPr lang="ja-JP" altLang="ja-JP">
            <a:effectLst/>
          </a:endParaRPr>
        </a:p>
        <a:p>
          <a:r>
            <a:rPr kumimoji="1" lang="ja-JP" altLang="ja-JP" sz="1100" b="1">
              <a:solidFill>
                <a:schemeClr val="dk1"/>
              </a:solidFill>
              <a:effectLst/>
              <a:latin typeface="+mn-lt"/>
              <a:ea typeface="+mn-ea"/>
              <a:cs typeface="+mn-cs"/>
            </a:rPr>
            <a:t>各該当箇所から転記ください。</a:t>
          </a:r>
          <a:endParaRPr kumimoji="1" lang="en-US" altLang="ja-JP" sz="1100" b="1">
            <a:solidFill>
              <a:schemeClr val="dk1"/>
            </a:solidFill>
            <a:effectLst/>
            <a:latin typeface="+mn-lt"/>
            <a:ea typeface="+mn-ea"/>
            <a:cs typeface="+mn-cs"/>
          </a:endParaRPr>
        </a:p>
        <a:p>
          <a:r>
            <a:rPr lang="ja-JP" altLang="en-US" b="1">
              <a:solidFill>
                <a:srgbClr val="FF0000"/>
              </a:solidFill>
              <a:effectLst/>
            </a:rPr>
            <a:t>行の追加は絶対に行わないでください。</a:t>
          </a:r>
          <a:endParaRPr lang="ja-JP" altLang="ja-JP" b="1">
            <a:solidFill>
              <a:srgbClr val="FF0000"/>
            </a:solidFill>
            <a:effectLst/>
          </a:endParaRPr>
        </a:p>
        <a:p>
          <a:pPr algn="l"/>
          <a:endParaRPr kumimoji="1" lang="en-US" altLang="ja-JP" sz="1100" b="1">
            <a:solidFill>
              <a:sysClr val="windowText" lastClr="000000"/>
            </a:solidFill>
          </a:endParaRPr>
        </a:p>
      </xdr:txBody>
    </xdr:sp>
    <xdr:clientData/>
  </xdr:twoCellAnchor>
  <xdr:twoCellAnchor>
    <xdr:from>
      <xdr:col>13</xdr:col>
      <xdr:colOff>438150</xdr:colOff>
      <xdr:row>115</xdr:row>
      <xdr:rowOff>142875</xdr:rowOff>
    </xdr:from>
    <xdr:to>
      <xdr:col>19</xdr:col>
      <xdr:colOff>438150</xdr:colOff>
      <xdr:row>117</xdr:row>
      <xdr:rowOff>333375</xdr:rowOff>
    </xdr:to>
    <xdr:sp macro="" textlink="">
      <xdr:nvSpPr>
        <xdr:cNvPr id="7" name="四角形吹き出し 1">
          <a:extLst>
            <a:ext uri="{FF2B5EF4-FFF2-40B4-BE49-F238E27FC236}">
              <a16:creationId xmlns:a16="http://schemas.microsoft.com/office/drawing/2014/main" id="{F5C4CD49-0528-4BE9-B70E-39D67985D343}"/>
            </a:ext>
          </a:extLst>
        </xdr:cNvPr>
        <xdr:cNvSpPr/>
      </xdr:nvSpPr>
      <xdr:spPr>
        <a:xfrm>
          <a:off x="13392150" y="6686550"/>
          <a:ext cx="4114800" cy="885825"/>
        </a:xfrm>
        <a:prstGeom prst="wedgeRectCallout">
          <a:avLst>
            <a:gd name="adj1" fmla="val -56038"/>
            <a:gd name="adj2" fmla="val -18630"/>
          </a:avLst>
        </a:prstGeom>
        <a:solidFill>
          <a:schemeClr val="bg1"/>
        </a:solidFill>
        <a:ln>
          <a:solidFill>
            <a:srgbClr val="FFC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（例）見守りセンサーのみ導入する場合</a:t>
          </a:r>
          <a:endParaRPr kumimoji="1" lang="en-US" altLang="ja-JP" sz="1100" b="1">
            <a:solidFill>
              <a:srgbClr val="FF0000"/>
            </a:solidFill>
          </a:endParaRPr>
        </a:p>
        <a:p>
          <a:pPr algn="l"/>
          <a:r>
            <a:rPr kumimoji="1" lang="ja-JP" altLang="en-US" sz="1100" b="1">
              <a:solidFill>
                <a:srgbClr val="FF0000"/>
              </a:solidFill>
            </a:rPr>
            <a:t>製品毎、基準額毎に、記載してください。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機器導入に伴う付帯経費</a:t>
          </a:r>
          <a:r>
            <a:rPr kumimoji="1" lang="ja-JP" altLang="en-US" sz="1100" b="1">
              <a:solidFill>
                <a:srgbClr val="FF0000"/>
              </a:solidFill>
              <a:effectLst/>
              <a:latin typeface="+mn-lt"/>
              <a:ea typeface="+mn-ea"/>
              <a:cs typeface="+mn-cs"/>
            </a:rPr>
            <a:t>（</a:t>
          </a:r>
          <a:r>
            <a:rPr kumimoji="1" lang="en-US" altLang="ja-JP" sz="1100" b="1">
              <a:solidFill>
                <a:srgbClr val="FF0000"/>
              </a:solidFill>
              <a:effectLst/>
              <a:latin typeface="+mn-lt"/>
              <a:ea typeface="+mn-ea"/>
              <a:cs typeface="+mn-cs"/>
            </a:rPr>
            <a:t>Wi-Fi</a:t>
          </a:r>
          <a:r>
            <a:rPr kumimoji="1" lang="ja-JP" altLang="en-US" sz="1100" b="1">
              <a:solidFill>
                <a:srgbClr val="FF0000"/>
              </a:solidFill>
              <a:effectLst/>
              <a:latin typeface="+mn-lt"/>
              <a:ea typeface="+mn-ea"/>
              <a:cs typeface="+mn-cs"/>
            </a:rPr>
            <a:t>等）</a:t>
          </a:r>
          <a:r>
            <a:rPr kumimoji="1" lang="ja-JP" altLang="ja-JP" sz="1100" b="1">
              <a:solidFill>
                <a:srgbClr val="FF0000"/>
              </a:solidFill>
              <a:effectLst/>
              <a:latin typeface="+mn-lt"/>
              <a:ea typeface="+mn-ea"/>
              <a:cs typeface="+mn-cs"/>
            </a:rPr>
            <a:t>は、</a:t>
          </a:r>
          <a:r>
            <a:rPr kumimoji="1" lang="ja-JP" altLang="en-US" sz="1100" b="1">
              <a:solidFill>
                <a:srgbClr val="FF0000"/>
              </a:solidFill>
              <a:effectLst/>
              <a:latin typeface="+mn-lt"/>
              <a:ea typeface="+mn-ea"/>
              <a:cs typeface="+mn-cs"/>
            </a:rPr>
            <a:t>機器本体の</a:t>
          </a:r>
          <a:r>
            <a:rPr kumimoji="1" lang="ja-JP" altLang="ja-JP" sz="1100" b="1">
              <a:solidFill>
                <a:srgbClr val="FF0000"/>
              </a:solidFill>
              <a:effectLst/>
              <a:latin typeface="+mn-lt"/>
              <a:ea typeface="+mn-ea"/>
              <a:cs typeface="+mn-cs"/>
            </a:rPr>
            <a:t>「補助対象</a:t>
          </a:r>
          <a:endParaRPr kumimoji="1" lang="en-US" altLang="ja-JP" sz="1100" b="1">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経費」に含めてください。</a:t>
          </a:r>
          <a:endParaRPr lang="ja-JP" altLang="ja-JP">
            <a:solidFill>
              <a:srgbClr val="FF0000"/>
            </a:solidFill>
            <a:effectLst/>
          </a:endParaRPr>
        </a:p>
      </xdr:txBody>
    </xdr:sp>
    <xdr:clientData/>
  </xdr:twoCellAnchor>
  <xdr:twoCellAnchor>
    <xdr:from>
      <xdr:col>13</xdr:col>
      <xdr:colOff>447675</xdr:colOff>
      <xdr:row>125</xdr:row>
      <xdr:rowOff>0</xdr:rowOff>
    </xdr:from>
    <xdr:to>
      <xdr:col>18</xdr:col>
      <xdr:colOff>295275</xdr:colOff>
      <xdr:row>208</xdr:row>
      <xdr:rowOff>142875</xdr:rowOff>
    </xdr:to>
    <xdr:sp macro="" textlink="">
      <xdr:nvSpPr>
        <xdr:cNvPr id="8" name="四角形吹き出し 6">
          <a:extLst>
            <a:ext uri="{FF2B5EF4-FFF2-40B4-BE49-F238E27FC236}">
              <a16:creationId xmlns:a16="http://schemas.microsoft.com/office/drawing/2014/main" id="{491606CB-B7A6-4171-B44D-90DB4385F59A}"/>
            </a:ext>
          </a:extLst>
        </xdr:cNvPr>
        <xdr:cNvSpPr/>
      </xdr:nvSpPr>
      <xdr:spPr>
        <a:xfrm>
          <a:off x="13401675" y="8467725"/>
          <a:ext cx="3276600" cy="1209675"/>
        </a:xfrm>
        <a:prstGeom prst="wedgeRectCallout">
          <a:avLst>
            <a:gd name="adj1" fmla="val -56038"/>
            <a:gd name="adj2" fmla="val -18630"/>
          </a:avLst>
        </a:prstGeom>
        <a:solidFill>
          <a:schemeClr val="bg1"/>
        </a:solidFill>
        <a:ln>
          <a:solidFill>
            <a:schemeClr val="accent2"/>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複数の事業所で導入する場合は、シート左端の「＋」ボタンを上から順にクリックし、行を追加表示させて</a:t>
          </a:r>
          <a:endParaRPr kumimoji="1" lang="en-US" altLang="ja-JP" sz="1100" b="1">
            <a:solidFill>
              <a:srgbClr val="FF0000"/>
            </a:solidFill>
          </a:endParaRPr>
        </a:p>
        <a:p>
          <a:pPr algn="l"/>
          <a:r>
            <a:rPr kumimoji="1" lang="ja-JP" altLang="en-US" sz="1100" b="1">
              <a:solidFill>
                <a:srgbClr val="FF0000"/>
              </a:solidFill>
            </a:rPr>
            <a:t>記載してください。</a:t>
          </a:r>
          <a:endParaRPr kumimoji="1" lang="en-US" altLang="ja-JP" sz="1100" b="1">
            <a:solidFill>
              <a:srgbClr val="FF0000"/>
            </a:solidFill>
          </a:endParaRPr>
        </a:p>
      </xdr:txBody>
    </xdr:sp>
    <xdr:clientData/>
  </xdr:twoCellAnchor>
  <xdr:twoCellAnchor>
    <xdr:from>
      <xdr:col>19</xdr:col>
      <xdr:colOff>19050</xdr:colOff>
      <xdr:row>127</xdr:row>
      <xdr:rowOff>152400</xdr:rowOff>
    </xdr:from>
    <xdr:to>
      <xdr:col>25</xdr:col>
      <xdr:colOff>19050</xdr:colOff>
      <xdr:row>129</xdr:row>
      <xdr:rowOff>342900</xdr:rowOff>
    </xdr:to>
    <xdr:sp macro="" textlink="">
      <xdr:nvSpPr>
        <xdr:cNvPr id="9" name="四角形吹き出し 1">
          <a:extLst>
            <a:ext uri="{FF2B5EF4-FFF2-40B4-BE49-F238E27FC236}">
              <a16:creationId xmlns:a16="http://schemas.microsoft.com/office/drawing/2014/main" id="{D8E648EF-8689-4136-864A-959DFB896A77}"/>
            </a:ext>
          </a:extLst>
        </xdr:cNvPr>
        <xdr:cNvSpPr/>
      </xdr:nvSpPr>
      <xdr:spPr>
        <a:xfrm>
          <a:off x="17373600" y="12706350"/>
          <a:ext cx="4114800" cy="885825"/>
        </a:xfrm>
        <a:prstGeom prst="wedgeRectCallout">
          <a:avLst>
            <a:gd name="adj1" fmla="val -56038"/>
            <a:gd name="adj2" fmla="val -18630"/>
          </a:avLst>
        </a:prstGeom>
        <a:solidFill>
          <a:schemeClr val="bg1"/>
        </a:solidFill>
        <a:ln>
          <a:solidFill>
            <a:srgbClr val="FFC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（例）見守りセンサーのみ導入する場合</a:t>
          </a:r>
          <a:endParaRPr kumimoji="1" lang="en-US" altLang="ja-JP" sz="1100" b="1">
            <a:solidFill>
              <a:srgbClr val="FF0000"/>
            </a:solidFill>
          </a:endParaRPr>
        </a:p>
        <a:p>
          <a:pPr algn="l"/>
          <a:r>
            <a:rPr kumimoji="1" lang="ja-JP" altLang="en-US" sz="1100" b="1">
              <a:solidFill>
                <a:srgbClr val="FF0000"/>
              </a:solidFill>
            </a:rPr>
            <a:t>製品毎、基準額毎に、記載してください。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機器導入に伴う付帯経費</a:t>
          </a:r>
          <a:r>
            <a:rPr kumimoji="1" lang="ja-JP" altLang="en-US" sz="1100" b="1">
              <a:solidFill>
                <a:srgbClr val="FF0000"/>
              </a:solidFill>
              <a:effectLst/>
              <a:latin typeface="+mn-lt"/>
              <a:ea typeface="+mn-ea"/>
              <a:cs typeface="+mn-cs"/>
            </a:rPr>
            <a:t>（</a:t>
          </a:r>
          <a:r>
            <a:rPr kumimoji="1" lang="en-US" altLang="ja-JP" sz="1100" b="1">
              <a:solidFill>
                <a:srgbClr val="FF0000"/>
              </a:solidFill>
              <a:effectLst/>
              <a:latin typeface="+mn-lt"/>
              <a:ea typeface="+mn-ea"/>
              <a:cs typeface="+mn-cs"/>
            </a:rPr>
            <a:t>Wi-Fi</a:t>
          </a:r>
          <a:r>
            <a:rPr kumimoji="1" lang="ja-JP" altLang="en-US" sz="1100" b="1">
              <a:solidFill>
                <a:srgbClr val="FF0000"/>
              </a:solidFill>
              <a:effectLst/>
              <a:latin typeface="+mn-lt"/>
              <a:ea typeface="+mn-ea"/>
              <a:cs typeface="+mn-cs"/>
            </a:rPr>
            <a:t>等）</a:t>
          </a:r>
          <a:r>
            <a:rPr kumimoji="1" lang="ja-JP" altLang="ja-JP" sz="1100" b="1">
              <a:solidFill>
                <a:srgbClr val="FF0000"/>
              </a:solidFill>
              <a:effectLst/>
              <a:latin typeface="+mn-lt"/>
              <a:ea typeface="+mn-ea"/>
              <a:cs typeface="+mn-cs"/>
            </a:rPr>
            <a:t>は、</a:t>
          </a:r>
          <a:r>
            <a:rPr kumimoji="1" lang="ja-JP" altLang="en-US" sz="1100" b="1">
              <a:solidFill>
                <a:srgbClr val="FF0000"/>
              </a:solidFill>
              <a:effectLst/>
              <a:latin typeface="+mn-lt"/>
              <a:ea typeface="+mn-ea"/>
              <a:cs typeface="+mn-cs"/>
            </a:rPr>
            <a:t>機器本体の</a:t>
          </a:r>
          <a:r>
            <a:rPr kumimoji="1" lang="ja-JP" altLang="ja-JP" sz="1100" b="1">
              <a:solidFill>
                <a:srgbClr val="FF0000"/>
              </a:solidFill>
              <a:effectLst/>
              <a:latin typeface="+mn-lt"/>
              <a:ea typeface="+mn-ea"/>
              <a:cs typeface="+mn-cs"/>
            </a:rPr>
            <a:t>「補助対象</a:t>
          </a:r>
          <a:endParaRPr kumimoji="1" lang="en-US" altLang="ja-JP" sz="1100" b="1">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経費」に含めてください。</a:t>
          </a:r>
          <a:endParaRPr lang="ja-JP" altLang="ja-JP">
            <a:solidFill>
              <a:srgbClr val="FF0000"/>
            </a:solidFill>
            <a:effectLst/>
          </a:endParaRPr>
        </a:p>
      </xdr:txBody>
    </xdr:sp>
    <xdr:clientData/>
  </xdr:twoCellAnchor>
  <xdr:twoCellAnchor>
    <xdr:from>
      <xdr:col>13</xdr:col>
      <xdr:colOff>438150</xdr:colOff>
      <xdr:row>139</xdr:row>
      <xdr:rowOff>142875</xdr:rowOff>
    </xdr:from>
    <xdr:to>
      <xdr:col>19</xdr:col>
      <xdr:colOff>438150</xdr:colOff>
      <xdr:row>141</xdr:row>
      <xdr:rowOff>333375</xdr:rowOff>
    </xdr:to>
    <xdr:sp macro="" textlink="">
      <xdr:nvSpPr>
        <xdr:cNvPr id="10" name="四角形吹き出し 1">
          <a:extLst>
            <a:ext uri="{FF2B5EF4-FFF2-40B4-BE49-F238E27FC236}">
              <a16:creationId xmlns:a16="http://schemas.microsoft.com/office/drawing/2014/main" id="{93975D34-49F0-471B-9A01-AA7B624D6201}"/>
            </a:ext>
          </a:extLst>
        </xdr:cNvPr>
        <xdr:cNvSpPr/>
      </xdr:nvSpPr>
      <xdr:spPr>
        <a:xfrm>
          <a:off x="13392150" y="8658225"/>
          <a:ext cx="4114800" cy="0"/>
        </a:xfrm>
        <a:prstGeom prst="wedgeRectCallout">
          <a:avLst>
            <a:gd name="adj1" fmla="val -56038"/>
            <a:gd name="adj2" fmla="val -18630"/>
          </a:avLst>
        </a:prstGeom>
        <a:solidFill>
          <a:schemeClr val="bg1"/>
        </a:solidFill>
        <a:ln>
          <a:solidFill>
            <a:srgbClr val="FFC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（例）見守りセンサーのみ導入する場合</a:t>
          </a:r>
          <a:endParaRPr kumimoji="1" lang="en-US" altLang="ja-JP" sz="1100" b="1">
            <a:solidFill>
              <a:srgbClr val="FF0000"/>
            </a:solidFill>
          </a:endParaRPr>
        </a:p>
        <a:p>
          <a:pPr algn="l"/>
          <a:r>
            <a:rPr kumimoji="1" lang="ja-JP" altLang="en-US" sz="1100" b="1">
              <a:solidFill>
                <a:srgbClr val="FF0000"/>
              </a:solidFill>
            </a:rPr>
            <a:t>製品毎、基準額毎に、記載してください。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機器導入に伴う付帯経費</a:t>
          </a:r>
          <a:r>
            <a:rPr kumimoji="1" lang="ja-JP" altLang="en-US" sz="1100" b="1">
              <a:solidFill>
                <a:srgbClr val="FF0000"/>
              </a:solidFill>
              <a:effectLst/>
              <a:latin typeface="+mn-lt"/>
              <a:ea typeface="+mn-ea"/>
              <a:cs typeface="+mn-cs"/>
            </a:rPr>
            <a:t>（</a:t>
          </a:r>
          <a:r>
            <a:rPr kumimoji="1" lang="en-US" altLang="ja-JP" sz="1100" b="1">
              <a:solidFill>
                <a:srgbClr val="FF0000"/>
              </a:solidFill>
              <a:effectLst/>
              <a:latin typeface="+mn-lt"/>
              <a:ea typeface="+mn-ea"/>
              <a:cs typeface="+mn-cs"/>
            </a:rPr>
            <a:t>Wi-Fi</a:t>
          </a:r>
          <a:r>
            <a:rPr kumimoji="1" lang="ja-JP" altLang="en-US" sz="1100" b="1">
              <a:solidFill>
                <a:srgbClr val="FF0000"/>
              </a:solidFill>
              <a:effectLst/>
              <a:latin typeface="+mn-lt"/>
              <a:ea typeface="+mn-ea"/>
              <a:cs typeface="+mn-cs"/>
            </a:rPr>
            <a:t>等）</a:t>
          </a:r>
          <a:r>
            <a:rPr kumimoji="1" lang="ja-JP" altLang="ja-JP" sz="1100" b="1">
              <a:solidFill>
                <a:srgbClr val="FF0000"/>
              </a:solidFill>
              <a:effectLst/>
              <a:latin typeface="+mn-lt"/>
              <a:ea typeface="+mn-ea"/>
              <a:cs typeface="+mn-cs"/>
            </a:rPr>
            <a:t>は、</a:t>
          </a:r>
          <a:r>
            <a:rPr kumimoji="1" lang="ja-JP" altLang="en-US" sz="1100" b="1">
              <a:solidFill>
                <a:srgbClr val="FF0000"/>
              </a:solidFill>
              <a:effectLst/>
              <a:latin typeface="+mn-lt"/>
              <a:ea typeface="+mn-ea"/>
              <a:cs typeface="+mn-cs"/>
            </a:rPr>
            <a:t>機器本体の</a:t>
          </a:r>
          <a:r>
            <a:rPr kumimoji="1" lang="ja-JP" altLang="ja-JP" sz="1100" b="1">
              <a:solidFill>
                <a:srgbClr val="FF0000"/>
              </a:solidFill>
              <a:effectLst/>
              <a:latin typeface="+mn-lt"/>
              <a:ea typeface="+mn-ea"/>
              <a:cs typeface="+mn-cs"/>
            </a:rPr>
            <a:t>「補助対象</a:t>
          </a:r>
          <a:endParaRPr kumimoji="1" lang="en-US" altLang="ja-JP" sz="1100" b="1">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経費」に含めてください。</a:t>
          </a:r>
          <a:endParaRPr lang="ja-JP" altLang="ja-JP">
            <a:solidFill>
              <a:srgbClr val="FF0000"/>
            </a:solidFill>
            <a:effectLst/>
          </a:endParaRPr>
        </a:p>
      </xdr:txBody>
    </xdr:sp>
    <xdr:clientData/>
  </xdr:twoCellAnchor>
  <xdr:twoCellAnchor>
    <xdr:from>
      <xdr:col>13</xdr:col>
      <xdr:colOff>438150</xdr:colOff>
      <xdr:row>151</xdr:row>
      <xdr:rowOff>142875</xdr:rowOff>
    </xdr:from>
    <xdr:to>
      <xdr:col>19</xdr:col>
      <xdr:colOff>438150</xdr:colOff>
      <xdr:row>153</xdr:row>
      <xdr:rowOff>333375</xdr:rowOff>
    </xdr:to>
    <xdr:sp macro="" textlink="">
      <xdr:nvSpPr>
        <xdr:cNvPr id="11" name="四角形吹き出し 1">
          <a:extLst>
            <a:ext uri="{FF2B5EF4-FFF2-40B4-BE49-F238E27FC236}">
              <a16:creationId xmlns:a16="http://schemas.microsoft.com/office/drawing/2014/main" id="{766046F0-900B-42AA-A5B5-3EABDFB13D74}"/>
            </a:ext>
          </a:extLst>
        </xdr:cNvPr>
        <xdr:cNvSpPr/>
      </xdr:nvSpPr>
      <xdr:spPr>
        <a:xfrm>
          <a:off x="13392150" y="8848725"/>
          <a:ext cx="4114800" cy="0"/>
        </a:xfrm>
        <a:prstGeom prst="wedgeRectCallout">
          <a:avLst>
            <a:gd name="adj1" fmla="val -56038"/>
            <a:gd name="adj2" fmla="val -18630"/>
          </a:avLst>
        </a:prstGeom>
        <a:solidFill>
          <a:schemeClr val="bg1"/>
        </a:solidFill>
        <a:ln>
          <a:solidFill>
            <a:srgbClr val="FFC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（例）見守りセンサーのみ導入する場合</a:t>
          </a:r>
          <a:endParaRPr kumimoji="1" lang="en-US" altLang="ja-JP" sz="1100" b="1">
            <a:solidFill>
              <a:srgbClr val="FF0000"/>
            </a:solidFill>
          </a:endParaRPr>
        </a:p>
        <a:p>
          <a:pPr algn="l"/>
          <a:r>
            <a:rPr kumimoji="1" lang="ja-JP" altLang="en-US" sz="1100" b="1">
              <a:solidFill>
                <a:srgbClr val="FF0000"/>
              </a:solidFill>
            </a:rPr>
            <a:t>製品毎、基準額毎に、記載してください。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機器導入に伴う付帯経費</a:t>
          </a:r>
          <a:r>
            <a:rPr kumimoji="1" lang="ja-JP" altLang="en-US" sz="1100" b="1">
              <a:solidFill>
                <a:srgbClr val="FF0000"/>
              </a:solidFill>
              <a:effectLst/>
              <a:latin typeface="+mn-lt"/>
              <a:ea typeface="+mn-ea"/>
              <a:cs typeface="+mn-cs"/>
            </a:rPr>
            <a:t>（</a:t>
          </a:r>
          <a:r>
            <a:rPr kumimoji="1" lang="en-US" altLang="ja-JP" sz="1100" b="1">
              <a:solidFill>
                <a:srgbClr val="FF0000"/>
              </a:solidFill>
              <a:effectLst/>
              <a:latin typeface="+mn-lt"/>
              <a:ea typeface="+mn-ea"/>
              <a:cs typeface="+mn-cs"/>
            </a:rPr>
            <a:t>Wi-Fi</a:t>
          </a:r>
          <a:r>
            <a:rPr kumimoji="1" lang="ja-JP" altLang="en-US" sz="1100" b="1">
              <a:solidFill>
                <a:srgbClr val="FF0000"/>
              </a:solidFill>
              <a:effectLst/>
              <a:latin typeface="+mn-lt"/>
              <a:ea typeface="+mn-ea"/>
              <a:cs typeface="+mn-cs"/>
            </a:rPr>
            <a:t>等）</a:t>
          </a:r>
          <a:r>
            <a:rPr kumimoji="1" lang="ja-JP" altLang="ja-JP" sz="1100" b="1">
              <a:solidFill>
                <a:srgbClr val="FF0000"/>
              </a:solidFill>
              <a:effectLst/>
              <a:latin typeface="+mn-lt"/>
              <a:ea typeface="+mn-ea"/>
              <a:cs typeface="+mn-cs"/>
            </a:rPr>
            <a:t>は、</a:t>
          </a:r>
          <a:r>
            <a:rPr kumimoji="1" lang="ja-JP" altLang="en-US" sz="1100" b="1">
              <a:solidFill>
                <a:srgbClr val="FF0000"/>
              </a:solidFill>
              <a:effectLst/>
              <a:latin typeface="+mn-lt"/>
              <a:ea typeface="+mn-ea"/>
              <a:cs typeface="+mn-cs"/>
            </a:rPr>
            <a:t>機器本体の</a:t>
          </a:r>
          <a:r>
            <a:rPr kumimoji="1" lang="ja-JP" altLang="ja-JP" sz="1100" b="1">
              <a:solidFill>
                <a:srgbClr val="FF0000"/>
              </a:solidFill>
              <a:effectLst/>
              <a:latin typeface="+mn-lt"/>
              <a:ea typeface="+mn-ea"/>
              <a:cs typeface="+mn-cs"/>
            </a:rPr>
            <a:t>「補助対象</a:t>
          </a:r>
          <a:endParaRPr kumimoji="1" lang="en-US" altLang="ja-JP" sz="1100" b="1">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経費」に含めてください。</a:t>
          </a:r>
          <a:endParaRPr lang="ja-JP" altLang="ja-JP">
            <a:solidFill>
              <a:srgbClr val="FF0000"/>
            </a:solidFill>
            <a:effectLst/>
          </a:endParaRPr>
        </a:p>
      </xdr:txBody>
    </xdr:sp>
    <xdr:clientData/>
  </xdr:twoCellAnchor>
  <xdr:twoCellAnchor>
    <xdr:from>
      <xdr:col>13</xdr:col>
      <xdr:colOff>438150</xdr:colOff>
      <xdr:row>163</xdr:row>
      <xdr:rowOff>142875</xdr:rowOff>
    </xdr:from>
    <xdr:to>
      <xdr:col>19</xdr:col>
      <xdr:colOff>438150</xdr:colOff>
      <xdr:row>165</xdr:row>
      <xdr:rowOff>333375</xdr:rowOff>
    </xdr:to>
    <xdr:sp macro="" textlink="">
      <xdr:nvSpPr>
        <xdr:cNvPr id="12" name="四角形吹き出し 1">
          <a:extLst>
            <a:ext uri="{FF2B5EF4-FFF2-40B4-BE49-F238E27FC236}">
              <a16:creationId xmlns:a16="http://schemas.microsoft.com/office/drawing/2014/main" id="{99C3B21B-ACF1-457B-8472-694569F64E54}"/>
            </a:ext>
          </a:extLst>
        </xdr:cNvPr>
        <xdr:cNvSpPr/>
      </xdr:nvSpPr>
      <xdr:spPr>
        <a:xfrm>
          <a:off x="13392150" y="9020175"/>
          <a:ext cx="4114800" cy="0"/>
        </a:xfrm>
        <a:prstGeom prst="wedgeRectCallout">
          <a:avLst>
            <a:gd name="adj1" fmla="val -56038"/>
            <a:gd name="adj2" fmla="val -18630"/>
          </a:avLst>
        </a:prstGeom>
        <a:solidFill>
          <a:schemeClr val="bg1"/>
        </a:solidFill>
        <a:ln>
          <a:solidFill>
            <a:srgbClr val="FFC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（例）見守りセンサーのみ導入する場合</a:t>
          </a:r>
          <a:endParaRPr kumimoji="1" lang="en-US" altLang="ja-JP" sz="1100" b="1">
            <a:solidFill>
              <a:srgbClr val="FF0000"/>
            </a:solidFill>
          </a:endParaRPr>
        </a:p>
        <a:p>
          <a:pPr algn="l"/>
          <a:r>
            <a:rPr kumimoji="1" lang="ja-JP" altLang="en-US" sz="1100" b="1">
              <a:solidFill>
                <a:srgbClr val="FF0000"/>
              </a:solidFill>
            </a:rPr>
            <a:t>製品毎、基準額毎に、記載してください。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機器導入に伴う付帯経費</a:t>
          </a:r>
          <a:r>
            <a:rPr kumimoji="1" lang="ja-JP" altLang="en-US" sz="1100" b="1">
              <a:solidFill>
                <a:srgbClr val="FF0000"/>
              </a:solidFill>
              <a:effectLst/>
              <a:latin typeface="+mn-lt"/>
              <a:ea typeface="+mn-ea"/>
              <a:cs typeface="+mn-cs"/>
            </a:rPr>
            <a:t>（</a:t>
          </a:r>
          <a:r>
            <a:rPr kumimoji="1" lang="en-US" altLang="ja-JP" sz="1100" b="1">
              <a:solidFill>
                <a:srgbClr val="FF0000"/>
              </a:solidFill>
              <a:effectLst/>
              <a:latin typeface="+mn-lt"/>
              <a:ea typeface="+mn-ea"/>
              <a:cs typeface="+mn-cs"/>
            </a:rPr>
            <a:t>Wi-Fi</a:t>
          </a:r>
          <a:r>
            <a:rPr kumimoji="1" lang="ja-JP" altLang="en-US" sz="1100" b="1">
              <a:solidFill>
                <a:srgbClr val="FF0000"/>
              </a:solidFill>
              <a:effectLst/>
              <a:latin typeface="+mn-lt"/>
              <a:ea typeface="+mn-ea"/>
              <a:cs typeface="+mn-cs"/>
            </a:rPr>
            <a:t>等）</a:t>
          </a:r>
          <a:r>
            <a:rPr kumimoji="1" lang="ja-JP" altLang="ja-JP" sz="1100" b="1">
              <a:solidFill>
                <a:srgbClr val="FF0000"/>
              </a:solidFill>
              <a:effectLst/>
              <a:latin typeface="+mn-lt"/>
              <a:ea typeface="+mn-ea"/>
              <a:cs typeface="+mn-cs"/>
            </a:rPr>
            <a:t>は、</a:t>
          </a:r>
          <a:r>
            <a:rPr kumimoji="1" lang="ja-JP" altLang="en-US" sz="1100" b="1">
              <a:solidFill>
                <a:srgbClr val="FF0000"/>
              </a:solidFill>
              <a:effectLst/>
              <a:latin typeface="+mn-lt"/>
              <a:ea typeface="+mn-ea"/>
              <a:cs typeface="+mn-cs"/>
            </a:rPr>
            <a:t>機器本体の</a:t>
          </a:r>
          <a:r>
            <a:rPr kumimoji="1" lang="ja-JP" altLang="ja-JP" sz="1100" b="1">
              <a:solidFill>
                <a:srgbClr val="FF0000"/>
              </a:solidFill>
              <a:effectLst/>
              <a:latin typeface="+mn-lt"/>
              <a:ea typeface="+mn-ea"/>
              <a:cs typeface="+mn-cs"/>
            </a:rPr>
            <a:t>「補助対象</a:t>
          </a:r>
          <a:endParaRPr kumimoji="1" lang="en-US" altLang="ja-JP" sz="1100" b="1">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経費」に含めてください。</a:t>
          </a:r>
          <a:endParaRPr lang="ja-JP" altLang="ja-JP">
            <a:solidFill>
              <a:srgbClr val="FF0000"/>
            </a:solidFill>
            <a:effectLst/>
          </a:endParaRPr>
        </a:p>
      </xdr:txBody>
    </xdr:sp>
    <xdr:clientData/>
  </xdr:twoCellAnchor>
  <xdr:twoCellAnchor>
    <xdr:from>
      <xdr:col>13</xdr:col>
      <xdr:colOff>438150</xdr:colOff>
      <xdr:row>175</xdr:row>
      <xdr:rowOff>142875</xdr:rowOff>
    </xdr:from>
    <xdr:to>
      <xdr:col>19</xdr:col>
      <xdr:colOff>438150</xdr:colOff>
      <xdr:row>177</xdr:row>
      <xdr:rowOff>333375</xdr:rowOff>
    </xdr:to>
    <xdr:sp macro="" textlink="">
      <xdr:nvSpPr>
        <xdr:cNvPr id="13" name="四角形吹き出し 1">
          <a:extLst>
            <a:ext uri="{FF2B5EF4-FFF2-40B4-BE49-F238E27FC236}">
              <a16:creationId xmlns:a16="http://schemas.microsoft.com/office/drawing/2014/main" id="{FE2E5455-8104-4EDA-BF3B-6528A237AD49}"/>
            </a:ext>
          </a:extLst>
        </xdr:cNvPr>
        <xdr:cNvSpPr/>
      </xdr:nvSpPr>
      <xdr:spPr>
        <a:xfrm>
          <a:off x="13392150" y="9191625"/>
          <a:ext cx="4114800" cy="0"/>
        </a:xfrm>
        <a:prstGeom prst="wedgeRectCallout">
          <a:avLst>
            <a:gd name="adj1" fmla="val -56038"/>
            <a:gd name="adj2" fmla="val -18630"/>
          </a:avLst>
        </a:prstGeom>
        <a:solidFill>
          <a:schemeClr val="bg1"/>
        </a:solidFill>
        <a:ln>
          <a:solidFill>
            <a:srgbClr val="FFC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（例）見守りセンサーのみ導入する場合</a:t>
          </a:r>
          <a:endParaRPr kumimoji="1" lang="en-US" altLang="ja-JP" sz="1100" b="1">
            <a:solidFill>
              <a:srgbClr val="FF0000"/>
            </a:solidFill>
          </a:endParaRPr>
        </a:p>
        <a:p>
          <a:pPr algn="l"/>
          <a:r>
            <a:rPr kumimoji="1" lang="ja-JP" altLang="en-US" sz="1100" b="1">
              <a:solidFill>
                <a:srgbClr val="FF0000"/>
              </a:solidFill>
            </a:rPr>
            <a:t>製品毎、基準額毎に、記載してください。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機器導入に伴う付帯経費</a:t>
          </a:r>
          <a:r>
            <a:rPr kumimoji="1" lang="ja-JP" altLang="en-US" sz="1100" b="1">
              <a:solidFill>
                <a:srgbClr val="FF0000"/>
              </a:solidFill>
              <a:effectLst/>
              <a:latin typeface="+mn-lt"/>
              <a:ea typeface="+mn-ea"/>
              <a:cs typeface="+mn-cs"/>
            </a:rPr>
            <a:t>（</a:t>
          </a:r>
          <a:r>
            <a:rPr kumimoji="1" lang="en-US" altLang="ja-JP" sz="1100" b="1">
              <a:solidFill>
                <a:srgbClr val="FF0000"/>
              </a:solidFill>
              <a:effectLst/>
              <a:latin typeface="+mn-lt"/>
              <a:ea typeface="+mn-ea"/>
              <a:cs typeface="+mn-cs"/>
            </a:rPr>
            <a:t>Wi-Fi</a:t>
          </a:r>
          <a:r>
            <a:rPr kumimoji="1" lang="ja-JP" altLang="en-US" sz="1100" b="1">
              <a:solidFill>
                <a:srgbClr val="FF0000"/>
              </a:solidFill>
              <a:effectLst/>
              <a:latin typeface="+mn-lt"/>
              <a:ea typeface="+mn-ea"/>
              <a:cs typeface="+mn-cs"/>
            </a:rPr>
            <a:t>等）</a:t>
          </a:r>
          <a:r>
            <a:rPr kumimoji="1" lang="ja-JP" altLang="ja-JP" sz="1100" b="1">
              <a:solidFill>
                <a:srgbClr val="FF0000"/>
              </a:solidFill>
              <a:effectLst/>
              <a:latin typeface="+mn-lt"/>
              <a:ea typeface="+mn-ea"/>
              <a:cs typeface="+mn-cs"/>
            </a:rPr>
            <a:t>は、</a:t>
          </a:r>
          <a:r>
            <a:rPr kumimoji="1" lang="ja-JP" altLang="en-US" sz="1100" b="1">
              <a:solidFill>
                <a:srgbClr val="FF0000"/>
              </a:solidFill>
              <a:effectLst/>
              <a:latin typeface="+mn-lt"/>
              <a:ea typeface="+mn-ea"/>
              <a:cs typeface="+mn-cs"/>
            </a:rPr>
            <a:t>機器本体の</a:t>
          </a:r>
          <a:r>
            <a:rPr kumimoji="1" lang="ja-JP" altLang="ja-JP" sz="1100" b="1">
              <a:solidFill>
                <a:srgbClr val="FF0000"/>
              </a:solidFill>
              <a:effectLst/>
              <a:latin typeface="+mn-lt"/>
              <a:ea typeface="+mn-ea"/>
              <a:cs typeface="+mn-cs"/>
            </a:rPr>
            <a:t>「補助対象</a:t>
          </a:r>
          <a:endParaRPr kumimoji="1" lang="en-US" altLang="ja-JP" sz="1100" b="1">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経費」に含めてください。</a:t>
          </a:r>
          <a:endParaRPr lang="ja-JP" altLang="ja-JP">
            <a:solidFill>
              <a:srgbClr val="FF0000"/>
            </a:solidFill>
            <a:effectLst/>
          </a:endParaRPr>
        </a:p>
      </xdr:txBody>
    </xdr:sp>
    <xdr:clientData/>
  </xdr:twoCellAnchor>
  <xdr:twoCellAnchor>
    <xdr:from>
      <xdr:col>13</xdr:col>
      <xdr:colOff>438150</xdr:colOff>
      <xdr:row>187</xdr:row>
      <xdr:rowOff>142875</xdr:rowOff>
    </xdr:from>
    <xdr:to>
      <xdr:col>19</xdr:col>
      <xdr:colOff>438150</xdr:colOff>
      <xdr:row>189</xdr:row>
      <xdr:rowOff>333375</xdr:rowOff>
    </xdr:to>
    <xdr:sp macro="" textlink="">
      <xdr:nvSpPr>
        <xdr:cNvPr id="14" name="四角形吹き出し 1">
          <a:extLst>
            <a:ext uri="{FF2B5EF4-FFF2-40B4-BE49-F238E27FC236}">
              <a16:creationId xmlns:a16="http://schemas.microsoft.com/office/drawing/2014/main" id="{C57C015D-52DA-42E9-8F25-63F5E966753A}"/>
            </a:ext>
          </a:extLst>
        </xdr:cNvPr>
        <xdr:cNvSpPr/>
      </xdr:nvSpPr>
      <xdr:spPr>
        <a:xfrm>
          <a:off x="13392150" y="9363075"/>
          <a:ext cx="4114800" cy="0"/>
        </a:xfrm>
        <a:prstGeom prst="wedgeRectCallout">
          <a:avLst>
            <a:gd name="adj1" fmla="val -56038"/>
            <a:gd name="adj2" fmla="val -18630"/>
          </a:avLst>
        </a:prstGeom>
        <a:solidFill>
          <a:schemeClr val="bg1"/>
        </a:solidFill>
        <a:ln>
          <a:solidFill>
            <a:srgbClr val="FFC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（例）見守りセンサーのみ導入する場合</a:t>
          </a:r>
          <a:endParaRPr kumimoji="1" lang="en-US" altLang="ja-JP" sz="1100" b="1">
            <a:solidFill>
              <a:srgbClr val="FF0000"/>
            </a:solidFill>
          </a:endParaRPr>
        </a:p>
        <a:p>
          <a:pPr algn="l"/>
          <a:r>
            <a:rPr kumimoji="1" lang="ja-JP" altLang="en-US" sz="1100" b="1">
              <a:solidFill>
                <a:srgbClr val="FF0000"/>
              </a:solidFill>
            </a:rPr>
            <a:t>製品毎、基準額毎に、記載してください。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機器導入に伴う付帯経費</a:t>
          </a:r>
          <a:r>
            <a:rPr kumimoji="1" lang="ja-JP" altLang="en-US" sz="1100" b="1">
              <a:solidFill>
                <a:srgbClr val="FF0000"/>
              </a:solidFill>
              <a:effectLst/>
              <a:latin typeface="+mn-lt"/>
              <a:ea typeface="+mn-ea"/>
              <a:cs typeface="+mn-cs"/>
            </a:rPr>
            <a:t>（</a:t>
          </a:r>
          <a:r>
            <a:rPr kumimoji="1" lang="en-US" altLang="ja-JP" sz="1100" b="1">
              <a:solidFill>
                <a:srgbClr val="FF0000"/>
              </a:solidFill>
              <a:effectLst/>
              <a:latin typeface="+mn-lt"/>
              <a:ea typeface="+mn-ea"/>
              <a:cs typeface="+mn-cs"/>
            </a:rPr>
            <a:t>Wi-Fi</a:t>
          </a:r>
          <a:r>
            <a:rPr kumimoji="1" lang="ja-JP" altLang="en-US" sz="1100" b="1">
              <a:solidFill>
                <a:srgbClr val="FF0000"/>
              </a:solidFill>
              <a:effectLst/>
              <a:latin typeface="+mn-lt"/>
              <a:ea typeface="+mn-ea"/>
              <a:cs typeface="+mn-cs"/>
            </a:rPr>
            <a:t>等）</a:t>
          </a:r>
          <a:r>
            <a:rPr kumimoji="1" lang="ja-JP" altLang="ja-JP" sz="1100" b="1">
              <a:solidFill>
                <a:srgbClr val="FF0000"/>
              </a:solidFill>
              <a:effectLst/>
              <a:latin typeface="+mn-lt"/>
              <a:ea typeface="+mn-ea"/>
              <a:cs typeface="+mn-cs"/>
            </a:rPr>
            <a:t>は、</a:t>
          </a:r>
          <a:r>
            <a:rPr kumimoji="1" lang="ja-JP" altLang="en-US" sz="1100" b="1">
              <a:solidFill>
                <a:srgbClr val="FF0000"/>
              </a:solidFill>
              <a:effectLst/>
              <a:latin typeface="+mn-lt"/>
              <a:ea typeface="+mn-ea"/>
              <a:cs typeface="+mn-cs"/>
            </a:rPr>
            <a:t>機器本体の</a:t>
          </a:r>
          <a:r>
            <a:rPr kumimoji="1" lang="ja-JP" altLang="ja-JP" sz="1100" b="1">
              <a:solidFill>
                <a:srgbClr val="FF0000"/>
              </a:solidFill>
              <a:effectLst/>
              <a:latin typeface="+mn-lt"/>
              <a:ea typeface="+mn-ea"/>
              <a:cs typeface="+mn-cs"/>
            </a:rPr>
            <a:t>「補助対象</a:t>
          </a:r>
          <a:endParaRPr kumimoji="1" lang="en-US" altLang="ja-JP" sz="1100" b="1">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経費」に含めてください。</a:t>
          </a:r>
          <a:endParaRPr lang="ja-JP" altLang="ja-JP">
            <a:solidFill>
              <a:srgbClr val="FF0000"/>
            </a:solidFill>
            <a:effectLst/>
          </a:endParaRPr>
        </a:p>
      </xdr:txBody>
    </xdr:sp>
    <xdr:clientData/>
  </xdr:twoCellAnchor>
  <xdr:twoCellAnchor>
    <xdr:from>
      <xdr:col>13</xdr:col>
      <xdr:colOff>438150</xdr:colOff>
      <xdr:row>199</xdr:row>
      <xdr:rowOff>142875</xdr:rowOff>
    </xdr:from>
    <xdr:to>
      <xdr:col>19</xdr:col>
      <xdr:colOff>438150</xdr:colOff>
      <xdr:row>201</xdr:row>
      <xdr:rowOff>333375</xdr:rowOff>
    </xdr:to>
    <xdr:sp macro="" textlink="">
      <xdr:nvSpPr>
        <xdr:cNvPr id="15" name="四角形吹き出し 1">
          <a:extLst>
            <a:ext uri="{FF2B5EF4-FFF2-40B4-BE49-F238E27FC236}">
              <a16:creationId xmlns:a16="http://schemas.microsoft.com/office/drawing/2014/main" id="{3679B5D5-4214-4F13-9B32-3E737B2F0F56}"/>
            </a:ext>
          </a:extLst>
        </xdr:cNvPr>
        <xdr:cNvSpPr/>
      </xdr:nvSpPr>
      <xdr:spPr>
        <a:xfrm>
          <a:off x="13392150" y="9534525"/>
          <a:ext cx="4114800" cy="0"/>
        </a:xfrm>
        <a:prstGeom prst="wedgeRectCallout">
          <a:avLst>
            <a:gd name="adj1" fmla="val -56038"/>
            <a:gd name="adj2" fmla="val -18630"/>
          </a:avLst>
        </a:prstGeom>
        <a:solidFill>
          <a:schemeClr val="bg1"/>
        </a:solidFill>
        <a:ln>
          <a:solidFill>
            <a:srgbClr val="FFC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（例）見守りセンサーのみ導入する場合</a:t>
          </a:r>
          <a:endParaRPr kumimoji="1" lang="en-US" altLang="ja-JP" sz="1100" b="1">
            <a:solidFill>
              <a:srgbClr val="FF0000"/>
            </a:solidFill>
          </a:endParaRPr>
        </a:p>
        <a:p>
          <a:pPr algn="l"/>
          <a:r>
            <a:rPr kumimoji="1" lang="ja-JP" altLang="en-US" sz="1100" b="1">
              <a:solidFill>
                <a:srgbClr val="FF0000"/>
              </a:solidFill>
            </a:rPr>
            <a:t>製品毎、基準額毎に、記載してください。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機器導入に伴う付帯経費</a:t>
          </a:r>
          <a:r>
            <a:rPr kumimoji="1" lang="ja-JP" altLang="en-US" sz="1100" b="1">
              <a:solidFill>
                <a:srgbClr val="FF0000"/>
              </a:solidFill>
              <a:effectLst/>
              <a:latin typeface="+mn-lt"/>
              <a:ea typeface="+mn-ea"/>
              <a:cs typeface="+mn-cs"/>
            </a:rPr>
            <a:t>（</a:t>
          </a:r>
          <a:r>
            <a:rPr kumimoji="1" lang="en-US" altLang="ja-JP" sz="1100" b="1">
              <a:solidFill>
                <a:srgbClr val="FF0000"/>
              </a:solidFill>
              <a:effectLst/>
              <a:latin typeface="+mn-lt"/>
              <a:ea typeface="+mn-ea"/>
              <a:cs typeface="+mn-cs"/>
            </a:rPr>
            <a:t>Wi-Fi</a:t>
          </a:r>
          <a:r>
            <a:rPr kumimoji="1" lang="ja-JP" altLang="en-US" sz="1100" b="1">
              <a:solidFill>
                <a:srgbClr val="FF0000"/>
              </a:solidFill>
              <a:effectLst/>
              <a:latin typeface="+mn-lt"/>
              <a:ea typeface="+mn-ea"/>
              <a:cs typeface="+mn-cs"/>
            </a:rPr>
            <a:t>等）</a:t>
          </a:r>
          <a:r>
            <a:rPr kumimoji="1" lang="ja-JP" altLang="ja-JP" sz="1100" b="1">
              <a:solidFill>
                <a:srgbClr val="FF0000"/>
              </a:solidFill>
              <a:effectLst/>
              <a:latin typeface="+mn-lt"/>
              <a:ea typeface="+mn-ea"/>
              <a:cs typeface="+mn-cs"/>
            </a:rPr>
            <a:t>は、</a:t>
          </a:r>
          <a:r>
            <a:rPr kumimoji="1" lang="ja-JP" altLang="en-US" sz="1100" b="1">
              <a:solidFill>
                <a:srgbClr val="FF0000"/>
              </a:solidFill>
              <a:effectLst/>
              <a:latin typeface="+mn-lt"/>
              <a:ea typeface="+mn-ea"/>
              <a:cs typeface="+mn-cs"/>
            </a:rPr>
            <a:t>機器本体の</a:t>
          </a:r>
          <a:r>
            <a:rPr kumimoji="1" lang="ja-JP" altLang="ja-JP" sz="1100" b="1">
              <a:solidFill>
                <a:srgbClr val="FF0000"/>
              </a:solidFill>
              <a:effectLst/>
              <a:latin typeface="+mn-lt"/>
              <a:ea typeface="+mn-ea"/>
              <a:cs typeface="+mn-cs"/>
            </a:rPr>
            <a:t>「補助対象</a:t>
          </a:r>
          <a:endParaRPr kumimoji="1" lang="en-US" altLang="ja-JP" sz="1100" b="1">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経費」に含めてください。</a:t>
          </a:r>
          <a:endParaRPr lang="ja-JP" altLang="ja-JP">
            <a:solidFill>
              <a:srgbClr val="FF0000"/>
            </a:solidFill>
            <a:effectLst/>
          </a:endParaRPr>
        </a:p>
      </xdr:txBody>
    </xdr:sp>
    <xdr:clientData/>
  </xdr:twoCellAnchor>
  <xdr:twoCellAnchor>
    <xdr:from>
      <xdr:col>13</xdr:col>
      <xdr:colOff>438150</xdr:colOff>
      <xdr:row>211</xdr:row>
      <xdr:rowOff>142875</xdr:rowOff>
    </xdr:from>
    <xdr:to>
      <xdr:col>19</xdr:col>
      <xdr:colOff>438150</xdr:colOff>
      <xdr:row>213</xdr:row>
      <xdr:rowOff>333375</xdr:rowOff>
    </xdr:to>
    <xdr:sp macro="" textlink="">
      <xdr:nvSpPr>
        <xdr:cNvPr id="16" name="四角形吹き出し 1">
          <a:extLst>
            <a:ext uri="{FF2B5EF4-FFF2-40B4-BE49-F238E27FC236}">
              <a16:creationId xmlns:a16="http://schemas.microsoft.com/office/drawing/2014/main" id="{2041FAD5-6335-45C9-8AD6-082B8E88C036}"/>
            </a:ext>
          </a:extLst>
        </xdr:cNvPr>
        <xdr:cNvSpPr/>
      </xdr:nvSpPr>
      <xdr:spPr>
        <a:xfrm>
          <a:off x="13392150" y="9705975"/>
          <a:ext cx="4114800" cy="0"/>
        </a:xfrm>
        <a:prstGeom prst="wedgeRectCallout">
          <a:avLst>
            <a:gd name="adj1" fmla="val -56038"/>
            <a:gd name="adj2" fmla="val -18630"/>
          </a:avLst>
        </a:prstGeom>
        <a:solidFill>
          <a:schemeClr val="bg1"/>
        </a:solidFill>
        <a:ln>
          <a:solidFill>
            <a:srgbClr val="FFC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（例）見守りセンサーのみ導入する場合</a:t>
          </a:r>
          <a:endParaRPr kumimoji="1" lang="en-US" altLang="ja-JP" sz="1100" b="1">
            <a:solidFill>
              <a:srgbClr val="FF0000"/>
            </a:solidFill>
          </a:endParaRPr>
        </a:p>
        <a:p>
          <a:pPr algn="l"/>
          <a:r>
            <a:rPr kumimoji="1" lang="ja-JP" altLang="en-US" sz="1100" b="1">
              <a:solidFill>
                <a:srgbClr val="FF0000"/>
              </a:solidFill>
            </a:rPr>
            <a:t>製品毎、基準額毎に、記載してください。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機器導入に伴う付帯経費</a:t>
          </a:r>
          <a:r>
            <a:rPr kumimoji="1" lang="ja-JP" altLang="en-US" sz="1100" b="1">
              <a:solidFill>
                <a:srgbClr val="FF0000"/>
              </a:solidFill>
              <a:effectLst/>
              <a:latin typeface="+mn-lt"/>
              <a:ea typeface="+mn-ea"/>
              <a:cs typeface="+mn-cs"/>
            </a:rPr>
            <a:t>（</a:t>
          </a:r>
          <a:r>
            <a:rPr kumimoji="1" lang="en-US" altLang="ja-JP" sz="1100" b="1">
              <a:solidFill>
                <a:srgbClr val="FF0000"/>
              </a:solidFill>
              <a:effectLst/>
              <a:latin typeface="+mn-lt"/>
              <a:ea typeface="+mn-ea"/>
              <a:cs typeface="+mn-cs"/>
            </a:rPr>
            <a:t>Wi-Fi</a:t>
          </a:r>
          <a:r>
            <a:rPr kumimoji="1" lang="ja-JP" altLang="en-US" sz="1100" b="1">
              <a:solidFill>
                <a:srgbClr val="FF0000"/>
              </a:solidFill>
              <a:effectLst/>
              <a:latin typeface="+mn-lt"/>
              <a:ea typeface="+mn-ea"/>
              <a:cs typeface="+mn-cs"/>
            </a:rPr>
            <a:t>等）</a:t>
          </a:r>
          <a:r>
            <a:rPr kumimoji="1" lang="ja-JP" altLang="ja-JP" sz="1100" b="1">
              <a:solidFill>
                <a:srgbClr val="FF0000"/>
              </a:solidFill>
              <a:effectLst/>
              <a:latin typeface="+mn-lt"/>
              <a:ea typeface="+mn-ea"/>
              <a:cs typeface="+mn-cs"/>
            </a:rPr>
            <a:t>は、</a:t>
          </a:r>
          <a:r>
            <a:rPr kumimoji="1" lang="ja-JP" altLang="en-US" sz="1100" b="1">
              <a:solidFill>
                <a:srgbClr val="FF0000"/>
              </a:solidFill>
              <a:effectLst/>
              <a:latin typeface="+mn-lt"/>
              <a:ea typeface="+mn-ea"/>
              <a:cs typeface="+mn-cs"/>
            </a:rPr>
            <a:t>機器本体の</a:t>
          </a:r>
          <a:r>
            <a:rPr kumimoji="1" lang="ja-JP" altLang="ja-JP" sz="1100" b="1">
              <a:solidFill>
                <a:srgbClr val="FF0000"/>
              </a:solidFill>
              <a:effectLst/>
              <a:latin typeface="+mn-lt"/>
              <a:ea typeface="+mn-ea"/>
              <a:cs typeface="+mn-cs"/>
            </a:rPr>
            <a:t>「補助対象</a:t>
          </a:r>
          <a:endParaRPr kumimoji="1" lang="en-US" altLang="ja-JP" sz="1100" b="1">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経費」に含めてください。</a:t>
          </a:r>
          <a:endParaRPr lang="ja-JP" altLang="ja-JP">
            <a:solidFill>
              <a:srgbClr val="FF0000"/>
            </a:solidFill>
            <a:effectLst/>
          </a:endParaRPr>
        </a:p>
      </xdr:txBody>
    </xdr:sp>
    <xdr:clientData/>
  </xdr:twoCellAnchor>
  <xdr:twoCellAnchor>
    <xdr:from>
      <xdr:col>13</xdr:col>
      <xdr:colOff>438150</xdr:colOff>
      <xdr:row>223</xdr:row>
      <xdr:rowOff>142875</xdr:rowOff>
    </xdr:from>
    <xdr:to>
      <xdr:col>19</xdr:col>
      <xdr:colOff>438150</xdr:colOff>
      <xdr:row>225</xdr:row>
      <xdr:rowOff>333375</xdr:rowOff>
    </xdr:to>
    <xdr:sp macro="" textlink="">
      <xdr:nvSpPr>
        <xdr:cNvPr id="17" name="四角形吹き出し 1">
          <a:extLst>
            <a:ext uri="{FF2B5EF4-FFF2-40B4-BE49-F238E27FC236}">
              <a16:creationId xmlns:a16="http://schemas.microsoft.com/office/drawing/2014/main" id="{CA4849C9-8E14-4936-B499-AFC9ACBB4837}"/>
            </a:ext>
          </a:extLst>
        </xdr:cNvPr>
        <xdr:cNvSpPr/>
      </xdr:nvSpPr>
      <xdr:spPr>
        <a:xfrm>
          <a:off x="13392150" y="9877425"/>
          <a:ext cx="4114800" cy="0"/>
        </a:xfrm>
        <a:prstGeom prst="wedgeRectCallout">
          <a:avLst>
            <a:gd name="adj1" fmla="val -56038"/>
            <a:gd name="adj2" fmla="val -18630"/>
          </a:avLst>
        </a:prstGeom>
        <a:solidFill>
          <a:schemeClr val="bg1"/>
        </a:solidFill>
        <a:ln>
          <a:solidFill>
            <a:srgbClr val="FFC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（例）見守りセンサーのみ導入する場合</a:t>
          </a:r>
          <a:endParaRPr kumimoji="1" lang="en-US" altLang="ja-JP" sz="1100" b="1">
            <a:solidFill>
              <a:srgbClr val="FF0000"/>
            </a:solidFill>
          </a:endParaRPr>
        </a:p>
        <a:p>
          <a:pPr algn="l"/>
          <a:r>
            <a:rPr kumimoji="1" lang="ja-JP" altLang="en-US" sz="1100" b="1">
              <a:solidFill>
                <a:srgbClr val="FF0000"/>
              </a:solidFill>
            </a:rPr>
            <a:t>製品毎、基準額毎に、記載してください。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機器導入に伴う付帯経費</a:t>
          </a:r>
          <a:r>
            <a:rPr kumimoji="1" lang="ja-JP" altLang="en-US" sz="1100" b="1">
              <a:solidFill>
                <a:srgbClr val="FF0000"/>
              </a:solidFill>
              <a:effectLst/>
              <a:latin typeface="+mn-lt"/>
              <a:ea typeface="+mn-ea"/>
              <a:cs typeface="+mn-cs"/>
            </a:rPr>
            <a:t>（</a:t>
          </a:r>
          <a:r>
            <a:rPr kumimoji="1" lang="en-US" altLang="ja-JP" sz="1100" b="1">
              <a:solidFill>
                <a:srgbClr val="FF0000"/>
              </a:solidFill>
              <a:effectLst/>
              <a:latin typeface="+mn-lt"/>
              <a:ea typeface="+mn-ea"/>
              <a:cs typeface="+mn-cs"/>
            </a:rPr>
            <a:t>Wi-Fi</a:t>
          </a:r>
          <a:r>
            <a:rPr kumimoji="1" lang="ja-JP" altLang="en-US" sz="1100" b="1">
              <a:solidFill>
                <a:srgbClr val="FF0000"/>
              </a:solidFill>
              <a:effectLst/>
              <a:latin typeface="+mn-lt"/>
              <a:ea typeface="+mn-ea"/>
              <a:cs typeface="+mn-cs"/>
            </a:rPr>
            <a:t>等）</a:t>
          </a:r>
          <a:r>
            <a:rPr kumimoji="1" lang="ja-JP" altLang="ja-JP" sz="1100" b="1">
              <a:solidFill>
                <a:srgbClr val="FF0000"/>
              </a:solidFill>
              <a:effectLst/>
              <a:latin typeface="+mn-lt"/>
              <a:ea typeface="+mn-ea"/>
              <a:cs typeface="+mn-cs"/>
            </a:rPr>
            <a:t>は、</a:t>
          </a:r>
          <a:r>
            <a:rPr kumimoji="1" lang="ja-JP" altLang="en-US" sz="1100" b="1">
              <a:solidFill>
                <a:srgbClr val="FF0000"/>
              </a:solidFill>
              <a:effectLst/>
              <a:latin typeface="+mn-lt"/>
              <a:ea typeface="+mn-ea"/>
              <a:cs typeface="+mn-cs"/>
            </a:rPr>
            <a:t>機器本体の</a:t>
          </a:r>
          <a:r>
            <a:rPr kumimoji="1" lang="ja-JP" altLang="ja-JP" sz="1100" b="1">
              <a:solidFill>
                <a:srgbClr val="FF0000"/>
              </a:solidFill>
              <a:effectLst/>
              <a:latin typeface="+mn-lt"/>
              <a:ea typeface="+mn-ea"/>
              <a:cs typeface="+mn-cs"/>
            </a:rPr>
            <a:t>「補助対象</a:t>
          </a:r>
          <a:endParaRPr kumimoji="1" lang="en-US" altLang="ja-JP" sz="1100" b="1">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経費」に含めてください。</a:t>
          </a:r>
          <a:endParaRPr lang="ja-JP" altLang="ja-JP">
            <a:solidFill>
              <a:srgbClr val="FF0000"/>
            </a:solidFill>
            <a:effectLst/>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34</xdr:col>
      <xdr:colOff>114299</xdr:colOff>
      <xdr:row>15</xdr:row>
      <xdr:rowOff>28576</xdr:rowOff>
    </xdr:from>
    <xdr:to>
      <xdr:col>46</xdr:col>
      <xdr:colOff>333374</xdr:colOff>
      <xdr:row>20</xdr:row>
      <xdr:rowOff>123825</xdr:rowOff>
    </xdr:to>
    <xdr:sp macro="" textlink="">
      <xdr:nvSpPr>
        <xdr:cNvPr id="2" name="四角形吹き出し 1">
          <a:extLst>
            <a:ext uri="{FF2B5EF4-FFF2-40B4-BE49-F238E27FC236}">
              <a16:creationId xmlns:a16="http://schemas.microsoft.com/office/drawing/2014/main" id="{00000000-0008-0000-0300-000002000000}"/>
            </a:ext>
          </a:extLst>
        </xdr:cNvPr>
        <xdr:cNvSpPr/>
      </xdr:nvSpPr>
      <xdr:spPr>
        <a:xfrm>
          <a:off x="7019924" y="5029201"/>
          <a:ext cx="3990975" cy="952499"/>
        </a:xfrm>
        <a:prstGeom prst="wedgeRectCallout">
          <a:avLst>
            <a:gd name="adj1" fmla="val -56038"/>
            <a:gd name="adj2" fmla="val -18630"/>
          </a:avLst>
        </a:prstGeom>
        <a:solidFill>
          <a:schemeClr val="bg1"/>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消費税がかかる場合は、税込の金額を入力するか、項目に消費税を記載ください。</a:t>
          </a:r>
          <a:endParaRPr kumimoji="1" lang="en-US" altLang="ja-JP" sz="1100" b="1">
            <a:solidFill>
              <a:srgbClr val="FF0000"/>
            </a:solidFill>
          </a:endParaRPr>
        </a:p>
        <a:p>
          <a:pPr algn="l"/>
          <a:r>
            <a:rPr kumimoji="1" lang="en-US" altLang="ja-JP" sz="1100" b="1">
              <a:solidFill>
                <a:srgbClr val="FF0000"/>
              </a:solidFill>
            </a:rPr>
            <a:t>※</a:t>
          </a:r>
          <a:r>
            <a:rPr kumimoji="1" lang="ja-JP" altLang="en-US" sz="1100" b="1">
              <a:solidFill>
                <a:srgbClr val="FF0000"/>
              </a:solidFill>
            </a:rPr>
            <a:t>行の追加はできませんので、行数に収まるよう大項目毎（見積書別等）に内訳を記載ください。</a:t>
          </a:r>
          <a:endParaRPr kumimoji="1" lang="en-US" altLang="ja-JP" sz="1100" b="1">
            <a:solidFill>
              <a:srgbClr val="FF0000"/>
            </a:solidFill>
          </a:endParaRPr>
        </a:p>
      </xdr:txBody>
    </xdr:sp>
    <xdr:clientData/>
  </xdr:twoCellAnchor>
  <xdr:twoCellAnchor>
    <xdr:from>
      <xdr:col>34</xdr:col>
      <xdr:colOff>85725</xdr:colOff>
      <xdr:row>37</xdr:row>
      <xdr:rowOff>9525</xdr:rowOff>
    </xdr:from>
    <xdr:to>
      <xdr:col>46</xdr:col>
      <xdr:colOff>247650</xdr:colOff>
      <xdr:row>41</xdr:row>
      <xdr:rowOff>57150</xdr:rowOff>
    </xdr:to>
    <xdr:sp macro="" textlink="">
      <xdr:nvSpPr>
        <xdr:cNvPr id="3" name="四角形吹き出し 2">
          <a:extLst>
            <a:ext uri="{FF2B5EF4-FFF2-40B4-BE49-F238E27FC236}">
              <a16:creationId xmlns:a16="http://schemas.microsoft.com/office/drawing/2014/main" id="{00000000-0008-0000-0300-000003000000}"/>
            </a:ext>
          </a:extLst>
        </xdr:cNvPr>
        <xdr:cNvSpPr/>
      </xdr:nvSpPr>
      <xdr:spPr>
        <a:xfrm>
          <a:off x="6991350" y="8782050"/>
          <a:ext cx="3933825" cy="733425"/>
        </a:xfrm>
        <a:prstGeom prst="wedgeRectCallout">
          <a:avLst>
            <a:gd name="adj1" fmla="val -56038"/>
            <a:gd name="adj2" fmla="val -18630"/>
          </a:avLst>
        </a:prstGeom>
        <a:solidFill>
          <a:schemeClr val="bg1"/>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消費税は含めないでください。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a:solidFill>
                <a:srgbClr val="FF0000"/>
              </a:solidFill>
              <a:effectLst/>
              <a:latin typeface="+mn-lt"/>
              <a:ea typeface="+mn-ea"/>
              <a:cs typeface="+mn-cs"/>
            </a:rPr>
            <a:t>※</a:t>
          </a:r>
          <a:r>
            <a:rPr kumimoji="1" lang="ja-JP" altLang="ja-JP" sz="1100" b="1">
              <a:solidFill>
                <a:srgbClr val="FF0000"/>
              </a:solidFill>
              <a:effectLst/>
              <a:latin typeface="+mn-lt"/>
              <a:ea typeface="+mn-ea"/>
              <a:cs typeface="+mn-cs"/>
            </a:rPr>
            <a:t>行の追加はできませんので、行数に収まるよう大項目毎（見積書別等）に内訳を記載ください。</a:t>
          </a:r>
          <a:endParaRPr lang="ja-JP" altLang="ja-JP">
            <a:solidFill>
              <a:srgbClr val="FF0000"/>
            </a:solidFill>
            <a:effectLst/>
          </a:endParaRPr>
        </a:p>
      </xdr:txBody>
    </xdr:sp>
    <xdr:clientData/>
  </xdr:twoCellAnchor>
  <xdr:twoCellAnchor>
    <xdr:from>
      <xdr:col>36</xdr:col>
      <xdr:colOff>19048</xdr:colOff>
      <xdr:row>7</xdr:row>
      <xdr:rowOff>104775</xdr:rowOff>
    </xdr:from>
    <xdr:to>
      <xdr:col>47</xdr:col>
      <xdr:colOff>104775</xdr:colOff>
      <xdr:row>8</xdr:row>
      <xdr:rowOff>466725</xdr:rowOff>
    </xdr:to>
    <xdr:sp macro="" textlink="">
      <xdr:nvSpPr>
        <xdr:cNvPr id="4" name="吹き出し: 四角形 3">
          <a:extLst>
            <a:ext uri="{FF2B5EF4-FFF2-40B4-BE49-F238E27FC236}">
              <a16:creationId xmlns:a16="http://schemas.microsoft.com/office/drawing/2014/main" id="{28D94380-91DC-5FDE-6A18-04860F439BE5}"/>
            </a:ext>
          </a:extLst>
        </xdr:cNvPr>
        <xdr:cNvSpPr/>
      </xdr:nvSpPr>
      <xdr:spPr>
        <a:xfrm>
          <a:off x="7305673" y="1924050"/>
          <a:ext cx="4162427" cy="781050"/>
        </a:xfrm>
        <a:prstGeom prst="wedgeRectCallout">
          <a:avLst>
            <a:gd name="adj1" fmla="val -58333"/>
            <a:gd name="adj2" fmla="val -22128"/>
          </a:avLst>
        </a:prstGeom>
        <a:solidFill>
          <a:schemeClr val="bg1"/>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導入時期の開始日のみ記載してください。</a:t>
          </a:r>
          <a:r>
            <a:rPr kumimoji="1" lang="ja-JP" altLang="en-US" sz="1100">
              <a:solidFill>
                <a:srgbClr val="0070C0"/>
              </a:solidFill>
            </a:rPr>
            <a:t>　</a:t>
          </a:r>
          <a:r>
            <a:rPr kumimoji="1" lang="ja-JP" altLang="en-US" sz="1100" b="1">
              <a:solidFill>
                <a:srgbClr val="FF0000"/>
              </a:solidFill>
            </a:rPr>
            <a:t>（</a:t>
          </a:r>
          <a:r>
            <a:rPr kumimoji="1" lang="en-US" altLang="ja-JP" sz="1100" b="1">
              <a:solidFill>
                <a:srgbClr val="FF0000"/>
              </a:solidFill>
            </a:rPr>
            <a:t>※</a:t>
          </a:r>
          <a:r>
            <a:rPr kumimoji="1" lang="ja-JP" altLang="en-US" sz="1100" b="1">
              <a:solidFill>
                <a:srgbClr val="FF0000"/>
              </a:solidFill>
            </a:rPr>
            <a:t>開始日は申請日以降の日付として下さい）　</a:t>
          </a:r>
          <a:r>
            <a:rPr kumimoji="1" lang="ja-JP" altLang="en-US" sz="1100">
              <a:solidFill>
                <a:srgbClr val="FF0000"/>
              </a:solidFill>
            </a:rPr>
            <a:t>　　　　　　　　　　　　　　　　</a:t>
          </a:r>
        </a:p>
        <a:p>
          <a:pPr algn="l"/>
          <a:r>
            <a:rPr kumimoji="1" lang="ja-JP" altLang="en-US" sz="1100">
              <a:solidFill>
                <a:sysClr val="windowText" lastClr="000000"/>
              </a:solidFill>
            </a:rPr>
            <a:t>最終日は交付申請書の工事完了年月日と連動しています。</a:t>
          </a:r>
        </a:p>
      </xdr:txBody>
    </xdr:sp>
    <xdr:clientData/>
  </xdr:twoCellAnchor>
  <xdr:twoCellAnchor>
    <xdr:from>
      <xdr:col>35</xdr:col>
      <xdr:colOff>152400</xdr:colOff>
      <xdr:row>43</xdr:row>
      <xdr:rowOff>152400</xdr:rowOff>
    </xdr:from>
    <xdr:to>
      <xdr:col>46</xdr:col>
      <xdr:colOff>428625</xdr:colOff>
      <xdr:row>46</xdr:row>
      <xdr:rowOff>85725</xdr:rowOff>
    </xdr:to>
    <xdr:sp macro="" textlink="">
      <xdr:nvSpPr>
        <xdr:cNvPr id="5" name="四角形吹き出し 18">
          <a:extLst>
            <a:ext uri="{FF2B5EF4-FFF2-40B4-BE49-F238E27FC236}">
              <a16:creationId xmlns:a16="http://schemas.microsoft.com/office/drawing/2014/main" id="{FE2F9F5E-EFFB-4BB6-BE81-C196FAC6B0C6}"/>
            </a:ext>
          </a:extLst>
        </xdr:cNvPr>
        <xdr:cNvSpPr/>
      </xdr:nvSpPr>
      <xdr:spPr>
        <a:xfrm>
          <a:off x="7248525" y="9953625"/>
          <a:ext cx="3857625" cy="457200"/>
        </a:xfrm>
        <a:prstGeom prst="wedgeRectCallout">
          <a:avLst>
            <a:gd name="adj1" fmla="val -60976"/>
            <a:gd name="adj2" fmla="val -23130"/>
          </a:avLst>
        </a:prstGeom>
        <a:solidFill>
          <a:schemeClr val="bg1"/>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合計（複数シートの場合は全シートの合計）が</a:t>
          </a:r>
          <a:r>
            <a:rPr kumimoji="1" lang="ja-JP" altLang="ja-JP" sz="1100" b="1">
              <a:solidFill>
                <a:srgbClr val="FF0000"/>
              </a:solidFill>
              <a:effectLst/>
              <a:latin typeface="+mn-lt"/>
              <a:ea typeface="+mn-ea"/>
              <a:cs typeface="+mn-cs"/>
            </a:rPr>
            <a:t>第</a:t>
          </a:r>
          <a:r>
            <a:rPr kumimoji="1" lang="ja-JP" altLang="en-US" sz="1100" b="1">
              <a:solidFill>
                <a:srgbClr val="FF0000"/>
              </a:solidFill>
              <a:effectLst/>
              <a:latin typeface="+mn-lt"/>
              <a:ea typeface="+mn-ea"/>
              <a:cs typeface="+mn-cs"/>
            </a:rPr>
            <a:t>２</a:t>
          </a:r>
          <a:r>
            <a:rPr kumimoji="1" lang="ja-JP" altLang="ja-JP" sz="1100" b="1">
              <a:solidFill>
                <a:srgbClr val="FF0000"/>
              </a:solidFill>
              <a:effectLst/>
              <a:latin typeface="+mn-lt"/>
              <a:ea typeface="+mn-ea"/>
              <a:cs typeface="+mn-cs"/>
            </a:rPr>
            <a:t>号様式の「</a:t>
          </a:r>
          <a:r>
            <a:rPr kumimoji="1" lang="ja-JP" altLang="en-US" sz="1100" b="1">
              <a:solidFill>
                <a:srgbClr val="FF0000"/>
              </a:solidFill>
              <a:effectLst/>
              <a:latin typeface="+mn-lt"/>
              <a:ea typeface="+mn-ea"/>
              <a:cs typeface="+mn-cs"/>
            </a:rPr>
            <a:t>補助対象経費合計</a:t>
          </a:r>
          <a:r>
            <a:rPr kumimoji="1" lang="ja-JP" altLang="ja-JP" sz="1100" b="1">
              <a:solidFill>
                <a:srgbClr val="FF0000"/>
              </a:solidFill>
              <a:effectLst/>
              <a:latin typeface="+mn-lt"/>
              <a:ea typeface="+mn-ea"/>
              <a:cs typeface="+mn-cs"/>
            </a:rPr>
            <a:t>」</a:t>
          </a:r>
          <a:r>
            <a:rPr kumimoji="1" lang="ja-JP" altLang="en-US" sz="1100" b="1">
              <a:solidFill>
                <a:srgbClr val="FF0000"/>
              </a:solidFill>
              <a:effectLst/>
              <a:latin typeface="+mn-lt"/>
              <a:ea typeface="+mn-ea"/>
              <a:cs typeface="+mn-cs"/>
            </a:rPr>
            <a:t>と</a:t>
          </a:r>
          <a:r>
            <a:rPr kumimoji="1" lang="ja-JP" altLang="en-US" sz="1100" b="1">
              <a:solidFill>
                <a:srgbClr val="FF0000"/>
              </a:solidFill>
            </a:rPr>
            <a:t>一致していることをご確認ください。</a:t>
          </a:r>
          <a:endParaRPr kumimoji="1" lang="en-US" altLang="ja-JP" sz="1100" b="1">
            <a:solidFill>
              <a:srgbClr val="FF0000"/>
            </a:solidFill>
          </a:endParaRPr>
        </a:p>
      </xdr:txBody>
    </xdr:sp>
    <xdr:clientData/>
  </xdr:twoCellAnchor>
  <xdr:twoCellAnchor>
    <xdr:from>
      <xdr:col>34</xdr:col>
      <xdr:colOff>57150</xdr:colOff>
      <xdr:row>9</xdr:row>
      <xdr:rowOff>180976</xdr:rowOff>
    </xdr:from>
    <xdr:to>
      <xdr:col>46</xdr:col>
      <xdr:colOff>276225</xdr:colOff>
      <xdr:row>10</xdr:row>
      <xdr:rowOff>95251</xdr:rowOff>
    </xdr:to>
    <xdr:sp macro="" textlink="">
      <xdr:nvSpPr>
        <xdr:cNvPr id="6" name="四角形吹き出し 1">
          <a:extLst>
            <a:ext uri="{FF2B5EF4-FFF2-40B4-BE49-F238E27FC236}">
              <a16:creationId xmlns:a16="http://schemas.microsoft.com/office/drawing/2014/main" id="{FABDB732-C40D-4098-B8E9-A69D169DFF8C}"/>
            </a:ext>
          </a:extLst>
        </xdr:cNvPr>
        <xdr:cNvSpPr/>
      </xdr:nvSpPr>
      <xdr:spPr>
        <a:xfrm>
          <a:off x="6962775" y="3105151"/>
          <a:ext cx="3990975" cy="609600"/>
        </a:xfrm>
        <a:prstGeom prst="wedgeRectCallout">
          <a:avLst>
            <a:gd name="adj1" fmla="val -56038"/>
            <a:gd name="adj2" fmla="val -18630"/>
          </a:avLst>
        </a:prstGeom>
        <a:solidFill>
          <a:schemeClr val="bg1"/>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複数の事業所で導入する場合は、シートを複写するか、１シートにまとめてください。</a:t>
          </a:r>
          <a:endParaRPr kumimoji="1" lang="en-US" altLang="ja-JP" sz="1100" b="1">
            <a:solidFill>
              <a:srgbClr val="FF0000"/>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34</xdr:col>
      <xdr:colOff>66675</xdr:colOff>
      <xdr:row>18</xdr:row>
      <xdr:rowOff>95250</xdr:rowOff>
    </xdr:from>
    <xdr:to>
      <xdr:col>45</xdr:col>
      <xdr:colOff>257175</xdr:colOff>
      <xdr:row>21</xdr:row>
      <xdr:rowOff>95250</xdr:rowOff>
    </xdr:to>
    <xdr:sp macro="" textlink="">
      <xdr:nvSpPr>
        <xdr:cNvPr id="2" name="四角形吹き出し 1">
          <a:extLst>
            <a:ext uri="{FF2B5EF4-FFF2-40B4-BE49-F238E27FC236}">
              <a16:creationId xmlns:a16="http://schemas.microsoft.com/office/drawing/2014/main" id="{00000000-0008-0000-0600-000002000000}"/>
            </a:ext>
          </a:extLst>
        </xdr:cNvPr>
        <xdr:cNvSpPr/>
      </xdr:nvSpPr>
      <xdr:spPr>
        <a:xfrm>
          <a:off x="7067550" y="3314700"/>
          <a:ext cx="3276600" cy="523875"/>
        </a:xfrm>
        <a:prstGeom prst="wedgeRectCallout">
          <a:avLst>
            <a:gd name="adj1" fmla="val -56038"/>
            <a:gd name="adj2" fmla="val -18630"/>
          </a:avLst>
        </a:prstGeom>
        <a:solidFill>
          <a:schemeClr val="bg1"/>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第３号様式「導入に要する経費の内訳」の合計と</a:t>
          </a:r>
          <a:endParaRPr kumimoji="1" lang="en-US" altLang="ja-JP" sz="1100" b="1">
            <a:solidFill>
              <a:srgbClr val="FF0000"/>
            </a:solidFill>
          </a:endParaRPr>
        </a:p>
        <a:p>
          <a:pPr algn="l"/>
          <a:r>
            <a:rPr kumimoji="1" lang="ja-JP" altLang="en-US" sz="1100" b="1">
              <a:solidFill>
                <a:srgbClr val="FF0000"/>
              </a:solidFill>
            </a:rPr>
            <a:t>一致させてください。（税込みです）</a:t>
          </a:r>
          <a:endParaRPr kumimoji="1" lang="en-US" altLang="ja-JP" sz="1100" b="1">
            <a:solidFill>
              <a:srgbClr val="FF0000"/>
            </a:solidFill>
          </a:endParaRPr>
        </a:p>
        <a:p>
          <a:pPr algn="l"/>
          <a:endParaRPr kumimoji="1" lang="en-US" altLang="ja-JP" sz="1100" b="1">
            <a:solidFill>
              <a:srgbClr val="FF0000"/>
            </a:solidFill>
          </a:endParaRPr>
        </a:p>
      </xdr:txBody>
    </xdr:sp>
    <xdr:clientData/>
  </xdr:twoCellAnchor>
  <xdr:twoCellAnchor>
    <xdr:from>
      <xdr:col>19</xdr:col>
      <xdr:colOff>0</xdr:colOff>
      <xdr:row>22</xdr:row>
      <xdr:rowOff>66675</xdr:rowOff>
    </xdr:from>
    <xdr:to>
      <xdr:col>30</xdr:col>
      <xdr:colOff>161925</xdr:colOff>
      <xdr:row>24</xdr:row>
      <xdr:rowOff>161925</xdr:rowOff>
    </xdr:to>
    <xdr:sp macro="" textlink="">
      <xdr:nvSpPr>
        <xdr:cNvPr id="3" name="吹き出し: 四角形 2">
          <a:extLst>
            <a:ext uri="{FF2B5EF4-FFF2-40B4-BE49-F238E27FC236}">
              <a16:creationId xmlns:a16="http://schemas.microsoft.com/office/drawing/2014/main" id="{676B3031-B314-24D9-AD7A-BCBA4B8A70B4}"/>
            </a:ext>
          </a:extLst>
        </xdr:cNvPr>
        <xdr:cNvSpPr/>
      </xdr:nvSpPr>
      <xdr:spPr>
        <a:xfrm>
          <a:off x="3933825" y="4219575"/>
          <a:ext cx="2362200" cy="457200"/>
        </a:xfrm>
        <a:prstGeom prst="wedgeRectCallout">
          <a:avLst>
            <a:gd name="adj1" fmla="val -58333"/>
            <a:gd name="adj2" fmla="val -27674"/>
          </a:avLst>
        </a:prstGeom>
        <a:solidFill>
          <a:schemeClr val="bg1"/>
        </a:solidFill>
        <a:ln>
          <a:solidFill>
            <a:srgbClr val="FFC000"/>
          </a:solidFill>
        </a:ln>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r>
            <a:rPr kumimoji="1" lang="ja-JP" altLang="en-US" sz="1100" b="1">
              <a:solidFill>
                <a:srgbClr val="FF0000"/>
              </a:solidFill>
            </a:rPr>
            <a:t>必ず収支の計は一致させてください。</a:t>
          </a:r>
          <a:endParaRPr kumimoji="1" lang="en-US" altLang="ja-JP" sz="1100" b="1">
            <a:solidFill>
              <a:srgbClr val="FF0000"/>
            </a:solidFill>
          </a:endParaRPr>
        </a:p>
        <a:p>
          <a:pPr algn="l"/>
          <a:r>
            <a:rPr kumimoji="1" lang="ja-JP" altLang="en-US" sz="1100" b="1">
              <a:solidFill>
                <a:srgbClr val="FF0000"/>
              </a:solidFill>
            </a:rPr>
            <a:t>（</a:t>
          </a:r>
          <a:r>
            <a:rPr kumimoji="1" lang="en-US" altLang="ja-JP" sz="1100" b="1">
              <a:solidFill>
                <a:srgbClr val="FF0000"/>
              </a:solidFill>
            </a:rPr>
            <a:t>NG</a:t>
          </a:r>
          <a:r>
            <a:rPr kumimoji="1" lang="ja-JP" altLang="en-US" sz="1100" b="1">
              <a:solidFill>
                <a:srgbClr val="FF0000"/>
              </a:solidFill>
            </a:rPr>
            <a:t>の時は一致していません）</a:t>
          </a:r>
          <a:endParaRPr kumimoji="1" lang="en-US" altLang="ja-JP" sz="1100" b="1">
            <a:solidFill>
              <a:srgbClr val="FF0000"/>
            </a:solidFill>
          </a:endParaRPr>
        </a:p>
        <a:p>
          <a:pPr algn="l"/>
          <a:endParaRPr kumimoji="1" lang="en-US" altLang="ja-JP" sz="1100" b="1">
            <a:solidFill>
              <a:srgbClr val="FF0000"/>
            </a:solidFill>
          </a:endParaRPr>
        </a:p>
        <a:p>
          <a:pPr algn="l"/>
          <a:endParaRPr kumimoji="1" lang="en-US" altLang="ja-JP" sz="1100" b="1">
            <a:solidFill>
              <a:srgbClr val="FF0000"/>
            </a:solidFill>
          </a:endParaRPr>
        </a:p>
        <a:p>
          <a:pPr algn="l"/>
          <a:endParaRPr kumimoji="1" lang="ja-JP" altLang="en-US" sz="1100" b="1">
            <a:solidFill>
              <a:srgbClr val="FF0000"/>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171450</xdr:colOff>
      <xdr:row>0</xdr:row>
      <xdr:rowOff>95249</xdr:rowOff>
    </xdr:from>
    <xdr:to>
      <xdr:col>34</xdr:col>
      <xdr:colOff>95250</xdr:colOff>
      <xdr:row>47</xdr:row>
      <xdr:rowOff>85724</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171450" y="95249"/>
          <a:ext cx="6734175" cy="132302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r>
            <a:rPr kumimoji="1" lang="ja-JP" altLang="en-US" sz="2800"/>
            <a:t>県→法人</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161925</xdr:colOff>
      <xdr:row>0</xdr:row>
      <xdr:rowOff>76200</xdr:rowOff>
    </xdr:from>
    <xdr:to>
      <xdr:col>34</xdr:col>
      <xdr:colOff>85725</xdr:colOff>
      <xdr:row>49</xdr:row>
      <xdr:rowOff>57149</xdr:rowOff>
    </xdr:to>
    <xdr:sp macro="" textlink="">
      <xdr:nvSpPr>
        <xdr:cNvPr id="2" name="正方形/長方形 1">
          <a:extLst>
            <a:ext uri="{FF2B5EF4-FFF2-40B4-BE49-F238E27FC236}">
              <a16:creationId xmlns:a16="http://schemas.microsoft.com/office/drawing/2014/main" id="{00000000-0008-0000-0800-000002000000}"/>
            </a:ext>
          </a:extLst>
        </xdr:cNvPr>
        <xdr:cNvSpPr/>
      </xdr:nvSpPr>
      <xdr:spPr>
        <a:xfrm>
          <a:off x="161925" y="76200"/>
          <a:ext cx="6734175" cy="1381124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r>
            <a:rPr kumimoji="1" lang="ja-JP" altLang="en-US" sz="2800"/>
            <a:t>県→法人</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36</xdr:col>
      <xdr:colOff>104775</xdr:colOff>
      <xdr:row>26</xdr:row>
      <xdr:rowOff>66676</xdr:rowOff>
    </xdr:from>
    <xdr:to>
      <xdr:col>46</xdr:col>
      <xdr:colOff>9525</xdr:colOff>
      <xdr:row>30</xdr:row>
      <xdr:rowOff>47626</xdr:rowOff>
    </xdr:to>
    <xdr:sp macro="" textlink="">
      <xdr:nvSpPr>
        <xdr:cNvPr id="2" name="吹き出し: 四角形 1">
          <a:extLst>
            <a:ext uri="{FF2B5EF4-FFF2-40B4-BE49-F238E27FC236}">
              <a16:creationId xmlns:a16="http://schemas.microsoft.com/office/drawing/2014/main" id="{629E363F-8301-69AA-EC47-A6612A2DBA36}"/>
            </a:ext>
          </a:extLst>
        </xdr:cNvPr>
        <xdr:cNvSpPr/>
      </xdr:nvSpPr>
      <xdr:spPr>
        <a:xfrm>
          <a:off x="7019925" y="6057901"/>
          <a:ext cx="2800350" cy="704850"/>
        </a:xfrm>
        <a:prstGeom prst="wedgeRectCallout">
          <a:avLst>
            <a:gd name="adj1" fmla="val -55186"/>
            <a:gd name="adj2" fmla="val -24319"/>
          </a:avLst>
        </a:prstGeom>
        <a:solidFill>
          <a:schemeClr val="bg1"/>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事業完了予定年月日のみ変更の場合</a:t>
          </a:r>
          <a:endParaRPr kumimoji="1" lang="en-US" altLang="ja-JP" sz="1100" b="1">
            <a:solidFill>
              <a:sysClr val="windowText" lastClr="000000"/>
            </a:solidFill>
          </a:endParaRPr>
        </a:p>
        <a:p>
          <a:pPr algn="l"/>
          <a:r>
            <a:rPr kumimoji="1" lang="ja-JP" altLang="en-US" sz="1100" b="0">
              <a:solidFill>
                <a:sysClr val="windowText" lastClr="000000"/>
              </a:solidFill>
            </a:rPr>
            <a:t>添付書類</a:t>
          </a:r>
          <a:endParaRPr kumimoji="1" lang="en-US" altLang="ja-JP" sz="1100" b="0">
            <a:solidFill>
              <a:sysClr val="windowText" lastClr="000000"/>
            </a:solidFill>
          </a:endParaRPr>
        </a:p>
        <a:p>
          <a:pPr algn="l"/>
          <a:r>
            <a:rPr kumimoji="1" lang="ja-JP" altLang="en-US" sz="1100" b="0">
              <a:solidFill>
                <a:sysClr val="windowText" lastClr="000000"/>
              </a:solidFill>
            </a:rPr>
            <a:t>（１）　事業計画書（第３号様式）</a:t>
          </a:r>
        </a:p>
        <a:p>
          <a:pPr algn="l"/>
          <a:r>
            <a:rPr kumimoji="1" lang="ja-JP" altLang="en-US" sz="1100" b="0">
              <a:solidFill>
                <a:sysClr val="windowText" lastClr="000000"/>
              </a:solidFill>
            </a:rPr>
            <a:t>　</a:t>
          </a:r>
        </a:p>
      </xdr:txBody>
    </xdr:sp>
    <xdr:clientData/>
  </xdr:twoCellAnchor>
  <xdr:twoCellAnchor>
    <xdr:from>
      <xdr:col>36</xdr:col>
      <xdr:colOff>95249</xdr:colOff>
      <xdr:row>30</xdr:row>
      <xdr:rowOff>123825</xdr:rowOff>
    </xdr:from>
    <xdr:to>
      <xdr:col>46</xdr:col>
      <xdr:colOff>438151</xdr:colOff>
      <xdr:row>37</xdr:row>
      <xdr:rowOff>47625</xdr:rowOff>
    </xdr:to>
    <xdr:sp macro="" textlink="">
      <xdr:nvSpPr>
        <xdr:cNvPr id="3" name="吹き出し: 四角形 2">
          <a:extLst>
            <a:ext uri="{FF2B5EF4-FFF2-40B4-BE49-F238E27FC236}">
              <a16:creationId xmlns:a16="http://schemas.microsoft.com/office/drawing/2014/main" id="{62FCB1DF-DC2C-C497-F05F-06602E6F40EF}"/>
            </a:ext>
          </a:extLst>
        </xdr:cNvPr>
        <xdr:cNvSpPr/>
      </xdr:nvSpPr>
      <xdr:spPr>
        <a:xfrm>
          <a:off x="7010399" y="7696200"/>
          <a:ext cx="3238502" cy="1209675"/>
        </a:xfrm>
        <a:prstGeom prst="wedgeRectCallout">
          <a:avLst>
            <a:gd name="adj1" fmla="val -54627"/>
            <a:gd name="adj2" fmla="val -22754"/>
          </a:avLst>
        </a:prstGeom>
        <a:solidFill>
          <a:sysClr val="window" lastClr="FFFFFF"/>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金額変更の場合</a:t>
          </a:r>
          <a:endParaRPr kumimoji="1" lang="en-US" altLang="ja-JP" sz="1100">
            <a:solidFill>
              <a:sysClr val="windowText" lastClr="000000"/>
            </a:solidFill>
          </a:endParaRPr>
        </a:p>
        <a:p>
          <a:pPr algn="l"/>
          <a:r>
            <a:rPr kumimoji="1" lang="ja-JP" altLang="en-US" sz="1100">
              <a:solidFill>
                <a:sysClr val="windowText" lastClr="000000"/>
              </a:solidFill>
            </a:rPr>
            <a:t>添付書類</a:t>
          </a:r>
          <a:endParaRPr kumimoji="1" lang="en-US" altLang="ja-JP" sz="1100">
            <a:solidFill>
              <a:sysClr val="windowText" lastClr="000000"/>
            </a:solidFill>
          </a:endParaRPr>
        </a:p>
        <a:p>
          <a:pPr algn="l"/>
          <a:r>
            <a:rPr kumimoji="1" lang="ja-JP" altLang="en-US" sz="1100">
              <a:solidFill>
                <a:sysClr val="windowText" lastClr="000000"/>
              </a:solidFill>
            </a:rPr>
            <a:t>（１）　補助金交付申請額の算出根拠（第２号様式）</a:t>
          </a:r>
          <a:endParaRPr kumimoji="1" lang="en-US" altLang="ja-JP" sz="1100">
            <a:solidFill>
              <a:sysClr val="windowText" lastClr="000000"/>
            </a:solidFill>
          </a:endParaRPr>
        </a:p>
        <a:p>
          <a:pPr algn="l"/>
          <a:r>
            <a:rPr kumimoji="1" lang="ja-JP" altLang="en-US" sz="1100">
              <a:solidFill>
                <a:sysClr val="windowText" lastClr="000000"/>
              </a:solidFill>
            </a:rPr>
            <a:t>（２）　事業計画書（第３号様式）</a:t>
          </a:r>
          <a:endParaRPr kumimoji="1" lang="en-US" altLang="ja-JP" sz="1100">
            <a:solidFill>
              <a:sysClr val="windowText" lastClr="000000"/>
            </a:solidFill>
          </a:endParaRPr>
        </a:p>
        <a:p>
          <a:pPr algn="l"/>
          <a:r>
            <a:rPr kumimoji="1" lang="ja-JP" altLang="en-US" sz="1100">
              <a:solidFill>
                <a:sysClr val="windowText" lastClr="000000"/>
              </a:solidFill>
            </a:rPr>
            <a:t>（３）　収支予算書（第４号様式）</a:t>
          </a:r>
          <a:endParaRPr kumimoji="1" lang="en-US" altLang="ja-JP" sz="1100">
            <a:solidFill>
              <a:sysClr val="windowText" lastClr="000000"/>
            </a:solidFill>
          </a:endParaRPr>
        </a:p>
        <a:p>
          <a:pPr algn="l"/>
          <a:r>
            <a:rPr kumimoji="1" lang="ja-JP" altLang="en-US" sz="1100">
              <a:solidFill>
                <a:sysClr val="windowText" lastClr="000000"/>
              </a:solidFill>
            </a:rPr>
            <a:t>（４）　見積書</a:t>
          </a:r>
        </a:p>
      </xdr:txBody>
    </xdr:sp>
    <xdr:clientData/>
  </xdr:twoCellAnchor>
  <xdr:twoCellAnchor>
    <xdr:from>
      <xdr:col>35</xdr:col>
      <xdr:colOff>180974</xdr:colOff>
      <xdr:row>0</xdr:row>
      <xdr:rowOff>95249</xdr:rowOff>
    </xdr:from>
    <xdr:to>
      <xdr:col>46</xdr:col>
      <xdr:colOff>133350</xdr:colOff>
      <xdr:row>3</xdr:row>
      <xdr:rowOff>123825</xdr:rowOff>
    </xdr:to>
    <xdr:sp macro="" textlink="">
      <xdr:nvSpPr>
        <xdr:cNvPr id="4" name="正方形/長方形 3">
          <a:extLst>
            <a:ext uri="{FF2B5EF4-FFF2-40B4-BE49-F238E27FC236}">
              <a16:creationId xmlns:a16="http://schemas.microsoft.com/office/drawing/2014/main" id="{A44CE031-2951-63B9-C4D0-6227BB11068E}"/>
            </a:ext>
          </a:extLst>
        </xdr:cNvPr>
        <xdr:cNvSpPr/>
      </xdr:nvSpPr>
      <xdr:spPr>
        <a:xfrm>
          <a:off x="6905624" y="95249"/>
          <a:ext cx="3038476" cy="704851"/>
        </a:xfrm>
        <a:prstGeom prst="rect">
          <a:avLst/>
        </a:prstGeom>
        <a:solidFill>
          <a:sysClr val="window" lastClr="FFFFFF"/>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rgbClr val="FF0000"/>
              </a:solidFill>
            </a:rPr>
            <a:t>※</a:t>
          </a:r>
          <a:r>
            <a:rPr kumimoji="1" lang="ja-JP" altLang="en-US" sz="1100" b="1">
              <a:solidFill>
                <a:srgbClr val="FF0000"/>
              </a:solidFill>
            </a:rPr>
            <a:t>注意！</a:t>
          </a:r>
          <a:endParaRPr kumimoji="1" lang="en-US" altLang="ja-JP" sz="1100" b="1">
            <a:solidFill>
              <a:srgbClr val="FF0000"/>
            </a:solidFill>
          </a:endParaRPr>
        </a:p>
        <a:p>
          <a:pPr algn="l"/>
          <a:r>
            <a:rPr kumimoji="1" lang="ja-JP" altLang="en-US" sz="1100" b="1">
              <a:solidFill>
                <a:sysClr val="windowText" lastClr="000000"/>
              </a:solidFill>
            </a:rPr>
            <a:t>変更申請用の添付書類の様式（</a:t>
          </a:r>
          <a:r>
            <a:rPr kumimoji="1" lang="en-US" altLang="ja-JP" sz="1100" b="1">
              <a:solidFill>
                <a:sysClr val="windowText" lastClr="000000"/>
              </a:solidFill>
            </a:rPr>
            <a:t>2</a:t>
          </a:r>
          <a:r>
            <a:rPr kumimoji="1" lang="ja-JP" altLang="en-US" sz="1100" b="1">
              <a:solidFill>
                <a:sysClr val="windowText" lastClr="000000"/>
              </a:solidFill>
            </a:rPr>
            <a:t>号、</a:t>
          </a:r>
          <a:r>
            <a:rPr kumimoji="1" lang="en-US" altLang="ja-JP" sz="1100" b="1">
              <a:solidFill>
                <a:sysClr val="windowText" lastClr="000000"/>
              </a:solidFill>
            </a:rPr>
            <a:t>3</a:t>
          </a:r>
          <a:r>
            <a:rPr kumimoji="1" lang="ja-JP" altLang="en-US" sz="1100" b="1">
              <a:solidFill>
                <a:sysClr val="windowText" lastClr="000000"/>
              </a:solidFill>
            </a:rPr>
            <a:t>号、</a:t>
          </a:r>
          <a:r>
            <a:rPr kumimoji="1" lang="en-US" altLang="ja-JP" sz="1100" b="1">
              <a:solidFill>
                <a:sysClr val="windowText" lastClr="000000"/>
              </a:solidFill>
            </a:rPr>
            <a:t>4</a:t>
          </a:r>
          <a:r>
            <a:rPr kumimoji="1" lang="ja-JP" altLang="en-US" sz="1100" b="1">
              <a:solidFill>
                <a:sysClr val="windowText" lastClr="000000"/>
              </a:solidFill>
            </a:rPr>
            <a:t>号）は右端（第</a:t>
          </a:r>
          <a:r>
            <a:rPr kumimoji="1" lang="en-US" altLang="ja-JP" sz="1100" b="1">
              <a:solidFill>
                <a:sysClr val="windowText" lastClr="000000"/>
              </a:solidFill>
            </a:rPr>
            <a:t>15</a:t>
          </a:r>
          <a:r>
            <a:rPr kumimoji="1" lang="ja-JP" altLang="en-US" sz="1100" b="1">
              <a:solidFill>
                <a:sysClr val="windowText" lastClr="000000"/>
              </a:solidFill>
            </a:rPr>
            <a:t>号様式の次）にまとめています。</a:t>
          </a:r>
          <a:endParaRPr kumimoji="1" lang="en-US" altLang="ja-JP" sz="1100" b="1">
            <a:solidFill>
              <a:sysClr val="windowText" lastClr="000000"/>
            </a:solidFill>
          </a:endParaRPr>
        </a:p>
        <a:p>
          <a:pPr algn="l"/>
          <a:endParaRPr kumimoji="1" lang="ja-JP" altLang="en-US" sz="1100" b="1">
            <a:solidFill>
              <a:sysClr val="windowText" lastClr="000000"/>
            </a:solidFill>
          </a:endParaRPr>
        </a:p>
      </xdr:txBody>
    </xdr:sp>
    <xdr:clientData/>
  </xdr:twoCellAnchor>
  <xdr:twoCellAnchor>
    <xdr:from>
      <xdr:col>35</xdr:col>
      <xdr:colOff>190499</xdr:colOff>
      <xdr:row>5</xdr:row>
      <xdr:rowOff>9524</xdr:rowOff>
    </xdr:from>
    <xdr:to>
      <xdr:col>45</xdr:col>
      <xdr:colOff>57150</xdr:colOff>
      <xdr:row>7</xdr:row>
      <xdr:rowOff>95250</xdr:rowOff>
    </xdr:to>
    <xdr:sp macro="" textlink="">
      <xdr:nvSpPr>
        <xdr:cNvPr id="6" name="吹き出し: 四角形 5">
          <a:extLst>
            <a:ext uri="{FF2B5EF4-FFF2-40B4-BE49-F238E27FC236}">
              <a16:creationId xmlns:a16="http://schemas.microsoft.com/office/drawing/2014/main" id="{56659946-1186-2FCA-427A-259DDE81C0DD}"/>
            </a:ext>
          </a:extLst>
        </xdr:cNvPr>
        <xdr:cNvSpPr/>
      </xdr:nvSpPr>
      <xdr:spPr>
        <a:xfrm>
          <a:off x="6915149" y="1066799"/>
          <a:ext cx="2266951" cy="466726"/>
        </a:xfrm>
        <a:prstGeom prst="wedgeRectCallout">
          <a:avLst>
            <a:gd name="adj1" fmla="val -55550"/>
            <a:gd name="adj2" fmla="val -23327"/>
          </a:avLst>
        </a:prstGeom>
        <a:solidFill>
          <a:sysClr val="window" lastClr="FFFFFF"/>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文書番号は貴法人の必要に応じて記入してください。</a:t>
          </a:r>
        </a:p>
      </xdr:txBody>
    </xdr:sp>
    <xdr:clientData/>
  </xdr:twoCellAnchor>
  <xdr:twoCellAnchor>
    <xdr:from>
      <xdr:col>36</xdr:col>
      <xdr:colOff>38099</xdr:colOff>
      <xdr:row>38</xdr:row>
      <xdr:rowOff>152401</xdr:rowOff>
    </xdr:from>
    <xdr:to>
      <xdr:col>46</xdr:col>
      <xdr:colOff>9524</xdr:colOff>
      <xdr:row>39</xdr:row>
      <xdr:rowOff>190501</xdr:rowOff>
    </xdr:to>
    <xdr:sp macro="" textlink="">
      <xdr:nvSpPr>
        <xdr:cNvPr id="5" name="フローチャート: 代替処理 4">
          <a:extLst>
            <a:ext uri="{FF2B5EF4-FFF2-40B4-BE49-F238E27FC236}">
              <a16:creationId xmlns:a16="http://schemas.microsoft.com/office/drawing/2014/main" id="{E8CD86F7-348A-EAB5-038C-8193793A4069}"/>
            </a:ext>
          </a:extLst>
        </xdr:cNvPr>
        <xdr:cNvSpPr/>
      </xdr:nvSpPr>
      <xdr:spPr>
        <a:xfrm>
          <a:off x="6953249" y="9201151"/>
          <a:ext cx="2867025" cy="323850"/>
        </a:xfrm>
        <a:prstGeom prst="flowChartAlternateProcess">
          <a:avLst/>
        </a:prstGeom>
        <a:solidFill>
          <a:schemeClr val="bg1"/>
        </a:solidFill>
        <a:ln>
          <a:solidFill>
            <a:schemeClr val="tx2">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上記確認して、添付書類欄に記入して下さい。</a:t>
          </a:r>
        </a:p>
      </xdr:txBody>
    </xdr:sp>
    <xdr:clientData/>
  </xdr:twoCellAnchor>
  <xdr:twoCellAnchor>
    <xdr:from>
      <xdr:col>36</xdr:col>
      <xdr:colOff>47625</xdr:colOff>
      <xdr:row>23</xdr:row>
      <xdr:rowOff>104775</xdr:rowOff>
    </xdr:from>
    <xdr:to>
      <xdr:col>47</xdr:col>
      <xdr:colOff>219074</xdr:colOff>
      <xdr:row>24</xdr:row>
      <xdr:rowOff>47625</xdr:rowOff>
    </xdr:to>
    <xdr:sp macro="" textlink="">
      <xdr:nvSpPr>
        <xdr:cNvPr id="7" name="吹き出し: 四角形 6">
          <a:extLst>
            <a:ext uri="{FF2B5EF4-FFF2-40B4-BE49-F238E27FC236}">
              <a16:creationId xmlns:a16="http://schemas.microsoft.com/office/drawing/2014/main" id="{C592A7CF-F59E-F1EA-EECE-235EE15150AA}"/>
            </a:ext>
          </a:extLst>
        </xdr:cNvPr>
        <xdr:cNvSpPr/>
      </xdr:nvSpPr>
      <xdr:spPr>
        <a:xfrm>
          <a:off x="6962775" y="5772150"/>
          <a:ext cx="3752849" cy="295275"/>
        </a:xfrm>
        <a:prstGeom prst="wedgeRectCallout">
          <a:avLst>
            <a:gd name="adj1" fmla="val -56199"/>
            <a:gd name="adj2" fmla="val -22777"/>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事業完了予定年月日に</a:t>
          </a:r>
          <a:r>
            <a:rPr kumimoji="1" lang="ja-JP" altLang="en-US" sz="1100" b="1">
              <a:solidFill>
                <a:srgbClr val="FF0000"/>
              </a:solidFill>
            </a:rPr>
            <a:t>変更がない</a:t>
          </a:r>
          <a:r>
            <a:rPr kumimoji="1" lang="ja-JP" altLang="en-US" sz="1100">
              <a:solidFill>
                <a:sysClr val="windowText" lastClr="000000"/>
              </a:solidFill>
            </a:rPr>
            <a:t>場合は</a:t>
          </a:r>
          <a:r>
            <a:rPr kumimoji="1" lang="ja-JP" altLang="en-US" sz="1100" b="1">
              <a:solidFill>
                <a:srgbClr val="FF0000"/>
              </a:solidFill>
            </a:rPr>
            <a:t>記入不要</a:t>
          </a:r>
          <a:r>
            <a:rPr kumimoji="1" lang="ja-JP" altLang="en-US" sz="1100">
              <a:solidFill>
                <a:sysClr val="windowText" lastClr="000000"/>
              </a:solidFill>
            </a:rPr>
            <a:t>です。</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85725</xdr:colOff>
      <xdr:row>0</xdr:row>
      <xdr:rowOff>85725</xdr:rowOff>
    </xdr:from>
    <xdr:to>
      <xdr:col>33</xdr:col>
      <xdr:colOff>95250</xdr:colOff>
      <xdr:row>38</xdr:row>
      <xdr:rowOff>95250</xdr:rowOff>
    </xdr:to>
    <xdr:sp macro="" textlink="">
      <xdr:nvSpPr>
        <xdr:cNvPr id="2" name="正方形/長方形 1">
          <a:extLst>
            <a:ext uri="{FF2B5EF4-FFF2-40B4-BE49-F238E27FC236}">
              <a16:creationId xmlns:a16="http://schemas.microsoft.com/office/drawing/2014/main" id="{00000000-0008-0000-0A00-000002000000}"/>
            </a:ext>
          </a:extLst>
        </xdr:cNvPr>
        <xdr:cNvSpPr/>
      </xdr:nvSpPr>
      <xdr:spPr>
        <a:xfrm>
          <a:off x="85725" y="85725"/>
          <a:ext cx="6734175" cy="77628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r>
            <a:rPr kumimoji="1" lang="ja-JP" altLang="en-US" sz="2800"/>
            <a:t>県→法人</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35</xdr:col>
      <xdr:colOff>171449</xdr:colOff>
      <xdr:row>4</xdr:row>
      <xdr:rowOff>171450</xdr:rowOff>
    </xdr:from>
    <xdr:to>
      <xdr:col>45</xdr:col>
      <xdr:colOff>19050</xdr:colOff>
      <xdr:row>7</xdr:row>
      <xdr:rowOff>66675</xdr:rowOff>
    </xdr:to>
    <xdr:sp macro="" textlink="">
      <xdr:nvSpPr>
        <xdr:cNvPr id="2" name="吹き出し: 四角形 1">
          <a:extLst>
            <a:ext uri="{FF2B5EF4-FFF2-40B4-BE49-F238E27FC236}">
              <a16:creationId xmlns:a16="http://schemas.microsoft.com/office/drawing/2014/main" id="{2D1E2E88-BF4E-C63C-92AC-5F5ECA598437}"/>
            </a:ext>
          </a:extLst>
        </xdr:cNvPr>
        <xdr:cNvSpPr/>
      </xdr:nvSpPr>
      <xdr:spPr>
        <a:xfrm>
          <a:off x="6896099" y="1038225"/>
          <a:ext cx="2247901" cy="466725"/>
        </a:xfrm>
        <a:prstGeom prst="wedgeRectCallout">
          <a:avLst>
            <a:gd name="adj1" fmla="val -59375"/>
            <a:gd name="adj2" fmla="val -24776"/>
          </a:avLst>
        </a:prstGeom>
        <a:solidFill>
          <a:sysClr val="window" lastClr="FFFFFF"/>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文書番号は貴法人の必要に応じて記入してください。</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38100</xdr:colOff>
      <xdr:row>0</xdr:row>
      <xdr:rowOff>76201</xdr:rowOff>
    </xdr:from>
    <xdr:to>
      <xdr:col>33</xdr:col>
      <xdr:colOff>152400</xdr:colOff>
      <xdr:row>38</xdr:row>
      <xdr:rowOff>95250</xdr:rowOff>
    </xdr:to>
    <xdr:sp macro="" textlink="">
      <xdr:nvSpPr>
        <xdr:cNvPr id="2" name="正方形/長方形 1">
          <a:extLst>
            <a:ext uri="{FF2B5EF4-FFF2-40B4-BE49-F238E27FC236}">
              <a16:creationId xmlns:a16="http://schemas.microsoft.com/office/drawing/2014/main" id="{00000000-0008-0000-0C00-000002000000}"/>
            </a:ext>
          </a:extLst>
        </xdr:cNvPr>
        <xdr:cNvSpPr/>
      </xdr:nvSpPr>
      <xdr:spPr>
        <a:xfrm>
          <a:off x="38100" y="76201"/>
          <a:ext cx="6734175" cy="759142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r>
            <a:rPr kumimoji="1" lang="ja-JP" altLang="en-US" sz="2800"/>
            <a:t>県→法人</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35</xdr:col>
      <xdr:colOff>104775</xdr:colOff>
      <xdr:row>30</xdr:row>
      <xdr:rowOff>19050</xdr:rowOff>
    </xdr:from>
    <xdr:to>
      <xdr:col>45</xdr:col>
      <xdr:colOff>428625</xdr:colOff>
      <xdr:row>31</xdr:row>
      <xdr:rowOff>9525</xdr:rowOff>
    </xdr:to>
    <xdr:sp macro="" textlink="">
      <xdr:nvSpPr>
        <xdr:cNvPr id="2" name="吹き出し: 四角形 1">
          <a:extLst>
            <a:ext uri="{FF2B5EF4-FFF2-40B4-BE49-F238E27FC236}">
              <a16:creationId xmlns:a16="http://schemas.microsoft.com/office/drawing/2014/main" id="{1AFD10EF-48AD-147B-3CFF-AE87CBF5AD1E}"/>
            </a:ext>
          </a:extLst>
        </xdr:cNvPr>
        <xdr:cNvSpPr/>
      </xdr:nvSpPr>
      <xdr:spPr>
        <a:xfrm>
          <a:off x="7077075" y="6924675"/>
          <a:ext cx="2724150" cy="342900"/>
        </a:xfrm>
        <a:prstGeom prst="wedgeRectCallout">
          <a:avLst>
            <a:gd name="adj1" fmla="val -56147"/>
            <a:gd name="adj2" fmla="val -21455"/>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cap="none" spc="0">
              <a:ln w="0"/>
              <a:solidFill>
                <a:sysClr val="windowText" lastClr="000000"/>
              </a:solidFill>
              <a:effectLst>
                <a:outerShdw blurRad="38100" dist="25400" dir="5400000" algn="ctr" rotWithShape="0">
                  <a:srgbClr val="6E747A">
                    <a:alpha val="43000"/>
                  </a:srgbClr>
                </a:outerShdw>
              </a:effectLst>
            </a:rPr>
            <a:t>口座名義はカナで記入して下さい。</a:t>
          </a:r>
          <a:endParaRPr kumimoji="1" lang="en-US" altLang="ja-JP" sz="1100" b="1" cap="none" spc="0">
            <a:ln w="0"/>
            <a:solidFill>
              <a:sysClr val="windowText" lastClr="000000"/>
            </a:solidFill>
            <a:effectLst>
              <a:outerShdw blurRad="38100" dist="25400" dir="5400000" algn="ctr" rotWithShape="0">
                <a:srgbClr val="6E747A">
                  <a:alpha val="43000"/>
                </a:srgbClr>
              </a:outerShdw>
            </a:effectLst>
          </a:endParaRPr>
        </a:p>
        <a:p>
          <a:pPr algn="l"/>
          <a:endParaRPr kumimoji="1" lang="ja-JP" altLang="en-US" sz="1100" b="0" cap="none" spc="0">
            <a:ln w="0"/>
            <a:solidFill>
              <a:sysClr val="windowText" lastClr="000000"/>
            </a:solidFill>
            <a:effectLst>
              <a:outerShdw blurRad="38100" dist="25400" dir="5400000" algn="ctr" rotWithShape="0">
                <a:srgbClr val="6E747A">
                  <a:alpha val="43000"/>
                </a:srgbClr>
              </a:outerShdw>
            </a:effectLst>
          </a:endParaRPr>
        </a:p>
      </xdr:txBody>
    </xdr:sp>
    <xdr:clientData/>
  </xdr:twoCellAnchor>
  <xdr:twoCellAnchor>
    <xdr:from>
      <xdr:col>35</xdr:col>
      <xdr:colOff>95250</xdr:colOff>
      <xdr:row>31</xdr:row>
      <xdr:rowOff>152400</xdr:rowOff>
    </xdr:from>
    <xdr:to>
      <xdr:col>46</xdr:col>
      <xdr:colOff>9526</xdr:colOff>
      <xdr:row>40</xdr:row>
      <xdr:rowOff>104776</xdr:rowOff>
    </xdr:to>
    <xdr:sp macro="" textlink="">
      <xdr:nvSpPr>
        <xdr:cNvPr id="3" name="正方形/長方形 2">
          <a:extLst>
            <a:ext uri="{FF2B5EF4-FFF2-40B4-BE49-F238E27FC236}">
              <a16:creationId xmlns:a16="http://schemas.microsoft.com/office/drawing/2014/main" id="{6CA5D87E-4AC1-8630-68A1-35E56E9AD552}"/>
            </a:ext>
          </a:extLst>
        </xdr:cNvPr>
        <xdr:cNvSpPr/>
      </xdr:nvSpPr>
      <xdr:spPr>
        <a:xfrm>
          <a:off x="7134225" y="7410450"/>
          <a:ext cx="3000376" cy="1600201"/>
        </a:xfrm>
        <a:prstGeom prst="rect">
          <a:avLst/>
        </a:prstGeom>
        <a:solidFill>
          <a:sysClr val="window" lastClr="FFFFFF"/>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略語種類（例）</a:t>
          </a:r>
          <a:endParaRPr kumimoji="1" lang="en-US" altLang="ja-JP" sz="1100" b="1">
            <a:solidFill>
              <a:sysClr val="windowText" lastClr="000000"/>
            </a:solidFill>
          </a:endParaRPr>
        </a:p>
        <a:p>
          <a:pPr algn="l"/>
          <a:r>
            <a:rPr kumimoji="1" lang="ja-JP" altLang="en-US" sz="1100" b="1">
              <a:solidFill>
                <a:sysClr val="windowText" lastClr="000000"/>
              </a:solidFill>
            </a:rPr>
            <a:t>・株式会社　→　ｶ</a:t>
          </a:r>
          <a:r>
            <a:rPr kumimoji="1" lang="en-US" altLang="ja-JP" sz="1100" b="1">
              <a:solidFill>
                <a:sysClr val="windowText" lastClr="000000"/>
              </a:solidFill>
            </a:rPr>
            <a:t>)</a:t>
          </a:r>
        </a:p>
        <a:p>
          <a:pPr algn="l"/>
          <a:r>
            <a:rPr kumimoji="1" lang="ja-JP" altLang="en-US" sz="1100" b="1">
              <a:solidFill>
                <a:sysClr val="windowText" lastClr="000000"/>
              </a:solidFill>
            </a:rPr>
            <a:t>・有限会社　→　ﾕ</a:t>
          </a:r>
          <a:r>
            <a:rPr kumimoji="1" lang="en-US" altLang="ja-JP" sz="1100" b="1">
              <a:solidFill>
                <a:sysClr val="windowText" lastClr="000000"/>
              </a:solidFill>
            </a:rPr>
            <a:t>)</a:t>
          </a:r>
        </a:p>
        <a:p>
          <a:pPr algn="l"/>
          <a:r>
            <a:rPr kumimoji="1" lang="ja-JP" altLang="en-US" sz="1100" b="1">
              <a:solidFill>
                <a:sysClr val="windowText" lastClr="000000"/>
              </a:solidFill>
            </a:rPr>
            <a:t>・医療法人社団、財団、社会医療法人　→　ｲ</a:t>
          </a:r>
          <a:r>
            <a:rPr kumimoji="1" lang="en-US" altLang="ja-JP" sz="1100" b="1">
              <a:solidFill>
                <a:sysClr val="windowText" lastClr="000000"/>
              </a:solidFill>
            </a:rPr>
            <a:t>)</a:t>
          </a:r>
        </a:p>
        <a:p>
          <a:pPr algn="l"/>
          <a:r>
            <a:rPr kumimoji="1" lang="ja-JP" altLang="en-US" sz="1100" b="1">
              <a:solidFill>
                <a:sysClr val="windowText" lastClr="000000"/>
              </a:solidFill>
            </a:rPr>
            <a:t>・一般、公益社団法人　→　ｻﾞｲ</a:t>
          </a:r>
          <a:r>
            <a:rPr kumimoji="1" lang="en-US" altLang="ja-JP" sz="1100" b="1">
              <a:solidFill>
                <a:sysClr val="windowText" lastClr="000000"/>
              </a:solidFill>
            </a:rPr>
            <a:t>)</a:t>
          </a:r>
        </a:p>
        <a:p>
          <a:pPr algn="l"/>
          <a:r>
            <a:rPr kumimoji="1" lang="ja-JP" altLang="en-US" sz="1100" b="1">
              <a:solidFill>
                <a:sysClr val="windowText" lastClr="000000"/>
              </a:solidFill>
            </a:rPr>
            <a:t>・社団法人、一般、公益社団法人　→　ｼｬ</a:t>
          </a:r>
          <a:r>
            <a:rPr kumimoji="1" lang="en-US" altLang="ja-JP" sz="1100" b="1">
              <a:solidFill>
                <a:sysClr val="windowText" lastClr="000000"/>
              </a:solidFill>
            </a:rPr>
            <a:t>)</a:t>
          </a:r>
        </a:p>
        <a:p>
          <a:pPr algn="l"/>
          <a:r>
            <a:rPr kumimoji="1" lang="ja-JP" altLang="en-US" sz="1100" b="1">
              <a:solidFill>
                <a:sysClr val="windowText" lastClr="000000"/>
              </a:solidFill>
            </a:rPr>
            <a:t>・学校法人　→　ｶﾞｸ</a:t>
          </a:r>
          <a:r>
            <a:rPr kumimoji="1" lang="en-US" altLang="ja-JP" sz="1100" b="1">
              <a:solidFill>
                <a:sysClr val="windowText" lastClr="000000"/>
              </a:solidFill>
            </a:rPr>
            <a:t>)</a:t>
          </a:r>
        </a:p>
        <a:p>
          <a:pPr algn="l"/>
          <a:r>
            <a:rPr kumimoji="1" lang="ja-JP" altLang="en-US" sz="1100" b="1">
              <a:solidFill>
                <a:sysClr val="windowText" lastClr="000000"/>
              </a:solidFill>
            </a:rPr>
            <a:t>・社会福祉法人　→　ﾌｸ</a:t>
          </a:r>
          <a:r>
            <a:rPr kumimoji="1" lang="en-US" altLang="ja-JP" sz="1100" b="1">
              <a:solidFill>
                <a:sysClr val="windowText" lastClr="000000"/>
              </a:solidFill>
            </a:rPr>
            <a:t>)</a:t>
          </a:r>
          <a:endParaRPr kumimoji="1" lang="ja-JP" altLang="en-US" sz="1100" b="1">
            <a:solidFill>
              <a:sysClr val="windowText" lastClr="000000"/>
            </a:solidFill>
          </a:endParaRPr>
        </a:p>
      </xdr:txBody>
    </xdr:sp>
    <xdr:clientData/>
  </xdr:twoCellAnchor>
  <xdr:twoCellAnchor>
    <xdr:from>
      <xdr:col>35</xdr:col>
      <xdr:colOff>142875</xdr:colOff>
      <xdr:row>4</xdr:row>
      <xdr:rowOff>180975</xdr:rowOff>
    </xdr:from>
    <xdr:to>
      <xdr:col>45</xdr:col>
      <xdr:colOff>66675</xdr:colOff>
      <xdr:row>7</xdr:row>
      <xdr:rowOff>76200</xdr:rowOff>
    </xdr:to>
    <xdr:sp macro="" textlink="">
      <xdr:nvSpPr>
        <xdr:cNvPr id="4" name="吹き出し: 四角形 3">
          <a:extLst>
            <a:ext uri="{FF2B5EF4-FFF2-40B4-BE49-F238E27FC236}">
              <a16:creationId xmlns:a16="http://schemas.microsoft.com/office/drawing/2014/main" id="{F19056B2-6479-12E2-FC23-0CF6D5AA823D}"/>
            </a:ext>
          </a:extLst>
        </xdr:cNvPr>
        <xdr:cNvSpPr/>
      </xdr:nvSpPr>
      <xdr:spPr>
        <a:xfrm>
          <a:off x="7115175" y="1047750"/>
          <a:ext cx="2324100" cy="466725"/>
        </a:xfrm>
        <a:prstGeom prst="wedgeRectCallout">
          <a:avLst>
            <a:gd name="adj1" fmla="val -58658"/>
            <a:gd name="adj2" fmla="val -18939"/>
          </a:avLst>
        </a:prstGeom>
        <a:solidFill>
          <a:sysClr val="window" lastClr="FFFFFF"/>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文書番号は貴法人の必要に応じて</a:t>
          </a:r>
          <a:endParaRPr kumimoji="1" lang="en-US" altLang="ja-JP" sz="1100" b="1">
            <a:solidFill>
              <a:sysClr val="windowText" lastClr="000000"/>
            </a:solidFill>
          </a:endParaRPr>
        </a:p>
        <a:p>
          <a:pPr algn="l"/>
          <a:r>
            <a:rPr kumimoji="1" lang="ja-JP" altLang="en-US" sz="1100" b="1">
              <a:solidFill>
                <a:sysClr val="windowText" lastClr="000000"/>
              </a:solidFill>
            </a:rPr>
            <a:t>記入してください。</a:t>
          </a:r>
        </a:p>
      </xdr:txBody>
    </xdr:sp>
    <xdr:clientData/>
  </xdr:twoCellAnchor>
  <xdr:twoCellAnchor>
    <xdr:from>
      <xdr:col>36</xdr:col>
      <xdr:colOff>0</xdr:colOff>
      <xdr:row>25</xdr:row>
      <xdr:rowOff>171449</xdr:rowOff>
    </xdr:from>
    <xdr:to>
      <xdr:col>45</xdr:col>
      <xdr:colOff>514350</xdr:colOff>
      <xdr:row>28</xdr:row>
      <xdr:rowOff>180974</xdr:rowOff>
    </xdr:to>
    <xdr:sp macro="" textlink="">
      <xdr:nvSpPr>
        <xdr:cNvPr id="5" name="吹き出し: 四角形 4">
          <a:extLst>
            <a:ext uri="{FF2B5EF4-FFF2-40B4-BE49-F238E27FC236}">
              <a16:creationId xmlns:a16="http://schemas.microsoft.com/office/drawing/2014/main" id="{178FA453-2B4D-4C58-9278-0AF265EE74C5}"/>
            </a:ext>
          </a:extLst>
        </xdr:cNvPr>
        <xdr:cNvSpPr/>
      </xdr:nvSpPr>
      <xdr:spPr>
        <a:xfrm>
          <a:off x="7229475" y="6143624"/>
          <a:ext cx="2724150" cy="561975"/>
        </a:xfrm>
        <a:prstGeom prst="wedgeRectCallout">
          <a:avLst>
            <a:gd name="adj1" fmla="val -56147"/>
            <a:gd name="adj2" fmla="val -21455"/>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100" b="1" cap="none" spc="0">
              <a:ln w="0"/>
              <a:solidFill>
                <a:srgbClr val="FF0000"/>
              </a:solidFill>
              <a:effectLst>
                <a:outerShdw blurRad="38100" dist="25400" dir="5400000" algn="ctr" rotWithShape="0">
                  <a:srgbClr val="6E747A">
                    <a:alpha val="43000"/>
                  </a:srgbClr>
                </a:outerShdw>
              </a:effectLst>
            </a:rPr>
            <a:t>※</a:t>
          </a:r>
          <a:r>
            <a:rPr kumimoji="1" lang="ja-JP" altLang="en-US" sz="1100" b="1" cap="none" spc="0">
              <a:ln w="0"/>
              <a:solidFill>
                <a:srgbClr val="FF0000"/>
              </a:solidFill>
              <a:effectLst>
                <a:outerShdw blurRad="38100" dist="25400" dir="5400000" algn="ctr" rotWithShape="0">
                  <a:srgbClr val="6E747A">
                    <a:alpha val="43000"/>
                  </a:srgbClr>
                </a:outerShdw>
              </a:effectLst>
            </a:rPr>
            <a:t>交付申請時に口座情報のみ記入して下さい。</a:t>
          </a:r>
          <a:endParaRPr kumimoji="1" lang="en-US" altLang="ja-JP" sz="1100" b="1" cap="none" spc="0">
            <a:ln w="0"/>
            <a:solidFill>
              <a:srgbClr val="FF0000"/>
            </a:solidFill>
            <a:effectLst>
              <a:outerShdw blurRad="38100" dist="25400" dir="5400000" algn="ctr" rotWithShape="0">
                <a:srgbClr val="6E747A">
                  <a:alpha val="43000"/>
                </a:srgbClr>
              </a:outerShdw>
            </a:effectLst>
          </a:endParaRPr>
        </a:p>
        <a:p>
          <a:pPr algn="l"/>
          <a:endParaRPr kumimoji="1" lang="ja-JP" altLang="en-US" sz="1100" b="0" cap="none" spc="0">
            <a:ln w="0"/>
            <a:solidFill>
              <a:sysClr val="windowText" lastClr="000000"/>
            </a:solidFill>
            <a:effectLst>
              <a:outerShdw blurRad="38100" dist="25400" dir="5400000" algn="ctr" rotWithShape="0">
                <a:srgbClr val="6E747A">
                  <a:alpha val="43000"/>
                </a:srgbClr>
              </a:outerShdw>
            </a:effectLst>
          </a:endParaRPr>
        </a:p>
      </xdr:txBody>
    </xdr:sp>
    <xdr:clientData/>
  </xdr:twoCellAnchor>
  <xdr:twoCellAnchor>
    <xdr:from>
      <xdr:col>36</xdr:col>
      <xdr:colOff>0</xdr:colOff>
      <xdr:row>20</xdr:row>
      <xdr:rowOff>171449</xdr:rowOff>
    </xdr:from>
    <xdr:to>
      <xdr:col>45</xdr:col>
      <xdr:colOff>514350</xdr:colOff>
      <xdr:row>23</xdr:row>
      <xdr:rowOff>333375</xdr:rowOff>
    </xdr:to>
    <xdr:sp macro="" textlink="">
      <xdr:nvSpPr>
        <xdr:cNvPr id="6" name="吹き出し: 四角形 5">
          <a:extLst>
            <a:ext uri="{FF2B5EF4-FFF2-40B4-BE49-F238E27FC236}">
              <a16:creationId xmlns:a16="http://schemas.microsoft.com/office/drawing/2014/main" id="{8AEDEE5E-5C5D-49F5-A163-0E11E6614E14}"/>
            </a:ext>
          </a:extLst>
        </xdr:cNvPr>
        <xdr:cNvSpPr/>
      </xdr:nvSpPr>
      <xdr:spPr>
        <a:xfrm>
          <a:off x="7229475" y="4772024"/>
          <a:ext cx="2724150" cy="676276"/>
        </a:xfrm>
        <a:prstGeom prst="wedgeRectCallout">
          <a:avLst>
            <a:gd name="adj1" fmla="val -56147"/>
            <a:gd name="adj2" fmla="val -21455"/>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cap="none" spc="0">
              <a:ln w="0"/>
              <a:solidFill>
                <a:sysClr val="windowText" lastClr="000000"/>
              </a:solidFill>
              <a:effectLst>
                <a:outerShdw blurRad="38100" dist="25400" dir="5400000" algn="ctr" rotWithShape="0">
                  <a:srgbClr val="6E747A">
                    <a:alpha val="43000"/>
                  </a:srgbClr>
                </a:outerShdw>
              </a:effectLst>
            </a:rPr>
            <a:t>こちらは交付請求時に記入願います。</a:t>
          </a:r>
          <a:endParaRPr kumimoji="1" lang="en-US" altLang="ja-JP" sz="1100" b="1" cap="none" spc="0">
            <a:ln w="0"/>
            <a:solidFill>
              <a:sysClr val="windowText" lastClr="000000"/>
            </a:solidFill>
            <a:effectLst>
              <a:outerShdw blurRad="38100" dist="25400" dir="5400000" algn="ctr" rotWithShape="0">
                <a:srgbClr val="6E747A">
                  <a:alpha val="43000"/>
                </a:srgbClr>
              </a:outerShdw>
            </a:effectLst>
          </a:endParaRPr>
        </a:p>
        <a:p>
          <a:pPr algn="l"/>
          <a:r>
            <a:rPr kumimoji="1" lang="ja-JP" altLang="en-US" sz="1100" b="1" cap="none" spc="0">
              <a:ln w="0"/>
              <a:solidFill>
                <a:sysClr val="windowText" lastClr="000000"/>
              </a:solidFill>
              <a:effectLst>
                <a:outerShdw blurRad="38100" dist="25400" dir="5400000" algn="ctr" rotWithShape="0">
                  <a:srgbClr val="6E747A">
                    <a:alpha val="43000"/>
                  </a:srgbClr>
                </a:outerShdw>
              </a:effectLst>
            </a:rPr>
            <a:t>交付申請時は不要です。これより上も同様です）</a:t>
          </a:r>
          <a:endParaRPr kumimoji="1" lang="en-US" altLang="ja-JP" sz="1100" b="1" cap="none" spc="0">
            <a:ln w="0"/>
            <a:solidFill>
              <a:sysClr val="windowText" lastClr="000000"/>
            </a:solidFill>
            <a:effectLst>
              <a:outerShdw blurRad="38100" dist="25400" dir="5400000" algn="ctr" rotWithShape="0">
                <a:srgbClr val="6E747A">
                  <a:alpha val="43000"/>
                </a:srgbClr>
              </a:outerShdw>
            </a:effectLst>
          </a:endParaRPr>
        </a:p>
        <a:p>
          <a:pPr algn="l"/>
          <a:endParaRPr kumimoji="1" lang="ja-JP" altLang="en-US" sz="1100" b="0" cap="none" spc="0">
            <a:ln w="0"/>
            <a:solidFill>
              <a:sysClr val="windowText" lastClr="000000"/>
            </a:solidFill>
            <a:effectLst>
              <a:outerShdw blurRad="38100" dist="25400" dir="5400000" algn="ctr" rotWithShape="0">
                <a:srgbClr val="6E747A">
                  <a:alpha val="43000"/>
                </a:srgbClr>
              </a:outerShdw>
            </a:effectLst>
          </a:endParaRPr>
        </a:p>
      </xdr:txBody>
    </xdr:sp>
    <xdr:clientData/>
  </xdr:twoCellAnchor>
  <xdr:twoCellAnchor>
    <xdr:from>
      <xdr:col>0</xdr:col>
      <xdr:colOff>142875</xdr:colOff>
      <xdr:row>25</xdr:row>
      <xdr:rowOff>66675</xdr:rowOff>
    </xdr:from>
    <xdr:to>
      <xdr:col>32</xdr:col>
      <xdr:colOff>133350</xdr:colOff>
      <xdr:row>31</xdr:row>
      <xdr:rowOff>104775</xdr:rowOff>
    </xdr:to>
    <xdr:sp macro="" textlink="">
      <xdr:nvSpPr>
        <xdr:cNvPr id="7" name="正方形/長方形 6">
          <a:extLst>
            <a:ext uri="{FF2B5EF4-FFF2-40B4-BE49-F238E27FC236}">
              <a16:creationId xmlns:a16="http://schemas.microsoft.com/office/drawing/2014/main" id="{3907CD0E-D2FF-123E-EE05-2498BFCA79F5}"/>
            </a:ext>
          </a:extLst>
        </xdr:cNvPr>
        <xdr:cNvSpPr/>
      </xdr:nvSpPr>
      <xdr:spPr>
        <a:xfrm>
          <a:off x="142875" y="6038850"/>
          <a:ext cx="6486525" cy="1323975"/>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35</xdr:col>
      <xdr:colOff>85725</xdr:colOff>
      <xdr:row>21</xdr:row>
      <xdr:rowOff>57151</xdr:rowOff>
    </xdr:from>
    <xdr:to>
      <xdr:col>45</xdr:col>
      <xdr:colOff>466725</xdr:colOff>
      <xdr:row>22</xdr:row>
      <xdr:rowOff>66675</xdr:rowOff>
    </xdr:to>
    <xdr:sp macro="" textlink="">
      <xdr:nvSpPr>
        <xdr:cNvPr id="2" name="四角形吹き出し 1">
          <a:extLst>
            <a:ext uri="{FF2B5EF4-FFF2-40B4-BE49-F238E27FC236}">
              <a16:creationId xmlns:a16="http://schemas.microsoft.com/office/drawing/2014/main" id="{00000000-0008-0000-0F00-000002000000}"/>
            </a:ext>
          </a:extLst>
        </xdr:cNvPr>
        <xdr:cNvSpPr/>
      </xdr:nvSpPr>
      <xdr:spPr>
        <a:xfrm>
          <a:off x="6838950" y="4914901"/>
          <a:ext cx="3276600" cy="323849"/>
        </a:xfrm>
        <a:prstGeom prst="wedgeRectCallout">
          <a:avLst>
            <a:gd name="adj1" fmla="val -54585"/>
            <a:gd name="adj2" fmla="val -23532"/>
          </a:avLst>
        </a:prstGeom>
        <a:solidFill>
          <a:schemeClr val="bg1"/>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原則、財産管理台帳の取得日と一致させてください。</a:t>
          </a:r>
          <a:endParaRPr kumimoji="1" lang="en-US" altLang="ja-JP" sz="1100" b="1">
            <a:solidFill>
              <a:srgbClr val="FF0000"/>
            </a:solidFill>
          </a:endParaRPr>
        </a:p>
      </xdr:txBody>
    </xdr:sp>
    <xdr:clientData/>
  </xdr:twoCellAnchor>
  <xdr:twoCellAnchor>
    <xdr:from>
      <xdr:col>35</xdr:col>
      <xdr:colOff>95249</xdr:colOff>
      <xdr:row>4</xdr:row>
      <xdr:rowOff>123825</xdr:rowOff>
    </xdr:from>
    <xdr:to>
      <xdr:col>44</xdr:col>
      <xdr:colOff>209550</xdr:colOff>
      <xdr:row>7</xdr:row>
      <xdr:rowOff>38100</xdr:rowOff>
    </xdr:to>
    <xdr:sp macro="" textlink="">
      <xdr:nvSpPr>
        <xdr:cNvPr id="3" name="吹き出し: 四角形 2">
          <a:extLst>
            <a:ext uri="{FF2B5EF4-FFF2-40B4-BE49-F238E27FC236}">
              <a16:creationId xmlns:a16="http://schemas.microsoft.com/office/drawing/2014/main" id="{F59B071C-300A-E7E7-3ED1-17F0444F3B18}"/>
            </a:ext>
          </a:extLst>
        </xdr:cNvPr>
        <xdr:cNvSpPr/>
      </xdr:nvSpPr>
      <xdr:spPr>
        <a:xfrm>
          <a:off x="6848474" y="876300"/>
          <a:ext cx="2324101" cy="485775"/>
        </a:xfrm>
        <a:prstGeom prst="wedgeRectCallout">
          <a:avLst>
            <a:gd name="adj1" fmla="val -57291"/>
            <a:gd name="adj2" fmla="val -17486"/>
          </a:avLst>
        </a:prstGeom>
        <a:solidFill>
          <a:sysClr val="window" lastClr="FFFFFF"/>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文書番号は貴法人の必要に応じて記入してください。</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34</xdr:col>
      <xdr:colOff>114300</xdr:colOff>
      <xdr:row>19</xdr:row>
      <xdr:rowOff>28575</xdr:rowOff>
    </xdr:from>
    <xdr:to>
      <xdr:col>45</xdr:col>
      <xdr:colOff>304800</xdr:colOff>
      <xdr:row>22</xdr:row>
      <xdr:rowOff>38100</xdr:rowOff>
    </xdr:to>
    <xdr:sp macro="" textlink="">
      <xdr:nvSpPr>
        <xdr:cNvPr id="2" name="四角形吹き出し 1">
          <a:extLst>
            <a:ext uri="{FF2B5EF4-FFF2-40B4-BE49-F238E27FC236}">
              <a16:creationId xmlns:a16="http://schemas.microsoft.com/office/drawing/2014/main" id="{00000000-0008-0000-1000-000002000000}"/>
            </a:ext>
          </a:extLst>
        </xdr:cNvPr>
        <xdr:cNvSpPr/>
      </xdr:nvSpPr>
      <xdr:spPr>
        <a:xfrm>
          <a:off x="7115175" y="5010150"/>
          <a:ext cx="3276600" cy="523875"/>
        </a:xfrm>
        <a:prstGeom prst="wedgeRectCallout">
          <a:avLst>
            <a:gd name="adj1" fmla="val -56038"/>
            <a:gd name="adj2" fmla="val -18630"/>
          </a:avLst>
        </a:prstGeom>
        <a:solidFill>
          <a:schemeClr val="bg1"/>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消費税がかかる場合は、税込の金額を入力するか、項目に消費税を記載ください。</a:t>
          </a:r>
          <a:endParaRPr kumimoji="1" lang="en-US" altLang="ja-JP" sz="1100" b="1">
            <a:solidFill>
              <a:srgbClr val="FF0000"/>
            </a:solidFill>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34</xdr:col>
      <xdr:colOff>66674</xdr:colOff>
      <xdr:row>18</xdr:row>
      <xdr:rowOff>95250</xdr:rowOff>
    </xdr:from>
    <xdr:to>
      <xdr:col>47</xdr:col>
      <xdr:colOff>0</xdr:colOff>
      <xdr:row>21</xdr:row>
      <xdr:rowOff>95250</xdr:rowOff>
    </xdr:to>
    <xdr:sp macro="" textlink="">
      <xdr:nvSpPr>
        <xdr:cNvPr id="2" name="四角形吹き出し 1">
          <a:extLst>
            <a:ext uri="{FF2B5EF4-FFF2-40B4-BE49-F238E27FC236}">
              <a16:creationId xmlns:a16="http://schemas.microsoft.com/office/drawing/2014/main" id="{00000000-0008-0000-1300-000002000000}"/>
            </a:ext>
          </a:extLst>
        </xdr:cNvPr>
        <xdr:cNvSpPr/>
      </xdr:nvSpPr>
      <xdr:spPr>
        <a:xfrm>
          <a:off x="6934199" y="3314700"/>
          <a:ext cx="4391026" cy="523875"/>
        </a:xfrm>
        <a:prstGeom prst="wedgeRectCallout">
          <a:avLst>
            <a:gd name="adj1" fmla="val -53652"/>
            <a:gd name="adj2" fmla="val -18630"/>
          </a:avLst>
        </a:prstGeom>
        <a:solidFill>
          <a:schemeClr val="bg1"/>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第３号様式および第１３号様式「５</a:t>
          </a:r>
          <a:r>
            <a:rPr kumimoji="1" lang="en-US" altLang="ja-JP" sz="1100" b="1">
              <a:solidFill>
                <a:srgbClr val="FF0000"/>
              </a:solidFill>
            </a:rPr>
            <a:t>.</a:t>
          </a:r>
          <a:r>
            <a:rPr kumimoji="1" lang="ja-JP" altLang="en-US" sz="1100" b="1">
              <a:solidFill>
                <a:srgbClr val="FF0000"/>
              </a:solidFill>
            </a:rPr>
            <a:t>導入に要する経費の内訳」の合計と</a:t>
          </a:r>
          <a:endParaRPr kumimoji="1" lang="en-US" altLang="ja-JP" sz="1100" b="1">
            <a:solidFill>
              <a:srgbClr val="FF0000"/>
            </a:solidFill>
          </a:endParaRPr>
        </a:p>
        <a:p>
          <a:pPr algn="l"/>
          <a:r>
            <a:rPr kumimoji="1" lang="ja-JP" altLang="en-US" sz="1100" b="1">
              <a:solidFill>
                <a:srgbClr val="FF0000"/>
              </a:solidFill>
            </a:rPr>
            <a:t>一致させてください。</a:t>
          </a:r>
          <a:endParaRPr kumimoji="1" lang="en-US" altLang="ja-JP" sz="1100" b="1">
            <a:solidFill>
              <a:srgbClr val="FF0000"/>
            </a:solidFill>
          </a:endParaRPr>
        </a:p>
        <a:p>
          <a:pPr algn="l"/>
          <a:endParaRPr kumimoji="1" lang="en-US" altLang="ja-JP" sz="1100" b="1">
            <a:solidFill>
              <a:srgbClr val="FF0000"/>
            </a:solidFill>
          </a:endParaRPr>
        </a:p>
      </xdr:txBody>
    </xdr:sp>
    <xdr:clientData/>
  </xdr:twoCellAnchor>
  <xdr:twoCellAnchor>
    <xdr:from>
      <xdr:col>22</xdr:col>
      <xdr:colOff>171450</xdr:colOff>
      <xdr:row>23</xdr:row>
      <xdr:rowOff>114299</xdr:rowOff>
    </xdr:from>
    <xdr:to>
      <xdr:col>35</xdr:col>
      <xdr:colOff>0</xdr:colOff>
      <xdr:row>26</xdr:row>
      <xdr:rowOff>57149</xdr:rowOff>
    </xdr:to>
    <xdr:sp macro="" textlink="">
      <xdr:nvSpPr>
        <xdr:cNvPr id="3" name="吹き出し: 四角形 2">
          <a:extLst>
            <a:ext uri="{FF2B5EF4-FFF2-40B4-BE49-F238E27FC236}">
              <a16:creationId xmlns:a16="http://schemas.microsoft.com/office/drawing/2014/main" id="{D5C297BA-AADC-13C3-85DF-D807B902ED8B}"/>
            </a:ext>
          </a:extLst>
        </xdr:cNvPr>
        <xdr:cNvSpPr/>
      </xdr:nvSpPr>
      <xdr:spPr>
        <a:xfrm>
          <a:off x="4705350" y="4219574"/>
          <a:ext cx="2352675" cy="485775"/>
        </a:xfrm>
        <a:prstGeom prst="wedgeRectCallout">
          <a:avLst>
            <a:gd name="adj1" fmla="val -58219"/>
            <a:gd name="adj2" fmla="val -55027"/>
          </a:avLst>
        </a:prstGeom>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cap="none" spc="0">
              <a:ln w="0"/>
              <a:solidFill>
                <a:srgbClr val="FF0000"/>
              </a:solidFill>
              <a:effectLst>
                <a:outerShdw blurRad="38100" dist="25400" dir="5400000" algn="ctr" rotWithShape="0">
                  <a:srgbClr val="6E747A">
                    <a:alpha val="43000"/>
                  </a:srgbClr>
                </a:outerShdw>
              </a:effectLst>
            </a:rPr>
            <a:t>必ず収支の計は一致させて下さい。</a:t>
          </a:r>
          <a:endParaRPr kumimoji="1" lang="en-US" altLang="ja-JP" sz="1100" b="1" cap="none" spc="0">
            <a:ln w="0"/>
            <a:solidFill>
              <a:srgbClr val="FF0000"/>
            </a:solidFill>
            <a:effectLst>
              <a:outerShdw blurRad="38100" dist="25400" dir="5400000" algn="ctr" rotWithShape="0">
                <a:srgbClr val="6E747A">
                  <a:alpha val="43000"/>
                </a:srgbClr>
              </a:outerShdw>
            </a:effectLst>
          </a:endParaRPr>
        </a:p>
        <a:p>
          <a:pPr algn="l"/>
          <a:r>
            <a:rPr kumimoji="1" lang="ja-JP" altLang="en-US" sz="1100" b="1" cap="none" spc="0">
              <a:ln w="0"/>
              <a:solidFill>
                <a:srgbClr val="FF0000"/>
              </a:solidFill>
              <a:effectLst>
                <a:outerShdw blurRad="38100" dist="25400" dir="5400000" algn="ctr" rotWithShape="0">
                  <a:srgbClr val="6E747A">
                    <a:alpha val="43000"/>
                  </a:srgbClr>
                </a:outerShdw>
              </a:effectLst>
            </a:rPr>
            <a:t>（</a:t>
          </a:r>
          <a:r>
            <a:rPr kumimoji="1" lang="en-US" altLang="ja-JP" sz="1100" b="1" cap="none" spc="0">
              <a:ln w="0"/>
              <a:solidFill>
                <a:srgbClr val="FF0000"/>
              </a:solidFill>
              <a:effectLst>
                <a:outerShdw blurRad="38100" dist="25400" dir="5400000" algn="ctr" rotWithShape="0">
                  <a:srgbClr val="6E747A">
                    <a:alpha val="43000"/>
                  </a:srgbClr>
                </a:outerShdw>
              </a:effectLst>
            </a:rPr>
            <a:t>NG</a:t>
          </a:r>
          <a:r>
            <a:rPr kumimoji="1" lang="ja-JP" altLang="en-US" sz="1100" b="1" cap="none" spc="0">
              <a:ln w="0"/>
              <a:solidFill>
                <a:srgbClr val="FF0000"/>
              </a:solidFill>
              <a:effectLst>
                <a:outerShdw blurRad="38100" dist="25400" dir="5400000" algn="ctr" rotWithShape="0">
                  <a:srgbClr val="6E747A">
                    <a:alpha val="43000"/>
                  </a:srgbClr>
                </a:outerShdw>
              </a:effectLst>
            </a:rPr>
            <a:t>の時は一致していません）</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76200</xdr:colOff>
      <xdr:row>0</xdr:row>
      <xdr:rowOff>66675</xdr:rowOff>
    </xdr:from>
    <xdr:to>
      <xdr:col>34</xdr:col>
      <xdr:colOff>142875</xdr:colOff>
      <xdr:row>43</xdr:row>
      <xdr:rowOff>85725</xdr:rowOff>
    </xdr:to>
    <xdr:sp macro="" textlink="">
      <xdr:nvSpPr>
        <xdr:cNvPr id="2" name="正方形/長方形 1">
          <a:extLst>
            <a:ext uri="{FF2B5EF4-FFF2-40B4-BE49-F238E27FC236}">
              <a16:creationId xmlns:a16="http://schemas.microsoft.com/office/drawing/2014/main" id="{00000000-0008-0000-1400-000002000000}"/>
            </a:ext>
          </a:extLst>
        </xdr:cNvPr>
        <xdr:cNvSpPr/>
      </xdr:nvSpPr>
      <xdr:spPr>
        <a:xfrm>
          <a:off x="76200" y="66675"/>
          <a:ext cx="6877050" cy="82010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r>
            <a:rPr kumimoji="1" lang="ja-JP" altLang="en-US" sz="2800"/>
            <a:t>県→法人</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13</xdr:col>
      <xdr:colOff>476250</xdr:colOff>
      <xdr:row>41</xdr:row>
      <xdr:rowOff>47626</xdr:rowOff>
    </xdr:from>
    <xdr:to>
      <xdr:col>18</xdr:col>
      <xdr:colOff>323850</xdr:colOff>
      <xdr:row>101</xdr:row>
      <xdr:rowOff>123825</xdr:rowOff>
    </xdr:to>
    <xdr:sp macro="" textlink="">
      <xdr:nvSpPr>
        <xdr:cNvPr id="2" name="四角形吹き出し 6">
          <a:extLst>
            <a:ext uri="{FF2B5EF4-FFF2-40B4-BE49-F238E27FC236}">
              <a16:creationId xmlns:a16="http://schemas.microsoft.com/office/drawing/2014/main" id="{AC3313F3-C1B7-4F5F-A198-FC5A1D59DECE}"/>
            </a:ext>
          </a:extLst>
        </xdr:cNvPr>
        <xdr:cNvSpPr/>
      </xdr:nvSpPr>
      <xdr:spPr>
        <a:xfrm>
          <a:off x="13716000" y="8086726"/>
          <a:ext cx="3276600" cy="12763499"/>
        </a:xfrm>
        <a:prstGeom prst="wedgeRectCallout">
          <a:avLst>
            <a:gd name="adj1" fmla="val -56038"/>
            <a:gd name="adj2" fmla="val -18630"/>
          </a:avLst>
        </a:prstGeom>
        <a:solidFill>
          <a:schemeClr val="bg1"/>
        </a:solidFill>
        <a:ln>
          <a:solidFill>
            <a:schemeClr val="accent2"/>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複数の事業所で導入する場合は、シート左端の「＋」ボタンを上から順にクリックし、行を追加表示させて</a:t>
          </a:r>
          <a:endParaRPr kumimoji="1" lang="en-US" altLang="ja-JP" sz="1100" b="1">
            <a:solidFill>
              <a:srgbClr val="FF0000"/>
            </a:solidFill>
          </a:endParaRPr>
        </a:p>
        <a:p>
          <a:pPr algn="l"/>
          <a:r>
            <a:rPr kumimoji="1" lang="ja-JP" altLang="en-US" sz="1100" b="1">
              <a:solidFill>
                <a:srgbClr val="FF0000"/>
              </a:solidFill>
            </a:rPr>
            <a:t>記載してください。</a:t>
          </a:r>
          <a:endParaRPr kumimoji="1" lang="en-US" altLang="ja-JP" sz="1100" b="1">
            <a:solidFill>
              <a:srgbClr val="FF0000"/>
            </a:solidFill>
          </a:endParaRPr>
        </a:p>
      </xdr:txBody>
    </xdr:sp>
    <xdr:clientData/>
  </xdr:twoCellAnchor>
  <xdr:twoCellAnchor>
    <xdr:from>
      <xdr:col>13</xdr:col>
      <xdr:colOff>504825</xdr:colOff>
      <xdr:row>400</xdr:row>
      <xdr:rowOff>161925</xdr:rowOff>
    </xdr:from>
    <xdr:to>
      <xdr:col>18</xdr:col>
      <xdr:colOff>476250</xdr:colOff>
      <xdr:row>632</xdr:row>
      <xdr:rowOff>114300</xdr:rowOff>
    </xdr:to>
    <xdr:sp macro="" textlink="">
      <xdr:nvSpPr>
        <xdr:cNvPr id="3" name="吹き出し: 四角形 2">
          <a:extLst>
            <a:ext uri="{FF2B5EF4-FFF2-40B4-BE49-F238E27FC236}">
              <a16:creationId xmlns:a16="http://schemas.microsoft.com/office/drawing/2014/main" id="{71DC9030-8142-4E37-920A-5CE17DD101A9}"/>
            </a:ext>
          </a:extLst>
        </xdr:cNvPr>
        <xdr:cNvSpPr/>
      </xdr:nvSpPr>
      <xdr:spPr>
        <a:xfrm>
          <a:off x="13744575" y="77409675"/>
          <a:ext cx="3400425" cy="42243375"/>
        </a:xfrm>
        <a:prstGeom prst="wedgeRectCallout">
          <a:avLst>
            <a:gd name="adj1" fmla="val -56627"/>
            <a:gd name="adj2" fmla="val -26383"/>
          </a:avLst>
        </a:prstGeom>
        <a:solidFill>
          <a:schemeClr val="bg1"/>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ln>
                <a:noFill/>
              </a:ln>
              <a:solidFill>
                <a:srgbClr val="FF0000"/>
              </a:solidFill>
            </a:rPr>
            <a:t>複数の事業所で導入する場合は、シートの左端の「＋」</a:t>
          </a:r>
          <a:endParaRPr kumimoji="1" lang="en-US" altLang="ja-JP" sz="1100" b="1">
            <a:ln>
              <a:noFill/>
            </a:ln>
            <a:solidFill>
              <a:srgbClr val="FF0000"/>
            </a:solidFill>
          </a:endParaRPr>
        </a:p>
        <a:p>
          <a:pPr algn="l"/>
          <a:r>
            <a:rPr kumimoji="1" lang="ja-JP" altLang="en-US" sz="1100" b="1">
              <a:ln>
                <a:noFill/>
              </a:ln>
              <a:solidFill>
                <a:srgbClr val="FF0000"/>
              </a:solidFill>
            </a:rPr>
            <a:t>ボタンを上から順にクリックし、行を追加表示させて</a:t>
          </a:r>
          <a:endParaRPr kumimoji="1" lang="en-US" altLang="ja-JP" sz="1100" b="1">
            <a:ln>
              <a:noFill/>
            </a:ln>
            <a:solidFill>
              <a:srgbClr val="FF0000"/>
            </a:solidFill>
          </a:endParaRPr>
        </a:p>
        <a:p>
          <a:pPr algn="l"/>
          <a:r>
            <a:rPr kumimoji="1" lang="ja-JP" altLang="en-US" sz="1100" b="1">
              <a:ln>
                <a:noFill/>
              </a:ln>
              <a:solidFill>
                <a:srgbClr val="FF0000"/>
              </a:solidFill>
            </a:rPr>
            <a:t>記載してください。</a:t>
          </a:r>
        </a:p>
      </xdr:txBody>
    </xdr:sp>
    <xdr:clientData/>
  </xdr:twoCellAnchor>
  <xdr:twoCellAnchor>
    <xdr:from>
      <xdr:col>13</xdr:col>
      <xdr:colOff>523875</xdr:colOff>
      <xdr:row>661</xdr:row>
      <xdr:rowOff>19050</xdr:rowOff>
    </xdr:from>
    <xdr:to>
      <xdr:col>19</xdr:col>
      <xdr:colOff>266700</xdr:colOff>
      <xdr:row>664</xdr:row>
      <xdr:rowOff>133350</xdr:rowOff>
    </xdr:to>
    <xdr:sp macro="" textlink="">
      <xdr:nvSpPr>
        <xdr:cNvPr id="4" name="四角形吹き出し 18">
          <a:extLst>
            <a:ext uri="{FF2B5EF4-FFF2-40B4-BE49-F238E27FC236}">
              <a16:creationId xmlns:a16="http://schemas.microsoft.com/office/drawing/2014/main" id="{2F1DDBB5-2B47-467E-B070-549E575F2F63}"/>
            </a:ext>
          </a:extLst>
        </xdr:cNvPr>
        <xdr:cNvSpPr/>
      </xdr:nvSpPr>
      <xdr:spPr>
        <a:xfrm>
          <a:off x="13763625" y="124844175"/>
          <a:ext cx="3857625" cy="457200"/>
        </a:xfrm>
        <a:prstGeom prst="wedgeRectCallout">
          <a:avLst>
            <a:gd name="adj1" fmla="val -60976"/>
            <a:gd name="adj2" fmla="val -23130"/>
          </a:avLst>
        </a:prstGeom>
        <a:solidFill>
          <a:schemeClr val="bg1"/>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第３号様式の「６．補助対象経費の内訳」の合計（複数シートの場合は全シートの合計）と一致していることをご確認ください。</a:t>
          </a:r>
          <a:endParaRPr kumimoji="1" lang="en-US" altLang="ja-JP" sz="1100" b="1">
            <a:solidFill>
              <a:srgbClr val="FF0000"/>
            </a:solidFill>
          </a:endParaRPr>
        </a:p>
      </xdr:txBody>
    </xdr:sp>
    <xdr:clientData/>
  </xdr:twoCellAnchor>
  <xdr:twoCellAnchor>
    <xdr:from>
      <xdr:col>13</xdr:col>
      <xdr:colOff>523874</xdr:colOff>
      <xdr:row>667</xdr:row>
      <xdr:rowOff>38100</xdr:rowOff>
    </xdr:from>
    <xdr:to>
      <xdr:col>19</xdr:col>
      <xdr:colOff>266699</xdr:colOff>
      <xdr:row>667</xdr:row>
      <xdr:rowOff>409575</xdr:rowOff>
    </xdr:to>
    <xdr:sp macro="" textlink="">
      <xdr:nvSpPr>
        <xdr:cNvPr id="5" name="四角形吹き出し 18">
          <a:extLst>
            <a:ext uri="{FF2B5EF4-FFF2-40B4-BE49-F238E27FC236}">
              <a16:creationId xmlns:a16="http://schemas.microsoft.com/office/drawing/2014/main" id="{A1B2E465-66B4-4089-B6E3-852C0E7F167D}"/>
            </a:ext>
          </a:extLst>
        </xdr:cNvPr>
        <xdr:cNvSpPr/>
      </xdr:nvSpPr>
      <xdr:spPr>
        <a:xfrm>
          <a:off x="13763624" y="125387100"/>
          <a:ext cx="3857625" cy="371475"/>
        </a:xfrm>
        <a:prstGeom prst="wedgeRectCallout">
          <a:avLst>
            <a:gd name="adj1" fmla="val -60976"/>
            <a:gd name="adj2" fmla="val -23130"/>
          </a:avLst>
        </a:prstGeom>
        <a:solidFill>
          <a:schemeClr val="bg1"/>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補助額合計が内示額以内となっていることをご確認ください。</a:t>
          </a:r>
          <a:endParaRPr kumimoji="1" lang="en-US" altLang="ja-JP" sz="1100" b="1">
            <a:solidFill>
              <a:srgbClr val="FF0000"/>
            </a:solidFill>
          </a:endParaRPr>
        </a:p>
      </xdr:txBody>
    </xdr:sp>
    <xdr:clientData/>
  </xdr:twoCellAnchor>
  <xdr:twoCellAnchor>
    <xdr:from>
      <xdr:col>13</xdr:col>
      <xdr:colOff>323850</xdr:colOff>
      <xdr:row>1</xdr:row>
      <xdr:rowOff>133350</xdr:rowOff>
    </xdr:from>
    <xdr:to>
      <xdr:col>19</xdr:col>
      <xdr:colOff>342900</xdr:colOff>
      <xdr:row>6</xdr:row>
      <xdr:rowOff>161925</xdr:rowOff>
    </xdr:to>
    <xdr:sp macro="" textlink="">
      <xdr:nvSpPr>
        <xdr:cNvPr id="6" name="吹き出し: 四角形 5">
          <a:extLst>
            <a:ext uri="{FF2B5EF4-FFF2-40B4-BE49-F238E27FC236}">
              <a16:creationId xmlns:a16="http://schemas.microsoft.com/office/drawing/2014/main" id="{CCBF9354-4D17-4FE2-8E8F-1BF2E8446ABD}"/>
            </a:ext>
          </a:extLst>
        </xdr:cNvPr>
        <xdr:cNvSpPr/>
      </xdr:nvSpPr>
      <xdr:spPr>
        <a:xfrm>
          <a:off x="13563600" y="304800"/>
          <a:ext cx="4133850" cy="942975"/>
        </a:xfrm>
        <a:prstGeom prst="wedgeRectCallout">
          <a:avLst>
            <a:gd name="adj1" fmla="val -53042"/>
            <a:gd name="adj2" fmla="val -22897"/>
          </a:avLst>
        </a:prstGeom>
        <a:solidFill>
          <a:srgbClr val="FFFFCC"/>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ja-JP" altLang="ja-JP" sz="1100" b="1">
              <a:solidFill>
                <a:schemeClr val="dk1"/>
              </a:solidFill>
              <a:effectLst/>
              <a:latin typeface="+mn-lt"/>
              <a:ea typeface="+mn-ea"/>
              <a:cs typeface="+mn-cs"/>
            </a:rPr>
            <a:t>交付申請時の金額が業務改善計画書提出時と同一の場合、</a:t>
          </a:r>
          <a:endParaRPr lang="ja-JP" altLang="ja-JP">
            <a:effectLst/>
          </a:endParaRPr>
        </a:p>
        <a:p>
          <a:r>
            <a:rPr kumimoji="1" lang="ja-JP" altLang="en-US" sz="1100" b="1">
              <a:solidFill>
                <a:schemeClr val="dk1"/>
              </a:solidFill>
              <a:effectLst/>
              <a:latin typeface="+mn-lt"/>
              <a:ea typeface="+mn-ea"/>
              <a:cs typeface="+mn-cs"/>
            </a:rPr>
            <a:t>「補助対象経費」「台数」は</a:t>
          </a:r>
          <a:r>
            <a:rPr kumimoji="1" lang="ja-JP" altLang="ja-JP" sz="1100" b="1">
              <a:solidFill>
                <a:schemeClr val="dk1"/>
              </a:solidFill>
              <a:effectLst/>
              <a:latin typeface="+mn-lt"/>
              <a:ea typeface="+mn-ea"/>
              <a:cs typeface="+mn-cs"/>
            </a:rPr>
            <a:t>内示通知書「補助予定額の計算」中の</a:t>
          </a:r>
          <a:endParaRPr lang="ja-JP" altLang="ja-JP">
            <a:effectLst/>
          </a:endParaRPr>
        </a:p>
        <a:p>
          <a:r>
            <a:rPr kumimoji="1" lang="ja-JP" altLang="ja-JP" sz="1100" b="1">
              <a:solidFill>
                <a:schemeClr val="dk1"/>
              </a:solidFill>
              <a:effectLst/>
              <a:latin typeface="+mn-lt"/>
              <a:ea typeface="+mn-ea"/>
              <a:cs typeface="+mn-cs"/>
            </a:rPr>
            <a:t>各該当箇所から転記ください。</a:t>
          </a:r>
          <a:endParaRPr kumimoji="1" lang="en-US" altLang="ja-JP" sz="1100" b="1">
            <a:solidFill>
              <a:schemeClr val="dk1"/>
            </a:solidFill>
            <a:effectLst/>
            <a:latin typeface="+mn-lt"/>
            <a:ea typeface="+mn-ea"/>
            <a:cs typeface="+mn-cs"/>
          </a:endParaRPr>
        </a:p>
        <a:p>
          <a:r>
            <a:rPr lang="ja-JP" altLang="en-US" b="1">
              <a:solidFill>
                <a:srgbClr val="FF0000"/>
              </a:solidFill>
              <a:effectLst/>
            </a:rPr>
            <a:t>行の追加は絶対に行わないでください。</a:t>
          </a:r>
          <a:endParaRPr lang="ja-JP" altLang="ja-JP" b="1">
            <a:solidFill>
              <a:srgbClr val="FF0000"/>
            </a:solidFill>
            <a:effectLst/>
          </a:endParaRPr>
        </a:p>
        <a:p>
          <a:pPr algn="l"/>
          <a:endParaRPr kumimoji="1" lang="en-US" altLang="ja-JP" sz="1100" b="1">
            <a:solidFill>
              <a:sysClr val="windowText" lastClr="000000"/>
            </a:solidFill>
          </a:endParaRPr>
        </a:p>
      </xdr:txBody>
    </xdr:sp>
    <xdr:clientData/>
  </xdr:twoCellAnchor>
  <xdr:twoCellAnchor>
    <xdr:from>
      <xdr:col>13</xdr:col>
      <xdr:colOff>438150</xdr:colOff>
      <xdr:row>166</xdr:row>
      <xdr:rowOff>142875</xdr:rowOff>
    </xdr:from>
    <xdr:to>
      <xdr:col>19</xdr:col>
      <xdr:colOff>438150</xdr:colOff>
      <xdr:row>169</xdr:row>
      <xdr:rowOff>333375</xdr:rowOff>
    </xdr:to>
    <xdr:sp macro="" textlink="">
      <xdr:nvSpPr>
        <xdr:cNvPr id="7" name="四角形吹き出し 1">
          <a:extLst>
            <a:ext uri="{FF2B5EF4-FFF2-40B4-BE49-F238E27FC236}">
              <a16:creationId xmlns:a16="http://schemas.microsoft.com/office/drawing/2014/main" id="{E44C7F28-79A3-4F94-BCC4-D747367B6DF6}"/>
            </a:ext>
          </a:extLst>
        </xdr:cNvPr>
        <xdr:cNvSpPr/>
      </xdr:nvSpPr>
      <xdr:spPr>
        <a:xfrm>
          <a:off x="13677900" y="34394775"/>
          <a:ext cx="4114800" cy="885825"/>
        </a:xfrm>
        <a:prstGeom prst="wedgeRectCallout">
          <a:avLst>
            <a:gd name="adj1" fmla="val -56038"/>
            <a:gd name="adj2" fmla="val -18630"/>
          </a:avLst>
        </a:prstGeom>
        <a:solidFill>
          <a:schemeClr val="bg1"/>
        </a:solidFill>
        <a:ln>
          <a:solidFill>
            <a:srgbClr val="FFC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（例）見守りセンサーのみ導入する場合</a:t>
          </a:r>
          <a:endParaRPr kumimoji="1" lang="en-US" altLang="ja-JP" sz="1100" b="1">
            <a:solidFill>
              <a:srgbClr val="FF0000"/>
            </a:solidFill>
          </a:endParaRPr>
        </a:p>
        <a:p>
          <a:pPr algn="l"/>
          <a:r>
            <a:rPr kumimoji="1" lang="ja-JP" altLang="en-US" sz="1100" b="1">
              <a:solidFill>
                <a:srgbClr val="FF0000"/>
              </a:solidFill>
            </a:rPr>
            <a:t>製品毎、基準額毎に、記載してください。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機器導入に伴う付帯経費</a:t>
          </a:r>
          <a:r>
            <a:rPr kumimoji="1" lang="ja-JP" altLang="en-US" sz="1100" b="1">
              <a:solidFill>
                <a:srgbClr val="FF0000"/>
              </a:solidFill>
              <a:effectLst/>
              <a:latin typeface="+mn-lt"/>
              <a:ea typeface="+mn-ea"/>
              <a:cs typeface="+mn-cs"/>
            </a:rPr>
            <a:t>（</a:t>
          </a:r>
          <a:r>
            <a:rPr kumimoji="1" lang="en-US" altLang="ja-JP" sz="1100" b="1">
              <a:solidFill>
                <a:srgbClr val="FF0000"/>
              </a:solidFill>
              <a:effectLst/>
              <a:latin typeface="+mn-lt"/>
              <a:ea typeface="+mn-ea"/>
              <a:cs typeface="+mn-cs"/>
            </a:rPr>
            <a:t>Wi-Fi</a:t>
          </a:r>
          <a:r>
            <a:rPr kumimoji="1" lang="ja-JP" altLang="en-US" sz="1100" b="1">
              <a:solidFill>
                <a:srgbClr val="FF0000"/>
              </a:solidFill>
              <a:effectLst/>
              <a:latin typeface="+mn-lt"/>
              <a:ea typeface="+mn-ea"/>
              <a:cs typeface="+mn-cs"/>
            </a:rPr>
            <a:t>等）</a:t>
          </a:r>
          <a:r>
            <a:rPr kumimoji="1" lang="ja-JP" altLang="ja-JP" sz="1100" b="1">
              <a:solidFill>
                <a:srgbClr val="FF0000"/>
              </a:solidFill>
              <a:effectLst/>
              <a:latin typeface="+mn-lt"/>
              <a:ea typeface="+mn-ea"/>
              <a:cs typeface="+mn-cs"/>
            </a:rPr>
            <a:t>は、</a:t>
          </a:r>
          <a:r>
            <a:rPr kumimoji="1" lang="ja-JP" altLang="en-US" sz="1100" b="1">
              <a:solidFill>
                <a:srgbClr val="FF0000"/>
              </a:solidFill>
              <a:effectLst/>
              <a:latin typeface="+mn-lt"/>
              <a:ea typeface="+mn-ea"/>
              <a:cs typeface="+mn-cs"/>
            </a:rPr>
            <a:t>機器本体の</a:t>
          </a:r>
          <a:r>
            <a:rPr kumimoji="1" lang="ja-JP" altLang="ja-JP" sz="1100" b="1">
              <a:solidFill>
                <a:srgbClr val="FF0000"/>
              </a:solidFill>
              <a:effectLst/>
              <a:latin typeface="+mn-lt"/>
              <a:ea typeface="+mn-ea"/>
              <a:cs typeface="+mn-cs"/>
            </a:rPr>
            <a:t>「補助対象</a:t>
          </a:r>
          <a:endParaRPr kumimoji="1" lang="en-US" altLang="ja-JP" sz="1100" b="1">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経費」に含めてください。</a:t>
          </a:r>
          <a:endParaRPr lang="ja-JP" altLang="ja-JP">
            <a:solidFill>
              <a:srgbClr val="FF0000"/>
            </a:solidFill>
            <a:effectLst/>
          </a:endParaRPr>
        </a:p>
      </xdr:txBody>
    </xdr:sp>
    <xdr:clientData/>
  </xdr:twoCellAnchor>
  <xdr:twoCellAnchor>
    <xdr:from>
      <xdr:col>13</xdr:col>
      <xdr:colOff>447675</xdr:colOff>
      <xdr:row>184</xdr:row>
      <xdr:rowOff>0</xdr:rowOff>
    </xdr:from>
    <xdr:to>
      <xdr:col>18</xdr:col>
      <xdr:colOff>295275</xdr:colOff>
      <xdr:row>323</xdr:row>
      <xdr:rowOff>142875</xdr:rowOff>
    </xdr:to>
    <xdr:sp macro="" textlink="">
      <xdr:nvSpPr>
        <xdr:cNvPr id="8" name="四角形吹き出し 6">
          <a:extLst>
            <a:ext uri="{FF2B5EF4-FFF2-40B4-BE49-F238E27FC236}">
              <a16:creationId xmlns:a16="http://schemas.microsoft.com/office/drawing/2014/main" id="{C2EF932B-DE75-4B18-9386-3E3932C4CD6A}"/>
            </a:ext>
          </a:extLst>
        </xdr:cNvPr>
        <xdr:cNvSpPr/>
      </xdr:nvSpPr>
      <xdr:spPr>
        <a:xfrm>
          <a:off x="13687425" y="37585650"/>
          <a:ext cx="3276600" cy="25965150"/>
        </a:xfrm>
        <a:prstGeom prst="wedgeRectCallout">
          <a:avLst>
            <a:gd name="adj1" fmla="val -56038"/>
            <a:gd name="adj2" fmla="val -18630"/>
          </a:avLst>
        </a:prstGeom>
        <a:solidFill>
          <a:schemeClr val="bg1"/>
        </a:solidFill>
        <a:ln>
          <a:solidFill>
            <a:schemeClr val="accent2"/>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複数の事業所で導入する場合は、シート左端の「＋」ボタンを上から順にクリックし、行を追加表示させて</a:t>
          </a:r>
          <a:endParaRPr kumimoji="1" lang="en-US" altLang="ja-JP" sz="1100" b="1">
            <a:solidFill>
              <a:srgbClr val="FF0000"/>
            </a:solidFill>
          </a:endParaRPr>
        </a:p>
        <a:p>
          <a:pPr algn="l"/>
          <a:r>
            <a:rPr kumimoji="1" lang="ja-JP" altLang="en-US" sz="1100" b="1">
              <a:solidFill>
                <a:srgbClr val="FF0000"/>
              </a:solidFill>
            </a:rPr>
            <a:t>記載してください。</a:t>
          </a:r>
          <a:endParaRPr kumimoji="1" lang="en-US" altLang="ja-JP" sz="1100" b="1">
            <a:solidFill>
              <a:srgbClr val="FF0000"/>
            </a:solidFill>
          </a:endParaRPr>
        </a:p>
      </xdr:txBody>
    </xdr:sp>
    <xdr:clientData/>
  </xdr:twoCellAnchor>
  <xdr:twoCellAnchor>
    <xdr:from>
      <xdr:col>13</xdr:col>
      <xdr:colOff>438150</xdr:colOff>
      <xdr:row>346</xdr:row>
      <xdr:rowOff>142875</xdr:rowOff>
    </xdr:from>
    <xdr:to>
      <xdr:col>19</xdr:col>
      <xdr:colOff>438150</xdr:colOff>
      <xdr:row>356</xdr:row>
      <xdr:rowOff>333375</xdr:rowOff>
    </xdr:to>
    <xdr:sp macro="" textlink="">
      <xdr:nvSpPr>
        <xdr:cNvPr id="17" name="四角形吹き出し 1">
          <a:extLst>
            <a:ext uri="{FF2B5EF4-FFF2-40B4-BE49-F238E27FC236}">
              <a16:creationId xmlns:a16="http://schemas.microsoft.com/office/drawing/2014/main" id="{CE725CEE-66B5-4AB7-A362-3E86BEA52CFC}"/>
            </a:ext>
          </a:extLst>
        </xdr:cNvPr>
        <xdr:cNvSpPr/>
      </xdr:nvSpPr>
      <xdr:spPr>
        <a:xfrm>
          <a:off x="13677900" y="67798950"/>
          <a:ext cx="4114800" cy="885825"/>
        </a:xfrm>
        <a:prstGeom prst="wedgeRectCallout">
          <a:avLst>
            <a:gd name="adj1" fmla="val -56038"/>
            <a:gd name="adj2" fmla="val -18630"/>
          </a:avLst>
        </a:prstGeom>
        <a:solidFill>
          <a:schemeClr val="bg1"/>
        </a:solidFill>
        <a:ln>
          <a:solidFill>
            <a:srgbClr val="FFC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（例）見守りセンサーのみ導入する場合</a:t>
          </a:r>
          <a:endParaRPr kumimoji="1" lang="en-US" altLang="ja-JP" sz="1100" b="1">
            <a:solidFill>
              <a:srgbClr val="FF0000"/>
            </a:solidFill>
          </a:endParaRPr>
        </a:p>
        <a:p>
          <a:pPr algn="l"/>
          <a:r>
            <a:rPr kumimoji="1" lang="ja-JP" altLang="en-US" sz="1100" b="1">
              <a:solidFill>
                <a:srgbClr val="FF0000"/>
              </a:solidFill>
            </a:rPr>
            <a:t>製品毎、基準額毎に、記載してください。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機器導入に伴う付帯経費</a:t>
          </a:r>
          <a:r>
            <a:rPr kumimoji="1" lang="ja-JP" altLang="en-US" sz="1100" b="1">
              <a:solidFill>
                <a:srgbClr val="FF0000"/>
              </a:solidFill>
              <a:effectLst/>
              <a:latin typeface="+mn-lt"/>
              <a:ea typeface="+mn-ea"/>
              <a:cs typeface="+mn-cs"/>
            </a:rPr>
            <a:t>（</a:t>
          </a:r>
          <a:r>
            <a:rPr kumimoji="1" lang="en-US" altLang="ja-JP" sz="1100" b="1">
              <a:solidFill>
                <a:srgbClr val="FF0000"/>
              </a:solidFill>
              <a:effectLst/>
              <a:latin typeface="+mn-lt"/>
              <a:ea typeface="+mn-ea"/>
              <a:cs typeface="+mn-cs"/>
            </a:rPr>
            <a:t>Wi-Fi</a:t>
          </a:r>
          <a:r>
            <a:rPr kumimoji="1" lang="ja-JP" altLang="en-US" sz="1100" b="1">
              <a:solidFill>
                <a:srgbClr val="FF0000"/>
              </a:solidFill>
              <a:effectLst/>
              <a:latin typeface="+mn-lt"/>
              <a:ea typeface="+mn-ea"/>
              <a:cs typeface="+mn-cs"/>
            </a:rPr>
            <a:t>等）</a:t>
          </a:r>
          <a:r>
            <a:rPr kumimoji="1" lang="ja-JP" altLang="ja-JP" sz="1100" b="1">
              <a:solidFill>
                <a:srgbClr val="FF0000"/>
              </a:solidFill>
              <a:effectLst/>
              <a:latin typeface="+mn-lt"/>
              <a:ea typeface="+mn-ea"/>
              <a:cs typeface="+mn-cs"/>
            </a:rPr>
            <a:t>は、</a:t>
          </a:r>
          <a:r>
            <a:rPr kumimoji="1" lang="ja-JP" altLang="en-US" sz="1100" b="1">
              <a:solidFill>
                <a:srgbClr val="FF0000"/>
              </a:solidFill>
              <a:effectLst/>
              <a:latin typeface="+mn-lt"/>
              <a:ea typeface="+mn-ea"/>
              <a:cs typeface="+mn-cs"/>
            </a:rPr>
            <a:t>機器本体の</a:t>
          </a:r>
          <a:r>
            <a:rPr kumimoji="1" lang="ja-JP" altLang="ja-JP" sz="1100" b="1">
              <a:solidFill>
                <a:srgbClr val="FF0000"/>
              </a:solidFill>
              <a:effectLst/>
              <a:latin typeface="+mn-lt"/>
              <a:ea typeface="+mn-ea"/>
              <a:cs typeface="+mn-cs"/>
            </a:rPr>
            <a:t>「補助対象</a:t>
          </a:r>
          <a:endParaRPr kumimoji="1" lang="en-US" altLang="ja-JP" sz="1100" b="1">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経費」に含めてください。</a:t>
          </a:r>
          <a:endParaRPr lang="ja-JP" altLang="ja-JP">
            <a:solidFill>
              <a:srgbClr val="FF0000"/>
            </a:solidFill>
            <a:effectLst/>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34</xdr:col>
      <xdr:colOff>114299</xdr:colOff>
      <xdr:row>16</xdr:row>
      <xdr:rowOff>28576</xdr:rowOff>
    </xdr:from>
    <xdr:to>
      <xdr:col>46</xdr:col>
      <xdr:colOff>333374</xdr:colOff>
      <xdr:row>21</xdr:row>
      <xdr:rowOff>123825</xdr:rowOff>
    </xdr:to>
    <xdr:sp macro="" textlink="">
      <xdr:nvSpPr>
        <xdr:cNvPr id="2" name="四角形吹き出し 1">
          <a:extLst>
            <a:ext uri="{FF2B5EF4-FFF2-40B4-BE49-F238E27FC236}">
              <a16:creationId xmlns:a16="http://schemas.microsoft.com/office/drawing/2014/main" id="{9B701C47-D818-4E64-817B-4B75A9E59384}"/>
            </a:ext>
          </a:extLst>
        </xdr:cNvPr>
        <xdr:cNvSpPr/>
      </xdr:nvSpPr>
      <xdr:spPr>
        <a:xfrm>
          <a:off x="7019924" y="5029201"/>
          <a:ext cx="3990975" cy="952499"/>
        </a:xfrm>
        <a:prstGeom prst="wedgeRectCallout">
          <a:avLst>
            <a:gd name="adj1" fmla="val -56038"/>
            <a:gd name="adj2" fmla="val -18630"/>
          </a:avLst>
        </a:prstGeom>
        <a:solidFill>
          <a:schemeClr val="bg1"/>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消費税がかかる場合は、税込の金額を入力するか、項目に消費税を記載ください。</a:t>
          </a:r>
          <a:endParaRPr kumimoji="1" lang="en-US" altLang="ja-JP" sz="1100" b="1">
            <a:solidFill>
              <a:srgbClr val="FF0000"/>
            </a:solidFill>
          </a:endParaRPr>
        </a:p>
        <a:p>
          <a:pPr algn="l"/>
          <a:r>
            <a:rPr kumimoji="1" lang="en-US" altLang="ja-JP" sz="1100" b="1">
              <a:solidFill>
                <a:srgbClr val="FF0000"/>
              </a:solidFill>
            </a:rPr>
            <a:t>※</a:t>
          </a:r>
          <a:r>
            <a:rPr kumimoji="1" lang="ja-JP" altLang="en-US" sz="1100" b="1">
              <a:solidFill>
                <a:srgbClr val="FF0000"/>
              </a:solidFill>
            </a:rPr>
            <a:t>行の追加はできませんので、行数に収まるよう大項目毎（見積書別等）に内訳を記載ください。</a:t>
          </a:r>
          <a:endParaRPr kumimoji="1" lang="en-US" altLang="ja-JP" sz="1100" b="1">
            <a:solidFill>
              <a:srgbClr val="FF0000"/>
            </a:solidFill>
          </a:endParaRPr>
        </a:p>
      </xdr:txBody>
    </xdr:sp>
    <xdr:clientData/>
  </xdr:twoCellAnchor>
  <xdr:twoCellAnchor>
    <xdr:from>
      <xdr:col>34</xdr:col>
      <xdr:colOff>161925</xdr:colOff>
      <xdr:row>46</xdr:row>
      <xdr:rowOff>57150</xdr:rowOff>
    </xdr:from>
    <xdr:to>
      <xdr:col>46</xdr:col>
      <xdr:colOff>323850</xdr:colOff>
      <xdr:row>50</xdr:row>
      <xdr:rowOff>104775</xdr:rowOff>
    </xdr:to>
    <xdr:sp macro="" textlink="">
      <xdr:nvSpPr>
        <xdr:cNvPr id="3" name="四角形吹き出し 2">
          <a:extLst>
            <a:ext uri="{FF2B5EF4-FFF2-40B4-BE49-F238E27FC236}">
              <a16:creationId xmlns:a16="http://schemas.microsoft.com/office/drawing/2014/main" id="{BF749805-7602-4FEF-933B-9AFEB5948154}"/>
            </a:ext>
          </a:extLst>
        </xdr:cNvPr>
        <xdr:cNvSpPr/>
      </xdr:nvSpPr>
      <xdr:spPr>
        <a:xfrm>
          <a:off x="7153275" y="7191375"/>
          <a:ext cx="3933825" cy="733425"/>
        </a:xfrm>
        <a:prstGeom prst="wedgeRectCallout">
          <a:avLst>
            <a:gd name="adj1" fmla="val -56038"/>
            <a:gd name="adj2" fmla="val -18630"/>
          </a:avLst>
        </a:prstGeom>
        <a:solidFill>
          <a:schemeClr val="bg1"/>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消費税は含めないでください。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a:solidFill>
                <a:srgbClr val="FF0000"/>
              </a:solidFill>
              <a:effectLst/>
              <a:latin typeface="+mn-lt"/>
              <a:ea typeface="+mn-ea"/>
              <a:cs typeface="+mn-cs"/>
            </a:rPr>
            <a:t>※</a:t>
          </a:r>
          <a:r>
            <a:rPr kumimoji="1" lang="ja-JP" altLang="ja-JP" sz="1100" b="1">
              <a:solidFill>
                <a:srgbClr val="FF0000"/>
              </a:solidFill>
              <a:effectLst/>
              <a:latin typeface="+mn-lt"/>
              <a:ea typeface="+mn-ea"/>
              <a:cs typeface="+mn-cs"/>
            </a:rPr>
            <a:t>行の追加はできませんので、行数に収まるよう大項目毎（見積書別等）に内訳を記載ください。</a:t>
          </a:r>
          <a:endParaRPr lang="ja-JP" altLang="ja-JP">
            <a:solidFill>
              <a:srgbClr val="FF0000"/>
            </a:solidFill>
            <a:effectLst/>
          </a:endParaRPr>
        </a:p>
      </xdr:txBody>
    </xdr:sp>
    <xdr:clientData/>
  </xdr:twoCellAnchor>
  <xdr:twoCellAnchor>
    <xdr:from>
      <xdr:col>34</xdr:col>
      <xdr:colOff>57150</xdr:colOff>
      <xdr:row>10</xdr:row>
      <xdr:rowOff>180976</xdr:rowOff>
    </xdr:from>
    <xdr:to>
      <xdr:col>46</xdr:col>
      <xdr:colOff>276225</xdr:colOff>
      <xdr:row>11</xdr:row>
      <xdr:rowOff>95251</xdr:rowOff>
    </xdr:to>
    <xdr:sp macro="" textlink="">
      <xdr:nvSpPr>
        <xdr:cNvPr id="6" name="四角形吹き出し 1">
          <a:extLst>
            <a:ext uri="{FF2B5EF4-FFF2-40B4-BE49-F238E27FC236}">
              <a16:creationId xmlns:a16="http://schemas.microsoft.com/office/drawing/2014/main" id="{8BDC2BAF-7EFE-42E7-AF6C-88E020592CFD}"/>
            </a:ext>
          </a:extLst>
        </xdr:cNvPr>
        <xdr:cNvSpPr/>
      </xdr:nvSpPr>
      <xdr:spPr>
        <a:xfrm>
          <a:off x="6962775" y="3105151"/>
          <a:ext cx="3990975" cy="609600"/>
        </a:xfrm>
        <a:prstGeom prst="wedgeRectCallout">
          <a:avLst>
            <a:gd name="adj1" fmla="val -56038"/>
            <a:gd name="adj2" fmla="val -18630"/>
          </a:avLst>
        </a:prstGeom>
        <a:solidFill>
          <a:schemeClr val="bg1"/>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複数の事業所で導入する場合は、シートを複写するか、１シートにまとめてください。</a:t>
          </a:r>
          <a:endParaRPr kumimoji="1" lang="en-US" altLang="ja-JP" sz="1100" b="1">
            <a:solidFill>
              <a:srgbClr val="FF0000"/>
            </a:solidFill>
          </a:endParaRPr>
        </a:p>
      </xdr:txBody>
    </xdr:sp>
    <xdr:clientData/>
  </xdr:twoCellAnchor>
  <xdr:twoCellAnchor>
    <xdr:from>
      <xdr:col>34</xdr:col>
      <xdr:colOff>85725</xdr:colOff>
      <xdr:row>7</xdr:row>
      <xdr:rowOff>219075</xdr:rowOff>
    </xdr:from>
    <xdr:to>
      <xdr:col>46</xdr:col>
      <xdr:colOff>314325</xdr:colOff>
      <xdr:row>9</xdr:row>
      <xdr:rowOff>142875</xdr:rowOff>
    </xdr:to>
    <xdr:sp macro="" textlink="">
      <xdr:nvSpPr>
        <xdr:cNvPr id="9" name="四角形吹き出し 3">
          <a:extLst>
            <a:ext uri="{FF2B5EF4-FFF2-40B4-BE49-F238E27FC236}">
              <a16:creationId xmlns:a16="http://schemas.microsoft.com/office/drawing/2014/main" id="{30117FBC-EA60-4CAA-8592-EA9046582CD9}"/>
            </a:ext>
          </a:extLst>
        </xdr:cNvPr>
        <xdr:cNvSpPr/>
      </xdr:nvSpPr>
      <xdr:spPr>
        <a:xfrm>
          <a:off x="7077075" y="2038350"/>
          <a:ext cx="4000500" cy="762000"/>
        </a:xfrm>
        <a:prstGeom prst="wedgeRectCallout">
          <a:avLst>
            <a:gd name="adj1" fmla="val -56038"/>
            <a:gd name="adj2" fmla="val -18630"/>
          </a:avLst>
        </a:prstGeom>
        <a:solidFill>
          <a:schemeClr val="bg1"/>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令和○年○月○日～令和○年○月○日と記載してください。</a:t>
          </a:r>
          <a:endParaRPr kumimoji="1" lang="en-US" altLang="ja-JP" sz="1100" b="1">
            <a:solidFill>
              <a:srgbClr val="FF0000"/>
            </a:solidFill>
          </a:endParaRPr>
        </a:p>
        <a:p>
          <a:pPr algn="l"/>
          <a:r>
            <a:rPr kumimoji="1" lang="ja-JP" altLang="en-US" sz="1100" b="1">
              <a:solidFill>
                <a:srgbClr val="FF0000"/>
              </a:solidFill>
            </a:rPr>
            <a:t>上段：変更前　下段：変更後</a:t>
          </a:r>
          <a:endParaRPr kumimoji="1" lang="en-US" altLang="ja-JP" sz="1100" b="1">
            <a:solidFill>
              <a:srgbClr val="FF0000"/>
            </a:solidFill>
          </a:endParaRPr>
        </a:p>
        <a:p>
          <a:pPr algn="l"/>
          <a:r>
            <a:rPr kumimoji="1" lang="en-US" altLang="ja-JP" sz="1100" b="1">
              <a:solidFill>
                <a:srgbClr val="FF0000"/>
              </a:solidFill>
            </a:rPr>
            <a:t>※</a:t>
          </a:r>
          <a:r>
            <a:rPr kumimoji="1" lang="ja-JP" altLang="en-US" sz="1100" b="1">
              <a:solidFill>
                <a:srgbClr val="FF0000"/>
              </a:solidFill>
            </a:rPr>
            <a:t>導入時期に変更がない場合は下段のみに入力してください。</a:t>
          </a:r>
          <a:endParaRPr kumimoji="1" lang="en-US" altLang="ja-JP" sz="1100" b="1">
            <a:solidFill>
              <a:srgbClr val="FF0000"/>
            </a:solidFill>
          </a:endParaRPr>
        </a:p>
      </xdr:txBody>
    </xdr:sp>
    <xdr:clientData/>
  </xdr:twoCellAnchor>
  <xdr:twoCellAnchor>
    <xdr:from>
      <xdr:col>34</xdr:col>
      <xdr:colOff>152400</xdr:colOff>
      <xdr:row>12</xdr:row>
      <xdr:rowOff>76200</xdr:rowOff>
    </xdr:from>
    <xdr:to>
      <xdr:col>48</xdr:col>
      <xdr:colOff>80963</xdr:colOff>
      <xdr:row>15</xdr:row>
      <xdr:rowOff>104775</xdr:rowOff>
    </xdr:to>
    <xdr:sp macro="" textlink="">
      <xdr:nvSpPr>
        <xdr:cNvPr id="10" name="四角形吹き出し 1">
          <a:extLst>
            <a:ext uri="{FF2B5EF4-FFF2-40B4-BE49-F238E27FC236}">
              <a16:creationId xmlns:a16="http://schemas.microsoft.com/office/drawing/2014/main" id="{7CF9053E-8106-4DE3-9833-6AF4806D86B9}"/>
            </a:ext>
          </a:extLst>
        </xdr:cNvPr>
        <xdr:cNvSpPr/>
      </xdr:nvSpPr>
      <xdr:spPr>
        <a:xfrm>
          <a:off x="7143750" y="4810125"/>
          <a:ext cx="4576763" cy="542925"/>
        </a:xfrm>
        <a:prstGeom prst="wedgeRectCallout">
          <a:avLst>
            <a:gd name="adj1" fmla="val -56038"/>
            <a:gd name="adj2" fmla="val -18630"/>
          </a:avLst>
        </a:prstGeom>
        <a:solidFill>
          <a:schemeClr val="bg1"/>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上段には変更前の金額を、下段には変更後の金額を入力してください。</a:t>
          </a:r>
          <a:endParaRPr kumimoji="1" lang="en-US" altLang="ja-JP" sz="1100" b="1">
            <a:solidFill>
              <a:srgbClr val="FF0000"/>
            </a:solidFill>
          </a:endParaRPr>
        </a:p>
        <a:p>
          <a:pPr algn="l"/>
          <a:r>
            <a:rPr kumimoji="1" lang="en-US" altLang="ja-JP" sz="1100" b="1">
              <a:solidFill>
                <a:srgbClr val="FF0000"/>
              </a:solidFill>
            </a:rPr>
            <a:t>※</a:t>
          </a:r>
          <a:r>
            <a:rPr kumimoji="1" lang="ja-JP" altLang="en-US" sz="1100" b="1">
              <a:solidFill>
                <a:srgbClr val="FF0000"/>
              </a:solidFill>
            </a:rPr>
            <a:t>変更がない箇所についても、上段・下段に同じ金額を入力してください。</a:t>
          </a:r>
          <a:endParaRPr kumimoji="1" lang="en-US" altLang="ja-JP" sz="1100" b="1">
            <a:solidFill>
              <a:srgbClr val="FF0000"/>
            </a:solidFill>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35</xdr:col>
      <xdr:colOff>95250</xdr:colOff>
      <xdr:row>24</xdr:row>
      <xdr:rowOff>142875</xdr:rowOff>
    </xdr:from>
    <xdr:to>
      <xdr:col>45</xdr:col>
      <xdr:colOff>476250</xdr:colOff>
      <xdr:row>27</xdr:row>
      <xdr:rowOff>133350</xdr:rowOff>
    </xdr:to>
    <xdr:sp macro="" textlink="">
      <xdr:nvSpPr>
        <xdr:cNvPr id="2" name="四角形吹き出し 1">
          <a:extLst>
            <a:ext uri="{FF2B5EF4-FFF2-40B4-BE49-F238E27FC236}">
              <a16:creationId xmlns:a16="http://schemas.microsoft.com/office/drawing/2014/main" id="{9D3009FA-311D-49A0-A3E1-834EB314A225}"/>
            </a:ext>
          </a:extLst>
        </xdr:cNvPr>
        <xdr:cNvSpPr/>
      </xdr:nvSpPr>
      <xdr:spPr>
        <a:xfrm>
          <a:off x="7153275" y="4695825"/>
          <a:ext cx="3276600" cy="561975"/>
        </a:xfrm>
        <a:prstGeom prst="wedgeRectCallout">
          <a:avLst>
            <a:gd name="adj1" fmla="val -56038"/>
            <a:gd name="adj2" fmla="val -18630"/>
          </a:avLst>
        </a:prstGeom>
        <a:solidFill>
          <a:schemeClr val="bg1"/>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第３号様式「導入に要する経費の内訳」の合計と</a:t>
          </a:r>
          <a:endParaRPr kumimoji="1" lang="en-US" altLang="ja-JP" sz="1100" b="1">
            <a:solidFill>
              <a:srgbClr val="FF0000"/>
            </a:solidFill>
          </a:endParaRPr>
        </a:p>
        <a:p>
          <a:pPr algn="l"/>
          <a:r>
            <a:rPr kumimoji="1" lang="ja-JP" altLang="en-US" sz="1100" b="1">
              <a:solidFill>
                <a:srgbClr val="FF0000"/>
              </a:solidFill>
            </a:rPr>
            <a:t>一致させてください。（税込みです）</a:t>
          </a:r>
          <a:endParaRPr kumimoji="1" lang="en-US" altLang="ja-JP" sz="1100" b="1">
            <a:solidFill>
              <a:srgbClr val="FF0000"/>
            </a:solidFill>
          </a:endParaRPr>
        </a:p>
        <a:p>
          <a:pPr algn="l"/>
          <a:endParaRPr kumimoji="1" lang="en-US" altLang="ja-JP" sz="1100" b="1">
            <a:solidFill>
              <a:srgbClr val="FF0000"/>
            </a:solidFill>
          </a:endParaRPr>
        </a:p>
      </xdr:txBody>
    </xdr:sp>
    <xdr:clientData/>
  </xdr:twoCellAnchor>
  <xdr:twoCellAnchor>
    <xdr:from>
      <xdr:col>19</xdr:col>
      <xdr:colOff>0</xdr:colOff>
      <xdr:row>32</xdr:row>
      <xdr:rowOff>66675</xdr:rowOff>
    </xdr:from>
    <xdr:to>
      <xdr:col>30</xdr:col>
      <xdr:colOff>161925</xdr:colOff>
      <xdr:row>34</xdr:row>
      <xdr:rowOff>161925</xdr:rowOff>
    </xdr:to>
    <xdr:sp macro="" textlink="">
      <xdr:nvSpPr>
        <xdr:cNvPr id="3" name="吹き出し: 四角形 2">
          <a:extLst>
            <a:ext uri="{FF2B5EF4-FFF2-40B4-BE49-F238E27FC236}">
              <a16:creationId xmlns:a16="http://schemas.microsoft.com/office/drawing/2014/main" id="{C7173B9A-0BFF-4411-9FB7-A6B4AE6D70DB}"/>
            </a:ext>
          </a:extLst>
        </xdr:cNvPr>
        <xdr:cNvSpPr/>
      </xdr:nvSpPr>
      <xdr:spPr>
        <a:xfrm>
          <a:off x="3933825" y="4219575"/>
          <a:ext cx="2362200" cy="457200"/>
        </a:xfrm>
        <a:prstGeom prst="wedgeRectCallout">
          <a:avLst>
            <a:gd name="adj1" fmla="val -58333"/>
            <a:gd name="adj2" fmla="val -27674"/>
          </a:avLst>
        </a:prstGeom>
        <a:solidFill>
          <a:schemeClr val="bg1"/>
        </a:solidFill>
        <a:ln>
          <a:solidFill>
            <a:srgbClr val="FFC000"/>
          </a:solidFill>
        </a:ln>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r>
            <a:rPr kumimoji="1" lang="ja-JP" altLang="en-US" sz="1100" b="1">
              <a:solidFill>
                <a:srgbClr val="FF0000"/>
              </a:solidFill>
            </a:rPr>
            <a:t>必ず収支の計は一致させてください。</a:t>
          </a:r>
          <a:endParaRPr kumimoji="1" lang="en-US" altLang="ja-JP" sz="1100" b="1">
            <a:solidFill>
              <a:srgbClr val="FF0000"/>
            </a:solidFill>
          </a:endParaRPr>
        </a:p>
        <a:p>
          <a:pPr algn="l"/>
          <a:r>
            <a:rPr kumimoji="1" lang="ja-JP" altLang="en-US" sz="1100" b="1">
              <a:solidFill>
                <a:srgbClr val="FF0000"/>
              </a:solidFill>
            </a:rPr>
            <a:t>（</a:t>
          </a:r>
          <a:r>
            <a:rPr kumimoji="1" lang="en-US" altLang="ja-JP" sz="1100" b="1">
              <a:solidFill>
                <a:srgbClr val="FF0000"/>
              </a:solidFill>
            </a:rPr>
            <a:t>NG</a:t>
          </a:r>
          <a:r>
            <a:rPr kumimoji="1" lang="ja-JP" altLang="en-US" sz="1100" b="1">
              <a:solidFill>
                <a:srgbClr val="FF0000"/>
              </a:solidFill>
            </a:rPr>
            <a:t>の時は一致していません）</a:t>
          </a:r>
          <a:endParaRPr kumimoji="1" lang="en-US" altLang="ja-JP" sz="1100" b="1">
            <a:solidFill>
              <a:srgbClr val="FF0000"/>
            </a:solidFill>
          </a:endParaRPr>
        </a:p>
        <a:p>
          <a:pPr algn="l"/>
          <a:endParaRPr kumimoji="1" lang="en-US" altLang="ja-JP" sz="1100" b="1">
            <a:solidFill>
              <a:srgbClr val="FF0000"/>
            </a:solidFill>
          </a:endParaRPr>
        </a:p>
        <a:p>
          <a:pPr algn="l"/>
          <a:endParaRPr kumimoji="1" lang="en-US" altLang="ja-JP" sz="1100" b="1">
            <a:solidFill>
              <a:srgbClr val="FF0000"/>
            </a:solidFill>
          </a:endParaRPr>
        </a:p>
        <a:p>
          <a:pPr algn="l"/>
          <a:endParaRPr kumimoji="1" lang="ja-JP" altLang="en-US" sz="1100" b="1">
            <a:solidFill>
              <a:srgbClr val="FF0000"/>
            </a:solidFill>
          </a:endParaRPr>
        </a:p>
      </xdr:txBody>
    </xdr:sp>
    <xdr:clientData/>
  </xdr:twoCellAnchor>
  <xdr:twoCellAnchor>
    <xdr:from>
      <xdr:col>35</xdr:col>
      <xdr:colOff>57150</xdr:colOff>
      <xdr:row>3</xdr:row>
      <xdr:rowOff>38100</xdr:rowOff>
    </xdr:from>
    <xdr:to>
      <xdr:col>48</xdr:col>
      <xdr:colOff>176213</xdr:colOff>
      <xdr:row>6</xdr:row>
      <xdr:rowOff>152400</xdr:rowOff>
    </xdr:to>
    <xdr:sp macro="" textlink="">
      <xdr:nvSpPr>
        <xdr:cNvPr id="4" name="四角形吹き出し 1">
          <a:extLst>
            <a:ext uri="{FF2B5EF4-FFF2-40B4-BE49-F238E27FC236}">
              <a16:creationId xmlns:a16="http://schemas.microsoft.com/office/drawing/2014/main" id="{6E0D6FCA-11C0-4216-BA9B-CF6D61D8A611}"/>
            </a:ext>
          </a:extLst>
        </xdr:cNvPr>
        <xdr:cNvSpPr/>
      </xdr:nvSpPr>
      <xdr:spPr>
        <a:xfrm>
          <a:off x="7115175" y="600075"/>
          <a:ext cx="4576763" cy="676275"/>
        </a:xfrm>
        <a:prstGeom prst="wedgeRectCallout">
          <a:avLst>
            <a:gd name="adj1" fmla="val -56038"/>
            <a:gd name="adj2" fmla="val -18630"/>
          </a:avLst>
        </a:prstGeom>
        <a:solidFill>
          <a:schemeClr val="bg1"/>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上段には変更前の金額を、下段には変更後の金額を入力してください。　（１枠が上下に分かれています）</a:t>
          </a:r>
          <a:endParaRPr kumimoji="1" lang="en-US" altLang="ja-JP" sz="1100" b="1">
            <a:solidFill>
              <a:srgbClr val="FF0000"/>
            </a:solidFill>
          </a:endParaRPr>
        </a:p>
        <a:p>
          <a:pPr algn="l"/>
          <a:r>
            <a:rPr kumimoji="1" lang="en-US" altLang="ja-JP" sz="1100" b="1">
              <a:solidFill>
                <a:srgbClr val="FF0000"/>
              </a:solidFill>
            </a:rPr>
            <a:t>※</a:t>
          </a:r>
          <a:r>
            <a:rPr kumimoji="1" lang="ja-JP" altLang="en-US" sz="1100" b="1">
              <a:solidFill>
                <a:srgbClr val="FF0000"/>
              </a:solidFill>
            </a:rPr>
            <a:t>変更がない箇所については、上段・下段に同じ金額を入力してください。</a:t>
          </a:r>
          <a:endParaRPr kumimoji="1" lang="en-US" altLang="ja-JP" sz="1100" b="1">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mailto:donyu-hojyo@pref.oita.jp" TargetMode="Externa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sheetPr>
  <dimension ref="A1:BJ37"/>
  <sheetViews>
    <sheetView tabSelected="1" view="pageBreakPreview" zoomScaleNormal="100" zoomScaleSheetLayoutView="100" workbookViewId="0">
      <selection activeCell="O22" sqref="O22:P22"/>
    </sheetView>
  </sheetViews>
  <sheetFormatPr defaultColWidth="9" defaultRowHeight="14.25" x14ac:dyDescent="0.15"/>
  <cols>
    <col min="1" max="1" width="1.875" style="1" customWidth="1"/>
    <col min="2" max="3" width="2.25" style="1" customWidth="1"/>
    <col min="4" max="5" width="2.75" style="1" customWidth="1"/>
    <col min="6" max="6" width="3.5" style="1" customWidth="1"/>
    <col min="7" max="7" width="2.75" style="1" customWidth="1"/>
    <col min="8" max="8" width="4.125" style="1" customWidth="1"/>
    <col min="9" max="9" width="3.875" style="1" customWidth="1"/>
    <col min="10" max="11" width="3.5" style="1" customWidth="1"/>
    <col min="12" max="28" width="2.625" style="1" customWidth="1"/>
    <col min="29" max="29" width="2.375" style="1" customWidth="1"/>
    <col min="30" max="30" width="2.625" style="1" customWidth="1"/>
    <col min="31" max="31" width="3" style="1" customWidth="1"/>
    <col min="32" max="32" width="2.625" style="1" customWidth="1"/>
    <col min="33" max="33" width="1.875" style="1" customWidth="1"/>
    <col min="34" max="43" width="2.5" style="1" customWidth="1"/>
    <col min="44" max="47" width="9" style="1"/>
    <col min="48" max="66" width="2.5" style="1" customWidth="1"/>
    <col min="67" max="16384" width="9" style="1"/>
  </cols>
  <sheetData>
    <row r="1" spans="1:35" x14ac:dyDescent="0.15">
      <c r="A1" s="2"/>
    </row>
    <row r="2" spans="1:35" s="2" customFormat="1" ht="15" customHeight="1" x14ac:dyDescent="0.15">
      <c r="A2" s="2" t="s">
        <v>23</v>
      </c>
    </row>
    <row r="3" spans="1:35" s="2" customFormat="1" ht="15" customHeight="1" x14ac:dyDescent="0.15"/>
    <row r="4" spans="1:35" s="2" customFormat="1" ht="15" customHeight="1" x14ac:dyDescent="0.15">
      <c r="A4" s="3"/>
      <c r="B4" s="3"/>
      <c r="C4" s="3"/>
      <c r="D4" s="3"/>
      <c r="E4" s="3"/>
      <c r="F4" s="3"/>
      <c r="G4" s="263"/>
      <c r="H4" s="263"/>
      <c r="I4" s="76"/>
      <c r="J4" s="2" t="s">
        <v>71</v>
      </c>
      <c r="Z4" s="3"/>
      <c r="AA4" s="3"/>
      <c r="AB4" s="3"/>
      <c r="AC4" s="3"/>
      <c r="AD4" s="3"/>
      <c r="AE4" s="3"/>
      <c r="AF4" s="3"/>
      <c r="AG4" s="3"/>
    </row>
    <row r="5" spans="1:35" s="2" customFormat="1" ht="15" customHeight="1" x14ac:dyDescent="0.15"/>
    <row r="6" spans="1:35" s="2" customFormat="1" ht="15" customHeight="1" x14ac:dyDescent="0.15">
      <c r="X6" s="274" t="s">
        <v>382</v>
      </c>
      <c r="Y6" s="274"/>
      <c r="Z6" s="274"/>
      <c r="AA6" s="274"/>
      <c r="AB6" s="274"/>
      <c r="AC6" s="274"/>
      <c r="AD6" s="274"/>
      <c r="AE6" s="274"/>
      <c r="AF6" s="274"/>
    </row>
    <row r="7" spans="1:35" s="2" customFormat="1" ht="15" customHeight="1" x14ac:dyDescent="0.15">
      <c r="V7" s="263"/>
      <c r="W7" s="263"/>
      <c r="X7" s="262"/>
      <c r="Y7" s="262"/>
      <c r="Z7" s="15" t="s">
        <v>108</v>
      </c>
      <c r="AA7" s="262"/>
      <c r="AB7" s="262"/>
      <c r="AC7" s="2" t="s">
        <v>1</v>
      </c>
      <c r="AD7" s="262"/>
      <c r="AE7" s="262"/>
      <c r="AF7" s="2" t="s">
        <v>0</v>
      </c>
      <c r="AI7" s="72"/>
    </row>
    <row r="8" spans="1:35" s="2" customFormat="1" ht="15" customHeight="1" x14ac:dyDescent="0.15"/>
    <row r="9" spans="1:35" s="2" customFormat="1" ht="15" customHeight="1" x14ac:dyDescent="0.15">
      <c r="B9" s="266" t="s">
        <v>32</v>
      </c>
      <c r="C9" s="266"/>
      <c r="D9" s="266"/>
      <c r="E9" s="266"/>
      <c r="F9" s="266"/>
      <c r="G9" s="262"/>
      <c r="H9" s="262"/>
      <c r="I9" s="262"/>
      <c r="J9" s="262"/>
      <c r="K9" s="2" t="s">
        <v>35</v>
      </c>
    </row>
    <row r="10" spans="1:35" s="2" customFormat="1" ht="15" customHeight="1" x14ac:dyDescent="0.15"/>
    <row r="11" spans="1:35" s="2" customFormat="1" ht="15" customHeight="1" x14ac:dyDescent="0.15">
      <c r="M11" s="270" t="s">
        <v>192</v>
      </c>
      <c r="N11" s="270"/>
      <c r="O11" s="270"/>
      <c r="P11" s="270"/>
      <c r="Q11" s="270"/>
      <c r="S11" s="265"/>
      <c r="T11" s="265"/>
      <c r="U11" s="265"/>
      <c r="V11" s="265"/>
      <c r="W11" s="265"/>
      <c r="X11" s="265"/>
      <c r="Y11" s="265"/>
      <c r="Z11" s="265"/>
      <c r="AA11" s="265"/>
      <c r="AB11" s="265"/>
      <c r="AC11" s="265"/>
      <c r="AD11" s="265"/>
      <c r="AE11" s="265"/>
      <c r="AF11" s="265"/>
    </row>
    <row r="12" spans="1:35" s="2" customFormat="1" ht="15" customHeight="1" x14ac:dyDescent="0.15">
      <c r="M12" s="270" t="s">
        <v>193</v>
      </c>
      <c r="N12" s="270"/>
      <c r="O12" s="270"/>
      <c r="P12" s="270"/>
      <c r="Q12" s="270"/>
      <c r="S12" s="265"/>
      <c r="T12" s="265"/>
      <c r="U12" s="265"/>
      <c r="V12" s="265"/>
      <c r="W12" s="265"/>
      <c r="X12" s="265"/>
      <c r="Y12" s="265"/>
      <c r="Z12" s="265"/>
      <c r="AA12" s="265"/>
      <c r="AB12" s="265"/>
      <c r="AC12" s="265"/>
      <c r="AD12" s="265"/>
      <c r="AE12" s="265"/>
      <c r="AF12" s="265"/>
    </row>
    <row r="13" spans="1:35" s="2" customFormat="1" ht="15" customHeight="1" x14ac:dyDescent="0.15">
      <c r="M13" s="269" t="s">
        <v>72</v>
      </c>
      <c r="N13" s="269"/>
      <c r="O13" s="269"/>
      <c r="P13" s="269"/>
      <c r="Q13" s="269"/>
      <c r="S13" s="267"/>
      <c r="T13" s="267"/>
      <c r="U13" s="267"/>
      <c r="V13" s="267"/>
      <c r="W13" s="267"/>
      <c r="X13" s="267"/>
      <c r="Y13" s="267"/>
      <c r="Z13" s="267"/>
      <c r="AA13" s="267"/>
      <c r="AB13" s="267"/>
      <c r="AC13" s="267"/>
      <c r="AD13" s="267"/>
      <c r="AE13" s="267"/>
      <c r="AF13" s="267"/>
      <c r="AH13" s="4"/>
    </row>
    <row r="14" spans="1:35" s="2" customFormat="1" ht="15" customHeight="1" x14ac:dyDescent="0.15">
      <c r="AF14" s="3"/>
      <c r="AG14" s="3"/>
      <c r="AH14" s="4"/>
    </row>
    <row r="15" spans="1:35" s="2" customFormat="1" ht="15" customHeight="1" x14ac:dyDescent="0.15">
      <c r="D15" s="261" t="s">
        <v>227</v>
      </c>
      <c r="E15" s="261"/>
      <c r="F15" s="76"/>
      <c r="G15" s="253" t="s">
        <v>361</v>
      </c>
      <c r="H15" s="253"/>
      <c r="I15" s="253"/>
      <c r="J15" s="253"/>
      <c r="K15" s="253"/>
      <c r="L15" s="253"/>
      <c r="M15" s="253"/>
      <c r="N15" s="253"/>
      <c r="O15" s="253"/>
      <c r="P15" s="253"/>
      <c r="Q15" s="253"/>
      <c r="R15" s="253"/>
      <c r="S15" s="253"/>
      <c r="T15" s="253"/>
      <c r="U15" s="253"/>
      <c r="V15" s="253"/>
      <c r="W15" s="253"/>
      <c r="X15" s="253"/>
      <c r="Y15" s="253"/>
      <c r="Z15" s="253"/>
      <c r="AA15" s="253"/>
      <c r="AB15" s="253"/>
      <c r="AC15" s="253"/>
      <c r="AD15" s="253"/>
      <c r="AE15" s="253"/>
      <c r="AF15" s="253"/>
      <c r="AG15" s="3"/>
      <c r="AH15" s="4"/>
    </row>
    <row r="16" spans="1:35" s="2" customFormat="1" ht="15" customHeight="1" x14ac:dyDescent="0.15">
      <c r="A16" s="17"/>
      <c r="B16" s="17"/>
      <c r="C16" s="22" t="s">
        <v>73</v>
      </c>
      <c r="D16" s="17"/>
      <c r="E16" s="17"/>
      <c r="F16" s="268"/>
      <c r="G16" s="268"/>
      <c r="H16" s="268"/>
      <c r="I16" s="268"/>
      <c r="J16" s="264" t="s">
        <v>362</v>
      </c>
      <c r="K16" s="264"/>
      <c r="L16" s="264"/>
      <c r="M16" s="264"/>
      <c r="N16" s="264"/>
      <c r="O16" s="264"/>
      <c r="P16" s="264"/>
      <c r="Q16" s="264"/>
      <c r="R16" s="264"/>
      <c r="S16" s="264"/>
      <c r="T16" s="264"/>
      <c r="U16" s="264"/>
      <c r="V16" s="264"/>
      <c r="W16" s="264"/>
      <c r="X16" s="264"/>
      <c r="Y16" s="264"/>
      <c r="Z16" s="264"/>
      <c r="AA16" s="264"/>
      <c r="AB16" s="264"/>
      <c r="AC16" s="264"/>
      <c r="AD16" s="264"/>
      <c r="AE16" s="264"/>
      <c r="AF16" s="264"/>
      <c r="AG16" s="17"/>
    </row>
    <row r="17" spans="1:62" s="2" customFormat="1" ht="15" customHeight="1" x14ac:dyDescent="0.15">
      <c r="A17" s="17"/>
      <c r="B17" s="17"/>
      <c r="C17" s="22" t="s">
        <v>363</v>
      </c>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row>
    <row r="18" spans="1:62" s="2" customFormat="1" ht="15" customHeight="1" x14ac:dyDescent="0.15">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row>
    <row r="19" spans="1:62" s="2" customFormat="1" ht="15" customHeight="1" x14ac:dyDescent="0.15">
      <c r="A19" s="266" t="s">
        <v>3</v>
      </c>
      <c r="B19" s="266"/>
      <c r="C19" s="266"/>
      <c r="D19" s="266"/>
      <c r="E19" s="266"/>
      <c r="F19" s="266"/>
      <c r="G19" s="266"/>
      <c r="H19" s="266"/>
      <c r="I19" s="266"/>
      <c r="J19" s="266"/>
      <c r="K19" s="266"/>
      <c r="L19" s="266"/>
      <c r="M19" s="266"/>
      <c r="N19" s="266"/>
      <c r="O19" s="266"/>
      <c r="P19" s="266"/>
      <c r="Q19" s="266"/>
      <c r="R19" s="266"/>
      <c r="S19" s="266"/>
      <c r="T19" s="266"/>
      <c r="U19" s="266"/>
      <c r="V19" s="266"/>
      <c r="W19" s="266"/>
      <c r="X19" s="266"/>
      <c r="Y19" s="266"/>
      <c r="Z19" s="266"/>
      <c r="AA19" s="266"/>
      <c r="AB19" s="266"/>
      <c r="AC19" s="266"/>
      <c r="AD19" s="266"/>
      <c r="AE19" s="266"/>
      <c r="AF19" s="266"/>
      <c r="AG19" s="266"/>
    </row>
    <row r="20" spans="1:62" s="2" customFormat="1" ht="15" customHeight="1" x14ac:dyDescent="0.15">
      <c r="C20" s="15"/>
      <c r="D20" s="15"/>
      <c r="E20" s="15"/>
    </row>
    <row r="21" spans="1:62" s="2" customFormat="1" ht="80.25" customHeight="1" x14ac:dyDescent="0.15">
      <c r="B21" s="259" t="s">
        <v>19</v>
      </c>
      <c r="C21" s="260"/>
      <c r="D21" s="258" t="s">
        <v>74</v>
      </c>
      <c r="E21" s="258"/>
      <c r="F21" s="258"/>
      <c r="G21" s="258"/>
      <c r="H21" s="258"/>
      <c r="I21" s="258"/>
      <c r="J21" s="271"/>
      <c r="K21" s="272"/>
      <c r="L21" s="272"/>
      <c r="M21" s="272"/>
      <c r="N21" s="272"/>
      <c r="O21" s="272"/>
      <c r="P21" s="272"/>
      <c r="Q21" s="272"/>
      <c r="R21" s="272"/>
      <c r="S21" s="272"/>
      <c r="T21" s="272"/>
      <c r="U21" s="272"/>
      <c r="V21" s="272"/>
      <c r="W21" s="272"/>
      <c r="X21" s="272"/>
      <c r="Y21" s="272"/>
      <c r="Z21" s="272"/>
      <c r="AA21" s="272"/>
      <c r="AB21" s="272"/>
      <c r="AC21" s="272"/>
      <c r="AD21" s="272"/>
      <c r="AE21" s="272"/>
      <c r="AF21" s="273"/>
    </row>
    <row r="22" spans="1:62" ht="24.75" customHeight="1" x14ac:dyDescent="0.15">
      <c r="B22" s="241" t="s">
        <v>21</v>
      </c>
      <c r="C22" s="242"/>
      <c r="D22" s="243" t="s">
        <v>75</v>
      </c>
      <c r="E22" s="243"/>
      <c r="F22" s="243"/>
      <c r="G22" s="243"/>
      <c r="H22" s="243"/>
      <c r="I22" s="244"/>
      <c r="J22" s="39"/>
      <c r="K22" s="40"/>
      <c r="L22" s="40"/>
      <c r="M22" s="40"/>
      <c r="N22" s="40"/>
      <c r="O22" s="240"/>
      <c r="P22" s="240"/>
      <c r="Q22" s="239"/>
      <c r="R22" s="240"/>
      <c r="S22" s="18" t="s">
        <v>2</v>
      </c>
      <c r="T22" s="239"/>
      <c r="U22" s="240"/>
      <c r="V22" s="18" t="s">
        <v>1</v>
      </c>
      <c r="W22" s="239"/>
      <c r="X22" s="240"/>
      <c r="Y22" s="18" t="s">
        <v>0</v>
      </c>
      <c r="Z22" s="42"/>
      <c r="AA22" s="42"/>
      <c r="AB22" s="42"/>
      <c r="AC22" s="42"/>
      <c r="AD22" s="42"/>
      <c r="AE22" s="42"/>
      <c r="AF22" s="43"/>
      <c r="AN22" s="105"/>
      <c r="AV22" s="12"/>
      <c r="AW22" s="12"/>
      <c r="AX22" s="12"/>
      <c r="AY22" s="12"/>
      <c r="AZ22" s="12"/>
      <c r="BA22" s="12"/>
      <c r="BB22" s="12"/>
      <c r="BC22" s="12"/>
      <c r="BD22" s="12"/>
      <c r="BE22" s="14"/>
      <c r="BF22" s="12"/>
      <c r="BG22" s="12"/>
      <c r="BH22" s="12"/>
      <c r="BI22" s="12"/>
      <c r="BJ22" s="11"/>
    </row>
    <row r="23" spans="1:62" ht="24.75" customHeight="1" x14ac:dyDescent="0.15">
      <c r="B23" s="30"/>
      <c r="C23" s="30"/>
      <c r="D23" s="38"/>
      <c r="E23" s="38"/>
      <c r="F23" s="38"/>
      <c r="G23" s="38"/>
      <c r="H23" s="38"/>
      <c r="I23" s="38"/>
      <c r="J23"/>
      <c r="K23"/>
      <c r="L23"/>
      <c r="M23"/>
      <c r="N23"/>
      <c r="O23"/>
      <c r="P23"/>
      <c r="Q23" s="83"/>
      <c r="R23" s="84"/>
      <c r="S23" s="85"/>
      <c r="T23" s="83"/>
      <c r="U23" s="84"/>
      <c r="V23" s="85"/>
      <c r="W23" s="83"/>
      <c r="X23" s="84"/>
      <c r="Y23" s="85"/>
      <c r="Z23" s="6"/>
      <c r="AA23" s="6"/>
      <c r="AB23" s="6"/>
      <c r="AC23" s="6"/>
      <c r="AD23" s="6"/>
      <c r="AE23" s="6"/>
      <c r="AF23" s="6"/>
      <c r="AV23" s="12"/>
      <c r="AW23" s="12"/>
      <c r="AX23" s="12"/>
      <c r="AY23" s="12"/>
      <c r="AZ23" s="12"/>
      <c r="BA23" s="12"/>
      <c r="BB23" s="12"/>
      <c r="BC23" s="12"/>
      <c r="BD23" s="12"/>
      <c r="BE23" s="14"/>
      <c r="BF23" s="12"/>
      <c r="BG23" s="12"/>
      <c r="BH23" s="12"/>
      <c r="BI23" s="12"/>
      <c r="BJ23" s="11"/>
    </row>
    <row r="24" spans="1:62" ht="24.75" customHeight="1" x14ac:dyDescent="0.15">
      <c r="B24" s="245" t="s">
        <v>22</v>
      </c>
      <c r="C24" s="245"/>
      <c r="D24" t="s">
        <v>12</v>
      </c>
      <c r="E24"/>
      <c r="F24"/>
      <c r="G24"/>
      <c r="H24"/>
      <c r="I24"/>
      <c r="J24"/>
      <c r="K24"/>
      <c r="L24"/>
      <c r="M24"/>
      <c r="N24"/>
      <c r="O24"/>
      <c r="P24"/>
      <c r="Q24"/>
      <c r="R24"/>
      <c r="S24"/>
      <c r="T24"/>
      <c r="U24"/>
      <c r="V24"/>
      <c r="W24"/>
      <c r="X24"/>
      <c r="Y24"/>
      <c r="Z24"/>
      <c r="AA24"/>
      <c r="AB24"/>
      <c r="AC24"/>
      <c r="AD24"/>
      <c r="AE24"/>
      <c r="AF24"/>
    </row>
    <row r="25" spans="1:62" x14ac:dyDescent="0.15">
      <c r="B25" s="19"/>
      <c r="C25" s="245" t="s">
        <v>18</v>
      </c>
      <c r="D25" s="245"/>
      <c r="E25" s="30"/>
      <c r="F25" s="15" t="s">
        <v>77</v>
      </c>
      <c r="G25"/>
      <c r="H25"/>
      <c r="I25"/>
      <c r="J25"/>
      <c r="K25"/>
      <c r="L25"/>
      <c r="M25"/>
      <c r="N25"/>
      <c r="O25"/>
      <c r="P25"/>
      <c r="Q25"/>
      <c r="R25"/>
      <c r="S25"/>
      <c r="T25"/>
      <c r="U25"/>
      <c r="V25"/>
      <c r="W25"/>
      <c r="X25"/>
      <c r="Y25"/>
      <c r="Z25"/>
      <c r="AA25"/>
      <c r="AB25"/>
      <c r="AC25"/>
      <c r="AD25"/>
      <c r="AE25"/>
      <c r="AF25"/>
    </row>
    <row r="26" spans="1:62" x14ac:dyDescent="0.15">
      <c r="B26"/>
      <c r="C26" s="245" t="s">
        <v>37</v>
      </c>
      <c r="D26" s="245"/>
      <c r="E26" s="30"/>
      <c r="F26" s="15" t="s">
        <v>78</v>
      </c>
      <c r="G26"/>
      <c r="H26"/>
      <c r="I26"/>
      <c r="J26"/>
      <c r="K26"/>
      <c r="L26"/>
      <c r="M26"/>
      <c r="N26"/>
      <c r="O26"/>
      <c r="P26"/>
      <c r="Q26"/>
      <c r="R26"/>
      <c r="S26"/>
      <c r="T26"/>
      <c r="U26"/>
      <c r="V26"/>
      <c r="W26"/>
      <c r="X26"/>
      <c r="Y26"/>
      <c r="Z26"/>
      <c r="AA26"/>
      <c r="AB26"/>
      <c r="AC26"/>
      <c r="AD26"/>
      <c r="AE26"/>
      <c r="AF26"/>
    </row>
    <row r="27" spans="1:62" x14ac:dyDescent="0.15">
      <c r="C27" s="245" t="s">
        <v>38</v>
      </c>
      <c r="D27" s="245"/>
      <c r="E27" s="30"/>
      <c r="F27" s="15" t="s">
        <v>79</v>
      </c>
      <c r="P27" s="29"/>
    </row>
    <row r="28" spans="1:62" x14ac:dyDescent="0.15">
      <c r="C28" s="245" t="s">
        <v>76</v>
      </c>
      <c r="D28" s="245"/>
      <c r="E28" s="30"/>
      <c r="F28" s="15" t="s">
        <v>81</v>
      </c>
      <c r="P28" s="29"/>
    </row>
    <row r="29" spans="1:62" x14ac:dyDescent="0.15">
      <c r="C29" s="245" t="s">
        <v>80</v>
      </c>
      <c r="D29" s="245"/>
      <c r="E29" s="30"/>
      <c r="F29" s="15" t="s">
        <v>9</v>
      </c>
      <c r="P29" s="29"/>
    </row>
    <row r="31" spans="1:62" customFormat="1" ht="14.25" customHeight="1" x14ac:dyDescent="0.15">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row>
    <row r="34" spans="12:32" ht="18" customHeight="1" x14ac:dyDescent="0.15"/>
    <row r="35" spans="12:32" s="13" customFormat="1" ht="15" customHeight="1" x14ac:dyDescent="0.15">
      <c r="L35" s="249" t="s">
        <v>82</v>
      </c>
      <c r="M35" s="250"/>
      <c r="N35" s="250"/>
      <c r="O35" s="250"/>
      <c r="P35" s="251"/>
      <c r="Q35" s="246" t="s">
        <v>83</v>
      </c>
      <c r="R35" s="247"/>
      <c r="S35" s="247"/>
      <c r="T35" s="247"/>
      <c r="U35" s="248"/>
      <c r="V35" s="237"/>
      <c r="W35" s="237"/>
      <c r="X35" s="237"/>
      <c r="Y35" s="237"/>
      <c r="Z35" s="237"/>
      <c r="AA35" s="237"/>
      <c r="AB35" s="237"/>
      <c r="AC35" s="237"/>
      <c r="AD35" s="237"/>
      <c r="AE35" s="237"/>
      <c r="AF35" s="237"/>
    </row>
    <row r="36" spans="12:32" s="13" customFormat="1" ht="15" customHeight="1" x14ac:dyDescent="0.15">
      <c r="L36" s="252"/>
      <c r="M36" s="253"/>
      <c r="N36" s="253"/>
      <c r="O36" s="253"/>
      <c r="P36" s="254"/>
      <c r="Q36" s="246" t="s">
        <v>84</v>
      </c>
      <c r="R36" s="247"/>
      <c r="S36" s="247"/>
      <c r="T36" s="247"/>
      <c r="U36" s="248"/>
      <c r="V36" s="237"/>
      <c r="W36" s="237"/>
      <c r="X36" s="237"/>
      <c r="Y36" s="237"/>
      <c r="Z36" s="237"/>
      <c r="AA36" s="237"/>
      <c r="AB36" s="237"/>
      <c r="AC36" s="237"/>
      <c r="AD36" s="237"/>
      <c r="AE36" s="237"/>
      <c r="AF36" s="237"/>
    </row>
    <row r="37" spans="12:32" s="13" customFormat="1" ht="15" customHeight="1" x14ac:dyDescent="0.15">
      <c r="L37" s="255"/>
      <c r="M37" s="256"/>
      <c r="N37" s="256"/>
      <c r="O37" s="256"/>
      <c r="P37" s="257"/>
      <c r="Q37" s="185" t="s">
        <v>85</v>
      </c>
      <c r="R37" s="186"/>
      <c r="S37" s="186"/>
      <c r="T37" s="186"/>
      <c r="U37" s="187"/>
      <c r="V37" s="238"/>
      <c r="W37" s="237"/>
      <c r="X37" s="237"/>
      <c r="Y37" s="237"/>
      <c r="Z37" s="237"/>
      <c r="AA37" s="237"/>
      <c r="AB37" s="237"/>
      <c r="AC37" s="237"/>
      <c r="AD37" s="237"/>
      <c r="AE37" s="237"/>
      <c r="AF37" s="237"/>
    </row>
  </sheetData>
  <sheetProtection algorithmName="SHA-512" hashValue="bz7Xmgtxi5zAgfMGNipucCMGdnUa2mS7X+NOEe07uV+zpg01myei98EGVOCYrKrO7Bon19OWWaTeu1EovIVFvA==" saltValue="LNvs0VJyHnCdJX15CxHJ3w==" spinCount="100000" sheet="1" selectLockedCells="1"/>
  <mergeCells count="40">
    <mergeCell ref="G4:H4"/>
    <mergeCell ref="W22:X22"/>
    <mergeCell ref="S11:AF11"/>
    <mergeCell ref="A19:AG19"/>
    <mergeCell ref="S12:AF12"/>
    <mergeCell ref="S13:AF13"/>
    <mergeCell ref="G9:J9"/>
    <mergeCell ref="F16:I16"/>
    <mergeCell ref="M13:Q13"/>
    <mergeCell ref="M12:Q12"/>
    <mergeCell ref="M11:Q11"/>
    <mergeCell ref="J21:AF21"/>
    <mergeCell ref="Q22:R22"/>
    <mergeCell ref="X6:AF6"/>
    <mergeCell ref="AA7:AB7"/>
    <mergeCell ref="B9:F9"/>
    <mergeCell ref="D21:I21"/>
    <mergeCell ref="B21:C21"/>
    <mergeCell ref="D15:E15"/>
    <mergeCell ref="X7:Y7"/>
    <mergeCell ref="V7:W7"/>
    <mergeCell ref="G15:AF15"/>
    <mergeCell ref="J16:AF16"/>
    <mergeCell ref="AD7:AE7"/>
    <mergeCell ref="V35:AF35"/>
    <mergeCell ref="V36:AF36"/>
    <mergeCell ref="V37:AF37"/>
    <mergeCell ref="T22:U22"/>
    <mergeCell ref="B22:C22"/>
    <mergeCell ref="O22:P22"/>
    <mergeCell ref="D22:I22"/>
    <mergeCell ref="C28:D28"/>
    <mergeCell ref="C26:D26"/>
    <mergeCell ref="C27:D27"/>
    <mergeCell ref="C29:D29"/>
    <mergeCell ref="Q36:U36"/>
    <mergeCell ref="Q35:U35"/>
    <mergeCell ref="L35:P37"/>
    <mergeCell ref="C25:D25"/>
    <mergeCell ref="B24:C24"/>
  </mergeCells>
  <phoneticPr fontId="2"/>
  <dataValidations count="1">
    <dataValidation type="list" allowBlank="1" showInputMessage="1" showErrorMessage="1" sqref="G4:H4 O22:P22 D15 V7" xr:uid="{00000000-0002-0000-0000-000000000000}">
      <formula1>"令和"</formula1>
    </dataValidation>
  </dataValidations>
  <printOptions horizontalCentered="1"/>
  <pageMargins left="0.78740157480314965" right="0.78740157480314965" top="0.78740157480314965" bottom="0.39370078740157483"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AE107"/>
  <sheetViews>
    <sheetView view="pageBreakPreview" topLeftCell="A7" zoomScaleNormal="100" zoomScaleSheetLayoutView="100" workbookViewId="0">
      <selection activeCell="K34" sqref="K34:S34"/>
    </sheetView>
  </sheetViews>
  <sheetFormatPr defaultColWidth="9" defaultRowHeight="13.5" x14ac:dyDescent="0.15"/>
  <cols>
    <col min="1" max="47" width="3.75" style="2" customWidth="1"/>
    <col min="48" max="16384" width="9" style="2"/>
  </cols>
  <sheetData>
    <row r="1" spans="1:24" x14ac:dyDescent="0.15">
      <c r="A1" s="2" t="s">
        <v>86</v>
      </c>
    </row>
    <row r="2" spans="1:24" ht="18.75" customHeight="1" x14ac:dyDescent="0.15"/>
    <row r="3" spans="1:24" ht="18.75" customHeight="1" x14ac:dyDescent="0.15">
      <c r="A3" s="277" t="s">
        <v>47</v>
      </c>
      <c r="B3" s="277"/>
      <c r="C3" s="277"/>
      <c r="D3" s="277"/>
      <c r="E3" s="277"/>
      <c r="F3" s="277"/>
      <c r="G3" s="277"/>
      <c r="H3" s="277"/>
      <c r="I3" s="277"/>
      <c r="J3" s="277"/>
      <c r="K3" s="277"/>
      <c r="L3" s="277"/>
      <c r="M3" s="277"/>
      <c r="N3" s="277"/>
      <c r="O3" s="277"/>
      <c r="P3" s="277"/>
      <c r="Q3" s="277"/>
      <c r="R3" s="277"/>
      <c r="S3" s="277"/>
      <c r="T3" s="277"/>
      <c r="U3" s="277"/>
      <c r="V3" s="277"/>
      <c r="W3" s="277"/>
      <c r="X3" s="44"/>
    </row>
    <row r="4" spans="1:24" ht="18.75" customHeight="1" x14ac:dyDescent="0.15"/>
    <row r="5" spans="1:24" s="45" customFormat="1" ht="18.75" customHeight="1" x14ac:dyDescent="0.15">
      <c r="B5" s="45" t="s">
        <v>48</v>
      </c>
    </row>
    <row r="6" spans="1:24" s="45" customFormat="1" ht="18.75" customHeight="1" x14ac:dyDescent="0.15">
      <c r="B6" s="45" t="s">
        <v>49</v>
      </c>
    </row>
    <row r="7" spans="1:24" s="45" customFormat="1" ht="18.75" customHeight="1" x14ac:dyDescent="0.15">
      <c r="B7" s="45" t="s">
        <v>50</v>
      </c>
    </row>
    <row r="8" spans="1:24" s="45" customFormat="1" ht="18.75" customHeight="1" x14ac:dyDescent="0.15"/>
    <row r="9" spans="1:24" s="45" customFormat="1" ht="18.75" customHeight="1" x14ac:dyDescent="0.15">
      <c r="A9" s="278" t="s">
        <v>3</v>
      </c>
      <c r="B9" s="278"/>
      <c r="C9" s="278"/>
      <c r="D9" s="278"/>
      <c r="E9" s="278"/>
      <c r="F9" s="278"/>
      <c r="G9" s="278"/>
      <c r="H9" s="278"/>
      <c r="I9" s="278"/>
      <c r="J9" s="278"/>
      <c r="K9" s="278"/>
      <c r="L9" s="278"/>
      <c r="M9" s="278"/>
      <c r="N9" s="278"/>
      <c r="O9" s="278"/>
      <c r="P9" s="278"/>
      <c r="Q9" s="278"/>
      <c r="R9" s="278"/>
      <c r="S9" s="278"/>
      <c r="T9" s="278"/>
      <c r="U9" s="278"/>
      <c r="V9" s="278"/>
      <c r="W9" s="278"/>
    </row>
    <row r="10" spans="1:24" s="45" customFormat="1" ht="18.75" customHeight="1" x14ac:dyDescent="0.15"/>
    <row r="11" spans="1:24" s="45" customFormat="1" ht="18.75" customHeight="1" x14ac:dyDescent="0.15">
      <c r="B11" s="45" t="s">
        <v>51</v>
      </c>
    </row>
    <row r="12" spans="1:24" s="45" customFormat="1" ht="18.75" customHeight="1" x14ac:dyDescent="0.15">
      <c r="B12" s="45" t="s">
        <v>52</v>
      </c>
    </row>
    <row r="13" spans="1:24" s="45" customFormat="1" ht="18.75" customHeight="1" x14ac:dyDescent="0.15">
      <c r="B13" s="45" t="s">
        <v>53</v>
      </c>
    </row>
    <row r="14" spans="1:24" s="45" customFormat="1" ht="18.75" customHeight="1" x14ac:dyDescent="0.15">
      <c r="B14" s="45" t="s">
        <v>54</v>
      </c>
    </row>
    <row r="15" spans="1:24" s="45" customFormat="1" ht="18.75" customHeight="1" x14ac:dyDescent="0.15">
      <c r="B15" s="45" t="s">
        <v>55</v>
      </c>
    </row>
    <row r="16" spans="1:24" s="45" customFormat="1" ht="18.75" customHeight="1" x14ac:dyDescent="0.15">
      <c r="B16" s="45" t="s">
        <v>56</v>
      </c>
    </row>
    <row r="17" spans="2:18" s="45" customFormat="1" ht="18.75" customHeight="1" x14ac:dyDescent="0.15">
      <c r="B17" s="45" t="s">
        <v>57</v>
      </c>
    </row>
    <row r="18" spans="2:18" s="45" customFormat="1" ht="18.75" customHeight="1" x14ac:dyDescent="0.15">
      <c r="B18" s="45" t="s">
        <v>58</v>
      </c>
    </row>
    <row r="19" spans="2:18" s="45" customFormat="1" ht="18.75" customHeight="1" x14ac:dyDescent="0.15">
      <c r="B19" s="45" t="s">
        <v>59</v>
      </c>
    </row>
    <row r="20" spans="2:18" s="45" customFormat="1" ht="18.75" customHeight="1" x14ac:dyDescent="0.15">
      <c r="B20" s="45" t="s">
        <v>60</v>
      </c>
    </row>
    <row r="21" spans="2:18" s="45" customFormat="1" ht="18.75" customHeight="1" x14ac:dyDescent="0.15">
      <c r="B21" s="45" t="s">
        <v>61</v>
      </c>
    </row>
    <row r="22" spans="2:18" s="45" customFormat="1" ht="18.75" customHeight="1" x14ac:dyDescent="0.15"/>
    <row r="23" spans="2:18" s="45" customFormat="1" ht="18.75" customHeight="1" x14ac:dyDescent="0.15">
      <c r="B23" s="45" t="s">
        <v>62</v>
      </c>
    </row>
    <row r="24" spans="2:18" s="45" customFormat="1" ht="18.75" customHeight="1" x14ac:dyDescent="0.15">
      <c r="B24" s="45" t="s">
        <v>63</v>
      </c>
    </row>
    <row r="25" spans="2:18" s="45" customFormat="1" ht="18.75" customHeight="1" x14ac:dyDescent="0.15"/>
    <row r="26" spans="2:18" s="45" customFormat="1" ht="18.75" customHeight="1" x14ac:dyDescent="0.15"/>
    <row r="27" spans="2:18" s="45" customFormat="1" ht="18.75" customHeight="1" x14ac:dyDescent="0.15">
      <c r="K27" s="279"/>
      <c r="L27" s="279"/>
      <c r="M27" s="77"/>
      <c r="N27" s="45" t="s">
        <v>2</v>
      </c>
      <c r="O27" s="77"/>
      <c r="P27" s="45" t="s">
        <v>64</v>
      </c>
      <c r="Q27" s="77"/>
      <c r="R27" s="45" t="s">
        <v>65</v>
      </c>
    </row>
    <row r="28" spans="2:18" s="45" customFormat="1" ht="18.75" customHeight="1" x14ac:dyDescent="0.15"/>
    <row r="29" spans="2:18" s="45" customFormat="1" ht="18.75" customHeight="1" x14ac:dyDescent="0.15">
      <c r="B29" s="280" t="s">
        <v>66</v>
      </c>
      <c r="C29" s="280"/>
      <c r="D29" s="280"/>
      <c r="E29" s="281">
        <f>'第１号様式（第４条関係）'!G9</f>
        <v>0</v>
      </c>
      <c r="F29" s="281"/>
      <c r="G29" s="281"/>
      <c r="H29" s="45" t="s">
        <v>10</v>
      </c>
    </row>
    <row r="30" spans="2:18" s="45" customFormat="1" ht="18.75" customHeight="1" x14ac:dyDescent="0.15"/>
    <row r="31" spans="2:18" s="45" customFormat="1" ht="18.75" customHeight="1" x14ac:dyDescent="0.15">
      <c r="I31" s="45" t="s">
        <v>67</v>
      </c>
    </row>
    <row r="32" spans="2:18" s="45" customFormat="1" ht="18.75" customHeight="1" x14ac:dyDescent="0.15">
      <c r="I32" s="45" t="s">
        <v>214</v>
      </c>
      <c r="J32" s="276"/>
      <c r="K32" s="276"/>
      <c r="L32" s="276"/>
    </row>
    <row r="33" spans="9:31" s="45" customFormat="1" ht="18.75" customHeight="1" x14ac:dyDescent="0.15">
      <c r="I33" s="46" t="s">
        <v>68</v>
      </c>
      <c r="J33" s="46"/>
      <c r="K33" s="275"/>
      <c r="L33" s="275"/>
      <c r="M33" s="275"/>
      <c r="N33" s="275"/>
      <c r="O33" s="275"/>
      <c r="P33" s="275"/>
      <c r="Q33" s="275"/>
      <c r="R33" s="275"/>
      <c r="S33" s="275"/>
    </row>
    <row r="34" spans="9:31" s="45" customFormat="1" ht="18.75" customHeight="1" x14ac:dyDescent="0.15">
      <c r="I34" s="283" t="s">
        <v>69</v>
      </c>
      <c r="J34" s="283"/>
      <c r="K34" s="276"/>
      <c r="L34" s="276"/>
      <c r="M34" s="276"/>
      <c r="N34" s="276"/>
      <c r="O34" s="276"/>
      <c r="P34" s="276"/>
      <c r="Q34" s="276"/>
      <c r="R34" s="276"/>
      <c r="S34" s="276"/>
    </row>
    <row r="35" spans="9:31" s="45" customFormat="1" ht="18.75" customHeight="1" x14ac:dyDescent="0.15">
      <c r="I35" s="282" t="s">
        <v>234</v>
      </c>
      <c r="J35" s="282"/>
      <c r="K35" s="275"/>
      <c r="L35" s="275"/>
      <c r="M35" s="275"/>
      <c r="N35" s="275"/>
      <c r="O35" s="275"/>
      <c r="P35" s="275"/>
      <c r="Q35" s="275"/>
      <c r="R35" s="275"/>
      <c r="S35" s="275"/>
    </row>
    <row r="36" spans="9:31" s="45" customFormat="1" ht="18.75" customHeight="1" x14ac:dyDescent="0.15">
      <c r="I36" s="283" t="s">
        <v>69</v>
      </c>
      <c r="J36" s="283"/>
      <c r="K36" s="276"/>
      <c r="L36" s="276"/>
      <c r="M36" s="276"/>
      <c r="N36" s="276"/>
      <c r="O36" s="276"/>
      <c r="P36" s="276"/>
      <c r="Q36" s="276"/>
      <c r="R36" s="276"/>
      <c r="S36" s="276"/>
    </row>
    <row r="37" spans="9:31" s="45" customFormat="1" ht="18.75" customHeight="1" x14ac:dyDescent="0.15">
      <c r="I37" s="46" t="s">
        <v>70</v>
      </c>
      <c r="J37" s="46"/>
      <c r="K37" s="275"/>
      <c r="L37" s="275"/>
      <c r="M37" s="275"/>
      <c r="N37" s="275"/>
      <c r="O37" s="275"/>
      <c r="P37" s="275"/>
      <c r="Q37" s="275"/>
      <c r="R37" s="275"/>
      <c r="S37" s="275"/>
      <c r="V37" s="48"/>
    </row>
    <row r="38" spans="9:31" s="45" customFormat="1" ht="18.75" customHeight="1" x14ac:dyDescent="0.15">
      <c r="V38" s="78"/>
      <c r="W38" s="78"/>
    </row>
    <row r="39" spans="9:31" s="45" customFormat="1" ht="18.75" customHeight="1" x14ac:dyDescent="0.15">
      <c r="I39" s="46" t="s">
        <v>220</v>
      </c>
      <c r="J39" s="46"/>
      <c r="K39" s="79"/>
      <c r="L39" s="79"/>
      <c r="M39" s="46" t="s">
        <v>217</v>
      </c>
      <c r="N39" s="79"/>
      <c r="O39" s="46" t="s">
        <v>1</v>
      </c>
      <c r="P39" s="79"/>
      <c r="Q39" s="46" t="s">
        <v>218</v>
      </c>
      <c r="R39" s="79" t="s">
        <v>219</v>
      </c>
      <c r="S39" s="79"/>
      <c r="T39" s="78"/>
      <c r="U39" s="78"/>
      <c r="V39" s="78"/>
      <c r="W39" s="78"/>
      <c r="Y39" s="70"/>
      <c r="Z39" s="70"/>
      <c r="AA39" s="70"/>
      <c r="AB39" s="70"/>
      <c r="AC39" s="70"/>
      <c r="AD39" s="70"/>
      <c r="AE39" s="70"/>
    </row>
    <row r="40" spans="9:31" s="45" customFormat="1" ht="15" customHeight="1" x14ac:dyDescent="0.15">
      <c r="V40" s="78"/>
      <c r="W40" s="80"/>
    </row>
    <row r="41" spans="9:31" s="45" customFormat="1" ht="15" customHeight="1" x14ac:dyDescent="0.15"/>
    <row r="42" spans="9:31" s="45" customFormat="1" ht="15" customHeight="1" x14ac:dyDescent="0.15"/>
    <row r="43" spans="9:31" s="45" customFormat="1" ht="15" customHeight="1" x14ac:dyDescent="0.15"/>
    <row r="44" spans="9:31" s="47" customFormat="1" ht="15" customHeight="1" x14ac:dyDescent="0.15"/>
    <row r="45" spans="9:31" s="47" customFormat="1" ht="15" customHeight="1" x14ac:dyDescent="0.15"/>
    <row r="46" spans="9:31" s="45" customFormat="1" ht="15" customHeight="1" x14ac:dyDescent="0.15"/>
    <row r="47" spans="9:31" s="45" customFormat="1" ht="15" customHeight="1" x14ac:dyDescent="0.15"/>
    <row r="48" spans="9:31" s="45" customFormat="1" ht="15" customHeight="1" x14ac:dyDescent="0.15"/>
    <row r="49" s="45" customFormat="1" ht="15" customHeight="1" x14ac:dyDescent="0.15"/>
    <row r="50" s="45" customFormat="1" ht="15" customHeight="1" x14ac:dyDescent="0.15"/>
    <row r="51" s="45" customFormat="1" ht="15" customHeight="1" x14ac:dyDescent="0.15"/>
    <row r="52" s="45" customFormat="1" ht="15" customHeight="1" x14ac:dyDescent="0.15"/>
    <row r="53" s="45" customFormat="1" ht="15" customHeight="1" x14ac:dyDescent="0.15"/>
    <row r="54" s="45" customFormat="1" ht="15" customHeight="1" x14ac:dyDescent="0.15"/>
    <row r="55" s="45" customFormat="1" ht="15" customHeight="1" x14ac:dyDescent="0.15"/>
    <row r="56" s="45" customFormat="1" ht="15" customHeight="1" x14ac:dyDescent="0.15"/>
    <row r="57" s="45" customFormat="1" ht="15" customHeight="1" x14ac:dyDescent="0.15"/>
    <row r="58" s="45" customFormat="1" ht="15" customHeight="1" x14ac:dyDescent="0.15"/>
    <row r="59" s="45" customFormat="1" ht="15" customHeight="1" x14ac:dyDescent="0.15"/>
    <row r="60" s="45" customFormat="1" ht="15" customHeight="1" x14ac:dyDescent="0.15"/>
    <row r="61" s="45" customFormat="1" ht="15" customHeight="1" x14ac:dyDescent="0.15"/>
    <row r="62" s="45" customFormat="1" ht="15" customHeight="1" x14ac:dyDescent="0.15"/>
    <row r="63" s="45" customFormat="1" ht="15" customHeight="1" x14ac:dyDescent="0.15"/>
    <row r="64" s="45" customFormat="1" ht="15" customHeight="1" x14ac:dyDescent="0.15"/>
    <row r="65" s="45" customFormat="1" ht="15" customHeight="1" x14ac:dyDescent="0.15"/>
    <row r="66" s="45" customFormat="1" ht="15" customHeight="1" x14ac:dyDescent="0.15"/>
    <row r="67" s="45" customFormat="1" ht="15" customHeight="1" x14ac:dyDescent="0.15"/>
    <row r="68" s="45" customFormat="1" ht="15" customHeight="1" x14ac:dyDescent="0.15"/>
    <row r="69" s="45" customFormat="1" ht="15" customHeight="1" x14ac:dyDescent="0.15"/>
    <row r="70" s="45" customFormat="1" ht="15" customHeight="1" x14ac:dyDescent="0.15"/>
    <row r="71" s="45" customFormat="1" ht="15" customHeight="1" x14ac:dyDescent="0.15"/>
    <row r="72" s="45" customFormat="1" ht="15" customHeight="1" x14ac:dyDescent="0.15"/>
    <row r="73" s="45" customFormat="1" ht="15" customHeight="1" x14ac:dyDescent="0.15"/>
    <row r="74" s="45" customFormat="1" ht="15" customHeight="1" x14ac:dyDescent="0.15"/>
    <row r="75" s="45" customFormat="1" ht="15" customHeight="1" x14ac:dyDescent="0.15"/>
    <row r="76" s="45" customFormat="1" ht="15" customHeight="1" x14ac:dyDescent="0.15"/>
    <row r="77" s="45" customFormat="1" ht="15" customHeight="1" x14ac:dyDescent="0.15"/>
    <row r="78" s="45" customFormat="1" ht="15" customHeight="1" x14ac:dyDescent="0.15"/>
    <row r="79" s="45" customFormat="1" ht="15" customHeight="1" x14ac:dyDescent="0.15"/>
    <row r="80" s="45" customFormat="1" ht="15" customHeight="1" x14ac:dyDescent="0.15"/>
    <row r="81" s="45" customFormat="1" ht="15" customHeight="1" x14ac:dyDescent="0.15"/>
    <row r="82" s="45" customFormat="1" ht="15" customHeight="1" x14ac:dyDescent="0.15"/>
    <row r="83" s="45" customFormat="1" ht="15" customHeight="1" x14ac:dyDescent="0.15"/>
    <row r="84" s="45" customFormat="1" ht="15" customHeight="1" x14ac:dyDescent="0.15"/>
    <row r="85" s="45" customFormat="1" ht="15" customHeight="1" x14ac:dyDescent="0.15"/>
    <row r="86" s="45" customFormat="1" ht="15" customHeight="1" x14ac:dyDescent="0.15"/>
    <row r="87" s="45" customFormat="1" ht="15" customHeight="1" x14ac:dyDescent="0.15"/>
    <row r="88" s="45" customFormat="1" ht="15" customHeight="1" x14ac:dyDescent="0.15"/>
    <row r="89" s="45" customFormat="1" ht="15" customHeight="1" x14ac:dyDescent="0.15"/>
    <row r="90" s="45" customFormat="1" ht="18.75" customHeight="1" x14ac:dyDescent="0.15"/>
    <row r="91" s="45" customFormat="1" ht="18.75" customHeight="1" x14ac:dyDescent="0.15"/>
    <row r="92" s="45" customFormat="1" ht="18.75" customHeight="1" x14ac:dyDescent="0.15"/>
    <row r="93" s="45" customFormat="1" ht="18.75" customHeight="1" x14ac:dyDescent="0.15"/>
    <row r="94" s="45" customFormat="1" ht="18.75" customHeight="1" x14ac:dyDescent="0.15"/>
    <row r="95" s="45" customFormat="1" ht="18.75" customHeight="1" x14ac:dyDescent="0.15"/>
    <row r="96" s="45" customFormat="1" ht="18.75" customHeight="1" x14ac:dyDescent="0.15"/>
    <row r="97" s="45" customFormat="1" ht="18.75" customHeight="1" x14ac:dyDescent="0.15"/>
    <row r="98" ht="18.75" customHeight="1" x14ac:dyDescent="0.15"/>
    <row r="99" ht="18.75" customHeight="1" x14ac:dyDescent="0.15"/>
    <row r="100" ht="18.75" customHeight="1" x14ac:dyDescent="0.15"/>
    <row r="101" ht="18.75" customHeight="1" x14ac:dyDescent="0.15"/>
    <row r="102" ht="18.75" customHeight="1" x14ac:dyDescent="0.15"/>
    <row r="103" ht="18.75" customHeight="1" x14ac:dyDescent="0.15"/>
    <row r="104" ht="18.75" customHeight="1" x14ac:dyDescent="0.15"/>
    <row r="105" ht="18.75" customHeight="1" x14ac:dyDescent="0.15"/>
    <row r="106" ht="18.75" customHeight="1" x14ac:dyDescent="0.15"/>
    <row r="107" ht="18.75" customHeight="1" x14ac:dyDescent="0.15"/>
  </sheetData>
  <sheetProtection algorithmName="SHA-512" hashValue="9g7oLBnijY3deRqmmQx0l9fRrbcqW3Gt+j/K4mSc35accJ64DETZ4+uSTIlPgnXcXIYQ6fxwuiOtlvsZztIAGA==" saltValue="l+CFNZNgWRK/a24CJEfTLQ==" spinCount="100000" sheet="1" selectLockedCells="1"/>
  <mergeCells count="14">
    <mergeCell ref="K33:S33"/>
    <mergeCell ref="K36:S36"/>
    <mergeCell ref="K37:S37"/>
    <mergeCell ref="A3:W3"/>
    <mergeCell ref="A9:W9"/>
    <mergeCell ref="K27:L27"/>
    <mergeCell ref="J32:L32"/>
    <mergeCell ref="B29:D29"/>
    <mergeCell ref="E29:G29"/>
    <mergeCell ref="I35:J35"/>
    <mergeCell ref="K35:S35"/>
    <mergeCell ref="K34:S34"/>
    <mergeCell ref="I36:J36"/>
    <mergeCell ref="I34:J34"/>
  </mergeCells>
  <phoneticPr fontId="2" type="Hiragana"/>
  <dataValidations count="2">
    <dataValidation type="list" allowBlank="1" showInputMessage="1" showErrorMessage="1" sqref="K27" xr:uid="{00000000-0002-0000-0100-000000000000}">
      <formula1>"令和"</formula1>
    </dataValidation>
    <dataValidation type="list" allowBlank="1" showInputMessage="1" showErrorMessage="1" sqref="K39" xr:uid="{00000000-0002-0000-0100-000001000000}">
      <formula1>"昭和,平成"</formula1>
    </dataValidation>
  </dataValidations>
  <pageMargins left="0.7" right="0.7" top="0.75" bottom="0.75" header="0.3" footer="0.3"/>
  <pageSetup paperSize="9" scale="9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00FCC-D4A9-4D3D-AB2B-04EF87EEB011}">
  <sheetPr>
    <tabColor theme="9" tint="0.39997558519241921"/>
    <pageSetUpPr fitToPage="1"/>
  </sheetPr>
  <dimension ref="A2:N404"/>
  <sheetViews>
    <sheetView view="pageBreakPreview" zoomScaleNormal="100" zoomScaleSheetLayoutView="100" workbookViewId="0">
      <selection activeCell="G6" sqref="G6"/>
    </sheetView>
  </sheetViews>
  <sheetFormatPr defaultRowHeight="13.5" outlineLevelRow="2" x14ac:dyDescent="0.15"/>
  <cols>
    <col min="1" max="1" width="2.125" style="111" customWidth="1"/>
    <col min="2" max="4" width="9.5" style="111" customWidth="1"/>
    <col min="5" max="6" width="12.375" style="111" customWidth="1"/>
    <col min="7" max="7" width="27.75" style="111" customWidth="1"/>
    <col min="8" max="8" width="16.125" style="112" bestFit="1" customWidth="1"/>
    <col min="9" max="9" width="8.125" style="112" bestFit="1" customWidth="1"/>
    <col min="10" max="10" width="25.75" style="112" customWidth="1"/>
    <col min="11" max="11" width="14.125" style="112" bestFit="1" customWidth="1"/>
    <col min="12" max="12" width="21.625" style="111" bestFit="1" customWidth="1"/>
    <col min="13" max="13" width="4.875" style="111" customWidth="1"/>
    <col min="14" max="14" width="9" style="112"/>
    <col min="15" max="16384" width="9" style="111"/>
  </cols>
  <sheetData>
    <row r="2" spans="1:12" ht="15" customHeight="1" x14ac:dyDescent="0.15">
      <c r="A2" s="111" t="s">
        <v>87</v>
      </c>
    </row>
    <row r="3" spans="1:12" ht="16.5" customHeight="1" x14ac:dyDescent="0.15">
      <c r="B3" s="335" t="s">
        <v>88</v>
      </c>
      <c r="C3" s="335"/>
      <c r="D3" s="335"/>
      <c r="E3" s="335"/>
      <c r="F3" s="335"/>
      <c r="G3" s="335"/>
      <c r="H3" s="335"/>
      <c r="I3" s="335"/>
      <c r="J3" s="335"/>
      <c r="K3" s="335"/>
      <c r="L3" s="335"/>
    </row>
    <row r="4" spans="1:12" x14ac:dyDescent="0.15">
      <c r="B4" s="113"/>
      <c r="C4" s="113"/>
      <c r="D4" s="113"/>
      <c r="E4" s="113"/>
      <c r="F4" s="113"/>
      <c r="G4" s="113"/>
      <c r="H4" s="113"/>
      <c r="I4" s="113"/>
      <c r="J4" s="113"/>
      <c r="K4" s="113"/>
      <c r="L4" s="113"/>
    </row>
    <row r="5" spans="1:12" x14ac:dyDescent="0.15">
      <c r="G5" s="113"/>
      <c r="H5" s="113"/>
      <c r="I5" s="113"/>
      <c r="L5" s="114" t="s">
        <v>89</v>
      </c>
    </row>
    <row r="6" spans="1:12" x14ac:dyDescent="0.15">
      <c r="B6" s="111" t="s">
        <v>252</v>
      </c>
      <c r="G6" s="113"/>
      <c r="H6" s="113"/>
      <c r="I6" s="113"/>
      <c r="L6" s="114"/>
    </row>
    <row r="7" spans="1:12" x14ac:dyDescent="0.15">
      <c r="G7" s="113"/>
      <c r="H7" s="114"/>
      <c r="I7" s="114" t="s">
        <v>300</v>
      </c>
      <c r="J7" s="115">
        <f>H20+H30+H40+H50+H60+H70+H80+H90+H100+H110</f>
        <v>0</v>
      </c>
      <c r="L7" s="114"/>
    </row>
    <row r="8" spans="1:12" ht="16.5" customHeight="1" x14ac:dyDescent="0.15">
      <c r="H8" s="114"/>
      <c r="I8" s="114" t="s">
        <v>250</v>
      </c>
      <c r="J8" s="115">
        <f>MIN(8000000,L20+L30+L40+L50+L60+L70+L80+L90+L100+L110)</f>
        <v>0</v>
      </c>
      <c r="K8" s="112" t="s">
        <v>291</v>
      </c>
      <c r="L8" s="115"/>
    </row>
    <row r="9" spans="1:12" ht="7.5" customHeight="1" x14ac:dyDescent="0.15">
      <c r="L9" s="115"/>
    </row>
    <row r="10" spans="1:12" ht="16.5" customHeight="1" collapsed="1" x14ac:dyDescent="0.15">
      <c r="B10" s="111" t="s">
        <v>342</v>
      </c>
      <c r="L10" s="115"/>
    </row>
    <row r="11" spans="1:12" ht="7.5" customHeight="1" x14ac:dyDescent="0.15">
      <c r="L11" s="114"/>
    </row>
    <row r="12" spans="1:12" ht="15" customHeight="1" x14ac:dyDescent="0.15">
      <c r="B12" s="116" t="s">
        <v>251</v>
      </c>
      <c r="C12" s="116"/>
      <c r="D12" s="290"/>
      <c r="E12" s="290"/>
      <c r="F12" s="290"/>
      <c r="G12" s="290"/>
      <c r="H12" s="290"/>
      <c r="J12" s="117"/>
      <c r="K12" s="118"/>
      <c r="L12" s="118"/>
    </row>
    <row r="13" spans="1:12" ht="27" customHeight="1" thickBot="1" x14ac:dyDescent="0.2">
      <c r="B13" s="310" t="s">
        <v>212</v>
      </c>
      <c r="C13" s="311"/>
      <c r="D13" s="312"/>
      <c r="E13" s="311" t="s">
        <v>328</v>
      </c>
      <c r="F13" s="312"/>
      <c r="G13" s="173" t="s">
        <v>327</v>
      </c>
      <c r="H13" s="128" t="s">
        <v>91</v>
      </c>
      <c r="I13" s="129" t="s">
        <v>293</v>
      </c>
      <c r="J13" s="128" t="s">
        <v>358</v>
      </c>
      <c r="K13" s="130" t="s">
        <v>294</v>
      </c>
      <c r="L13" s="153" t="s">
        <v>289</v>
      </c>
    </row>
    <row r="14" spans="1:12" ht="27.95" customHeight="1" x14ac:dyDescent="0.15">
      <c r="B14" s="307" t="s">
        <v>338</v>
      </c>
      <c r="C14" s="308"/>
      <c r="D14" s="309"/>
      <c r="E14" s="316" t="s">
        <v>339</v>
      </c>
      <c r="F14" s="317"/>
      <c r="G14" s="108"/>
      <c r="H14" s="170"/>
      <c r="I14" s="160"/>
      <c r="J14" s="183"/>
      <c r="K14" s="159">
        <f>IFERROR(VLOOKUP(B14&amp;E14,データ!H:I,2,0),0)</f>
        <v>0</v>
      </c>
      <c r="L14" s="206"/>
    </row>
    <row r="15" spans="1:12" ht="27.95" customHeight="1" x14ac:dyDescent="0.15">
      <c r="B15" s="313" t="s">
        <v>339</v>
      </c>
      <c r="C15" s="314"/>
      <c r="D15" s="314"/>
      <c r="E15" s="314"/>
      <c r="F15" s="314"/>
      <c r="G15" s="315"/>
      <c r="H15" s="175"/>
      <c r="I15" s="109"/>
      <c r="J15" s="176"/>
      <c r="K15" s="296">
        <f>IFERROR(VLOOKUP(B15,データ!$F$23:$I$24,4,0),0)</f>
        <v>0</v>
      </c>
      <c r="L15" s="299"/>
    </row>
    <row r="16" spans="1:12" ht="27.95" customHeight="1" x14ac:dyDescent="0.15">
      <c r="B16" s="302" t="s">
        <v>346</v>
      </c>
      <c r="C16" s="303"/>
      <c r="D16" s="303"/>
      <c r="E16" s="303"/>
      <c r="F16" s="303"/>
      <c r="G16" s="107"/>
      <c r="H16" s="177"/>
      <c r="I16" s="177"/>
      <c r="J16" s="184"/>
      <c r="K16" s="297"/>
      <c r="L16" s="300"/>
    </row>
    <row r="17" spans="2:12" ht="27.95" hidden="1" customHeight="1" outlineLevel="1" x14ac:dyDescent="0.15">
      <c r="B17" s="302" t="s">
        <v>346</v>
      </c>
      <c r="C17" s="303"/>
      <c r="D17" s="303"/>
      <c r="E17" s="303"/>
      <c r="F17" s="303"/>
      <c r="G17" s="107"/>
      <c r="H17" s="177"/>
      <c r="I17" s="177"/>
      <c r="J17" s="184"/>
      <c r="K17" s="297"/>
      <c r="L17" s="300"/>
    </row>
    <row r="18" spans="2:12" ht="27.95" hidden="1" customHeight="1" outlineLevel="1" x14ac:dyDescent="0.15">
      <c r="B18" s="302" t="s">
        <v>346</v>
      </c>
      <c r="C18" s="303"/>
      <c r="D18" s="303"/>
      <c r="E18" s="303"/>
      <c r="F18" s="303"/>
      <c r="G18" s="107"/>
      <c r="H18" s="177"/>
      <c r="I18" s="177"/>
      <c r="J18" s="184"/>
      <c r="K18" s="298"/>
      <c r="L18" s="301"/>
    </row>
    <row r="19" spans="2:12" ht="27.95" customHeight="1" collapsed="1" thickBot="1" x14ac:dyDescent="0.2">
      <c r="B19" s="334" t="s">
        <v>339</v>
      </c>
      <c r="C19" s="322"/>
      <c r="D19" s="322"/>
      <c r="E19" s="322"/>
      <c r="F19" s="322"/>
      <c r="G19" s="323"/>
      <c r="H19" s="155"/>
      <c r="I19" s="154"/>
      <c r="J19" s="156"/>
      <c r="K19" s="158">
        <f>IFERROR(VLOOKUP(B19,データ!$F$26:$I$27,4,0),0)</f>
        <v>0</v>
      </c>
      <c r="L19" s="161"/>
    </row>
    <row r="20" spans="2:12" ht="27.95" customHeight="1" thickBot="1" x14ac:dyDescent="0.2">
      <c r="B20" s="287" t="s">
        <v>290</v>
      </c>
      <c r="C20" s="288"/>
      <c r="D20" s="288"/>
      <c r="E20" s="288"/>
      <c r="F20" s="288"/>
      <c r="G20" s="289"/>
      <c r="H20" s="136">
        <f>SUM(H14:H19)</f>
        <v>0</v>
      </c>
      <c r="I20" s="137"/>
      <c r="J20" s="178">
        <f>IFERROR(ROUNDDOWN(H20*4/5,-3),"")</f>
        <v>0</v>
      </c>
      <c r="K20" s="157">
        <f>SUM(K14:K19)</f>
        <v>0</v>
      </c>
      <c r="L20" s="140">
        <f>MIN(J20,K20)</f>
        <v>0</v>
      </c>
    </row>
    <row r="21" spans="2:12" ht="13.5" customHeight="1" x14ac:dyDescent="0.15"/>
    <row r="22" spans="2:12" ht="15" hidden="1" customHeight="1" outlineLevel="1" x14ac:dyDescent="0.15">
      <c r="B22" s="116" t="s">
        <v>251</v>
      </c>
      <c r="C22" s="116"/>
      <c r="D22" s="290"/>
      <c r="E22" s="290"/>
      <c r="F22" s="290"/>
      <c r="G22" s="290"/>
      <c r="H22" s="290"/>
      <c r="J22" s="117"/>
      <c r="K22" s="118"/>
      <c r="L22" s="118"/>
    </row>
    <row r="23" spans="2:12" ht="27" hidden="1" customHeight="1" outlineLevel="1" thickBot="1" x14ac:dyDescent="0.2">
      <c r="B23" s="310" t="s">
        <v>212</v>
      </c>
      <c r="C23" s="311"/>
      <c r="D23" s="312"/>
      <c r="E23" s="311" t="s">
        <v>328</v>
      </c>
      <c r="F23" s="312"/>
      <c r="G23" s="173" t="s">
        <v>256</v>
      </c>
      <c r="H23" s="128" t="s">
        <v>91</v>
      </c>
      <c r="I23" s="129" t="s">
        <v>293</v>
      </c>
      <c r="J23" s="128" t="s">
        <v>358</v>
      </c>
      <c r="K23" s="130" t="s">
        <v>294</v>
      </c>
      <c r="L23" s="153" t="s">
        <v>289</v>
      </c>
    </row>
    <row r="24" spans="2:12" ht="27.95" hidden="1" customHeight="1" outlineLevel="1" x14ac:dyDescent="0.15">
      <c r="B24" s="307" t="s">
        <v>338</v>
      </c>
      <c r="C24" s="308"/>
      <c r="D24" s="309"/>
      <c r="E24" s="316" t="s">
        <v>339</v>
      </c>
      <c r="F24" s="317"/>
      <c r="G24" s="108"/>
      <c r="H24" s="170"/>
      <c r="I24" s="160"/>
      <c r="J24" s="183"/>
      <c r="K24" s="159">
        <f>IFERROR(VLOOKUP(B24&amp;E24,データ!H:I,2,0),0)</f>
        <v>0</v>
      </c>
      <c r="L24" s="206"/>
    </row>
    <row r="25" spans="2:12" ht="27.95" hidden="1" customHeight="1" outlineLevel="1" x14ac:dyDescent="0.15">
      <c r="B25" s="313" t="s">
        <v>339</v>
      </c>
      <c r="C25" s="314"/>
      <c r="D25" s="314"/>
      <c r="E25" s="314"/>
      <c r="F25" s="314"/>
      <c r="G25" s="315"/>
      <c r="H25" s="175"/>
      <c r="I25" s="109"/>
      <c r="J25" s="176"/>
      <c r="K25" s="296">
        <f>IFERROR(VLOOKUP(B25,データ!$F$23:$I$24,4,0),0)</f>
        <v>0</v>
      </c>
      <c r="L25" s="299"/>
    </row>
    <row r="26" spans="2:12" ht="27.95" hidden="1" customHeight="1" outlineLevel="1" x14ac:dyDescent="0.15">
      <c r="B26" s="302" t="s">
        <v>346</v>
      </c>
      <c r="C26" s="303"/>
      <c r="D26" s="303"/>
      <c r="E26" s="303"/>
      <c r="F26" s="303"/>
      <c r="G26" s="107"/>
      <c r="H26" s="177"/>
      <c r="I26" s="177"/>
      <c r="J26" s="184"/>
      <c r="K26" s="297"/>
      <c r="L26" s="300"/>
    </row>
    <row r="27" spans="2:12" ht="27.95" hidden="1" customHeight="1" outlineLevel="2" x14ac:dyDescent="0.15">
      <c r="B27" s="302" t="s">
        <v>346</v>
      </c>
      <c r="C27" s="303"/>
      <c r="D27" s="303"/>
      <c r="E27" s="303"/>
      <c r="F27" s="303"/>
      <c r="G27" s="107"/>
      <c r="H27" s="177"/>
      <c r="I27" s="177"/>
      <c r="J27" s="184"/>
      <c r="K27" s="297"/>
      <c r="L27" s="300"/>
    </row>
    <row r="28" spans="2:12" ht="27.95" hidden="1" customHeight="1" outlineLevel="2" x14ac:dyDescent="0.15">
      <c r="B28" s="302" t="s">
        <v>346</v>
      </c>
      <c r="C28" s="303"/>
      <c r="D28" s="303"/>
      <c r="E28" s="303"/>
      <c r="F28" s="303"/>
      <c r="G28" s="107"/>
      <c r="H28" s="177"/>
      <c r="I28" s="177"/>
      <c r="J28" s="184"/>
      <c r="K28" s="298"/>
      <c r="L28" s="301"/>
    </row>
    <row r="29" spans="2:12" ht="27.95" hidden="1" customHeight="1" outlineLevel="1" collapsed="1" thickBot="1" x14ac:dyDescent="0.2">
      <c r="B29" s="334" t="s">
        <v>339</v>
      </c>
      <c r="C29" s="322"/>
      <c r="D29" s="322"/>
      <c r="E29" s="322"/>
      <c r="F29" s="322"/>
      <c r="G29" s="323"/>
      <c r="H29" s="155"/>
      <c r="I29" s="154"/>
      <c r="J29" s="156"/>
      <c r="K29" s="158">
        <f>IFERROR(VLOOKUP(B29,データ!$F$26:$I$27,4,0),0)</f>
        <v>0</v>
      </c>
      <c r="L29" s="161"/>
    </row>
    <row r="30" spans="2:12" ht="27.95" hidden="1" customHeight="1" outlineLevel="1" thickBot="1" x14ac:dyDescent="0.2">
      <c r="B30" s="287" t="s">
        <v>290</v>
      </c>
      <c r="C30" s="288"/>
      <c r="D30" s="288"/>
      <c r="E30" s="288"/>
      <c r="F30" s="288"/>
      <c r="G30" s="289"/>
      <c r="H30" s="136">
        <f>SUM(H24:H29)</f>
        <v>0</v>
      </c>
      <c r="I30" s="137"/>
      <c r="J30" s="178">
        <f>IFERROR(ROUNDDOWN(H30*4/5,-3),"")</f>
        <v>0</v>
      </c>
      <c r="K30" s="157">
        <f>SUM(K24:K29)</f>
        <v>0</v>
      </c>
      <c r="L30" s="140">
        <f>MIN(J30,K30)</f>
        <v>0</v>
      </c>
    </row>
    <row r="31" spans="2:12" ht="13.5" customHeight="1" collapsed="1" x14ac:dyDescent="0.15"/>
    <row r="32" spans="2:12" ht="15" hidden="1" customHeight="1" outlineLevel="1" x14ac:dyDescent="0.15">
      <c r="B32" s="116" t="s">
        <v>251</v>
      </c>
      <c r="C32" s="116"/>
      <c r="D32" s="290"/>
      <c r="E32" s="290"/>
      <c r="F32" s="290"/>
      <c r="G32" s="290"/>
      <c r="H32" s="290"/>
      <c r="J32" s="117"/>
      <c r="K32" s="118"/>
      <c r="L32" s="118"/>
    </row>
    <row r="33" spans="2:12" ht="27" hidden="1" customHeight="1" outlineLevel="1" thickBot="1" x14ac:dyDescent="0.2">
      <c r="B33" s="310" t="s">
        <v>212</v>
      </c>
      <c r="C33" s="311"/>
      <c r="D33" s="312"/>
      <c r="E33" s="311" t="s">
        <v>328</v>
      </c>
      <c r="F33" s="312"/>
      <c r="G33" s="173" t="s">
        <v>256</v>
      </c>
      <c r="H33" s="128" t="s">
        <v>91</v>
      </c>
      <c r="I33" s="129" t="s">
        <v>293</v>
      </c>
      <c r="J33" s="128" t="s">
        <v>358</v>
      </c>
      <c r="K33" s="130" t="s">
        <v>294</v>
      </c>
      <c r="L33" s="153" t="s">
        <v>289</v>
      </c>
    </row>
    <row r="34" spans="2:12" ht="27.95" hidden="1" customHeight="1" outlineLevel="1" x14ac:dyDescent="0.15">
      <c r="B34" s="307" t="s">
        <v>345</v>
      </c>
      <c r="C34" s="308"/>
      <c r="D34" s="309"/>
      <c r="E34" s="316" t="s">
        <v>339</v>
      </c>
      <c r="F34" s="317"/>
      <c r="G34" s="108"/>
      <c r="H34" s="170"/>
      <c r="I34" s="160"/>
      <c r="J34" s="183"/>
      <c r="K34" s="159">
        <f>IFERROR(VLOOKUP(B34&amp;E34,データ!H:I,2,0),0)</f>
        <v>0</v>
      </c>
      <c r="L34" s="206"/>
    </row>
    <row r="35" spans="2:12" ht="27.95" hidden="1" customHeight="1" outlineLevel="1" x14ac:dyDescent="0.15">
      <c r="B35" s="313" t="s">
        <v>339</v>
      </c>
      <c r="C35" s="314"/>
      <c r="D35" s="314"/>
      <c r="E35" s="314"/>
      <c r="F35" s="314"/>
      <c r="G35" s="315"/>
      <c r="H35" s="175"/>
      <c r="I35" s="109"/>
      <c r="J35" s="176"/>
      <c r="K35" s="296">
        <f>IFERROR(VLOOKUP(B35,データ!$F$23:$I$24,4,0),0)</f>
        <v>0</v>
      </c>
      <c r="L35" s="299"/>
    </row>
    <row r="36" spans="2:12" ht="27.95" hidden="1" customHeight="1" outlineLevel="1" x14ac:dyDescent="0.15">
      <c r="B36" s="302" t="s">
        <v>346</v>
      </c>
      <c r="C36" s="303"/>
      <c r="D36" s="303"/>
      <c r="E36" s="303"/>
      <c r="F36" s="303"/>
      <c r="G36" s="107"/>
      <c r="H36" s="177"/>
      <c r="I36" s="177"/>
      <c r="J36" s="184"/>
      <c r="K36" s="297"/>
      <c r="L36" s="300"/>
    </row>
    <row r="37" spans="2:12" ht="27.95" hidden="1" customHeight="1" outlineLevel="2" x14ac:dyDescent="0.15">
      <c r="B37" s="302" t="s">
        <v>346</v>
      </c>
      <c r="C37" s="303"/>
      <c r="D37" s="303"/>
      <c r="E37" s="303"/>
      <c r="F37" s="303"/>
      <c r="G37" s="107"/>
      <c r="H37" s="177"/>
      <c r="I37" s="177"/>
      <c r="J37" s="184"/>
      <c r="K37" s="297"/>
      <c r="L37" s="300"/>
    </row>
    <row r="38" spans="2:12" ht="27.95" hidden="1" customHeight="1" outlineLevel="2" x14ac:dyDescent="0.15">
      <c r="B38" s="302" t="s">
        <v>346</v>
      </c>
      <c r="C38" s="303"/>
      <c r="D38" s="303"/>
      <c r="E38" s="303"/>
      <c r="F38" s="303"/>
      <c r="G38" s="107"/>
      <c r="H38" s="177"/>
      <c r="I38" s="177"/>
      <c r="J38" s="184"/>
      <c r="K38" s="298"/>
      <c r="L38" s="301"/>
    </row>
    <row r="39" spans="2:12" ht="27.95" hidden="1" customHeight="1" outlineLevel="1" collapsed="1" thickBot="1" x14ac:dyDescent="0.2">
      <c r="B39" s="334" t="s">
        <v>339</v>
      </c>
      <c r="C39" s="322"/>
      <c r="D39" s="322"/>
      <c r="E39" s="322"/>
      <c r="F39" s="322"/>
      <c r="G39" s="323"/>
      <c r="H39" s="155"/>
      <c r="I39" s="154"/>
      <c r="J39" s="156"/>
      <c r="K39" s="158">
        <f>IFERROR(VLOOKUP(B39,データ!$F$26:$I$27,4,0),0)</f>
        <v>0</v>
      </c>
      <c r="L39" s="161"/>
    </row>
    <row r="40" spans="2:12" ht="27.95" hidden="1" customHeight="1" outlineLevel="1" thickBot="1" x14ac:dyDescent="0.2">
      <c r="B40" s="287" t="s">
        <v>290</v>
      </c>
      <c r="C40" s="288"/>
      <c r="D40" s="288"/>
      <c r="E40" s="288"/>
      <c r="F40" s="288"/>
      <c r="G40" s="289"/>
      <c r="H40" s="136">
        <f>SUM(H34:H39)</f>
        <v>0</v>
      </c>
      <c r="I40" s="137"/>
      <c r="J40" s="178">
        <f>IFERROR(ROUNDDOWN(H40*4/5,-3),"")</f>
        <v>0</v>
      </c>
      <c r="K40" s="157">
        <f>SUM(K34:K39)</f>
        <v>0</v>
      </c>
      <c r="L40" s="140">
        <f>MIN(J40,K40)</f>
        <v>0</v>
      </c>
    </row>
    <row r="41" spans="2:12" ht="13.5" customHeight="1" collapsed="1" x14ac:dyDescent="0.15"/>
    <row r="42" spans="2:12" ht="15" hidden="1" customHeight="1" outlineLevel="1" x14ac:dyDescent="0.15">
      <c r="B42" s="116" t="s">
        <v>251</v>
      </c>
      <c r="C42" s="116"/>
      <c r="D42" s="290"/>
      <c r="E42" s="290"/>
      <c r="F42" s="290"/>
      <c r="G42" s="290"/>
      <c r="H42" s="290"/>
      <c r="J42" s="117"/>
      <c r="K42" s="118"/>
      <c r="L42" s="118"/>
    </row>
    <row r="43" spans="2:12" ht="27" hidden="1" customHeight="1" outlineLevel="1" thickBot="1" x14ac:dyDescent="0.2">
      <c r="B43" s="310" t="s">
        <v>212</v>
      </c>
      <c r="C43" s="311"/>
      <c r="D43" s="312"/>
      <c r="E43" s="311" t="s">
        <v>328</v>
      </c>
      <c r="F43" s="312"/>
      <c r="G43" s="173" t="s">
        <v>256</v>
      </c>
      <c r="H43" s="128" t="s">
        <v>91</v>
      </c>
      <c r="I43" s="129" t="s">
        <v>293</v>
      </c>
      <c r="J43" s="128" t="s">
        <v>358</v>
      </c>
      <c r="K43" s="130" t="s">
        <v>294</v>
      </c>
      <c r="L43" s="153" t="s">
        <v>289</v>
      </c>
    </row>
    <row r="44" spans="2:12" ht="27.95" hidden="1" customHeight="1" outlineLevel="1" x14ac:dyDescent="0.15">
      <c r="B44" s="307" t="s">
        <v>338</v>
      </c>
      <c r="C44" s="308"/>
      <c r="D44" s="309"/>
      <c r="E44" s="316" t="s">
        <v>339</v>
      </c>
      <c r="F44" s="317"/>
      <c r="G44" s="108"/>
      <c r="H44" s="170"/>
      <c r="I44" s="160"/>
      <c r="J44" s="183"/>
      <c r="K44" s="159">
        <f>IFERROR(VLOOKUP(B44&amp;E44,データ!H:I,2,0),0)</f>
        <v>0</v>
      </c>
      <c r="L44" s="206"/>
    </row>
    <row r="45" spans="2:12" ht="27.95" hidden="1" customHeight="1" outlineLevel="1" x14ac:dyDescent="0.15">
      <c r="B45" s="313" t="s">
        <v>339</v>
      </c>
      <c r="C45" s="314"/>
      <c r="D45" s="314"/>
      <c r="E45" s="314"/>
      <c r="F45" s="314"/>
      <c r="G45" s="315"/>
      <c r="H45" s="175"/>
      <c r="I45" s="109"/>
      <c r="J45" s="176"/>
      <c r="K45" s="296">
        <f>IFERROR(VLOOKUP(B45,データ!$F$23:$I$24,4,0),0)</f>
        <v>0</v>
      </c>
      <c r="L45" s="299"/>
    </row>
    <row r="46" spans="2:12" ht="27.95" hidden="1" customHeight="1" outlineLevel="1" x14ac:dyDescent="0.15">
      <c r="B46" s="302" t="s">
        <v>346</v>
      </c>
      <c r="C46" s="303"/>
      <c r="D46" s="303"/>
      <c r="E46" s="303"/>
      <c r="F46" s="303"/>
      <c r="G46" s="107"/>
      <c r="H46" s="177"/>
      <c r="I46" s="177"/>
      <c r="J46" s="184"/>
      <c r="K46" s="297"/>
      <c r="L46" s="300"/>
    </row>
    <row r="47" spans="2:12" ht="27.95" hidden="1" customHeight="1" outlineLevel="2" x14ac:dyDescent="0.15">
      <c r="B47" s="302" t="s">
        <v>346</v>
      </c>
      <c r="C47" s="303"/>
      <c r="D47" s="303"/>
      <c r="E47" s="303"/>
      <c r="F47" s="303"/>
      <c r="G47" s="107"/>
      <c r="H47" s="177"/>
      <c r="I47" s="177"/>
      <c r="J47" s="184"/>
      <c r="K47" s="297"/>
      <c r="L47" s="300"/>
    </row>
    <row r="48" spans="2:12" ht="27.95" hidden="1" customHeight="1" outlineLevel="2" x14ac:dyDescent="0.15">
      <c r="B48" s="302" t="s">
        <v>346</v>
      </c>
      <c r="C48" s="303"/>
      <c r="D48" s="303"/>
      <c r="E48" s="303"/>
      <c r="F48" s="303"/>
      <c r="G48" s="107"/>
      <c r="H48" s="177"/>
      <c r="I48" s="177"/>
      <c r="J48" s="184"/>
      <c r="K48" s="298"/>
      <c r="L48" s="301"/>
    </row>
    <row r="49" spans="2:12" ht="27.95" hidden="1" customHeight="1" outlineLevel="1" collapsed="1" thickBot="1" x14ac:dyDescent="0.2">
      <c r="B49" s="334" t="s">
        <v>339</v>
      </c>
      <c r="C49" s="322"/>
      <c r="D49" s="322"/>
      <c r="E49" s="322"/>
      <c r="F49" s="322"/>
      <c r="G49" s="323"/>
      <c r="H49" s="155"/>
      <c r="I49" s="154"/>
      <c r="J49" s="156"/>
      <c r="K49" s="158">
        <f>IFERROR(VLOOKUP(B49,データ!$F$26:$I$27,4,0),0)</f>
        <v>0</v>
      </c>
      <c r="L49" s="161"/>
    </row>
    <row r="50" spans="2:12" ht="27.95" hidden="1" customHeight="1" outlineLevel="1" thickBot="1" x14ac:dyDescent="0.2">
      <c r="B50" s="287" t="s">
        <v>290</v>
      </c>
      <c r="C50" s="288"/>
      <c r="D50" s="288"/>
      <c r="E50" s="288"/>
      <c r="F50" s="288"/>
      <c r="G50" s="289"/>
      <c r="H50" s="136">
        <f>SUM(H44:H49)</f>
        <v>0</v>
      </c>
      <c r="I50" s="137"/>
      <c r="J50" s="178">
        <f>IFERROR(ROUNDDOWN(H50*4/5,-3),"")</f>
        <v>0</v>
      </c>
      <c r="K50" s="157">
        <f>SUM(K44:K49)</f>
        <v>0</v>
      </c>
      <c r="L50" s="140">
        <f>MIN(J50,K50)</f>
        <v>0</v>
      </c>
    </row>
    <row r="51" spans="2:12" ht="13.5" customHeight="1" collapsed="1" x14ac:dyDescent="0.15"/>
    <row r="52" spans="2:12" ht="15" hidden="1" customHeight="1" outlineLevel="1" x14ac:dyDescent="0.15">
      <c r="B52" s="116" t="s">
        <v>251</v>
      </c>
      <c r="C52" s="116"/>
      <c r="D52" s="290"/>
      <c r="E52" s="290"/>
      <c r="F52" s="290"/>
      <c r="G52" s="290"/>
      <c r="H52" s="290"/>
      <c r="J52" s="117"/>
      <c r="K52" s="118"/>
      <c r="L52" s="118"/>
    </row>
    <row r="53" spans="2:12" ht="27" hidden="1" customHeight="1" outlineLevel="1" thickBot="1" x14ac:dyDescent="0.2">
      <c r="B53" s="310" t="s">
        <v>212</v>
      </c>
      <c r="C53" s="311"/>
      <c r="D53" s="312"/>
      <c r="E53" s="311" t="s">
        <v>328</v>
      </c>
      <c r="F53" s="312"/>
      <c r="G53" s="173" t="s">
        <v>256</v>
      </c>
      <c r="H53" s="128" t="s">
        <v>91</v>
      </c>
      <c r="I53" s="129" t="s">
        <v>293</v>
      </c>
      <c r="J53" s="128" t="s">
        <v>358</v>
      </c>
      <c r="K53" s="130" t="s">
        <v>294</v>
      </c>
      <c r="L53" s="153" t="s">
        <v>289</v>
      </c>
    </row>
    <row r="54" spans="2:12" ht="27.95" hidden="1" customHeight="1" outlineLevel="1" x14ac:dyDescent="0.15">
      <c r="B54" s="307" t="s">
        <v>338</v>
      </c>
      <c r="C54" s="308"/>
      <c r="D54" s="309"/>
      <c r="E54" s="316" t="s">
        <v>339</v>
      </c>
      <c r="F54" s="317"/>
      <c r="G54" s="108"/>
      <c r="H54" s="170"/>
      <c r="I54" s="160"/>
      <c r="J54" s="183"/>
      <c r="K54" s="159">
        <f>IFERROR(VLOOKUP(B54&amp;E54,データ!H:I,2,0),0)</f>
        <v>0</v>
      </c>
      <c r="L54" s="206"/>
    </row>
    <row r="55" spans="2:12" ht="27.95" hidden="1" customHeight="1" outlineLevel="1" x14ac:dyDescent="0.15">
      <c r="B55" s="313" t="s">
        <v>339</v>
      </c>
      <c r="C55" s="314"/>
      <c r="D55" s="314"/>
      <c r="E55" s="314"/>
      <c r="F55" s="314"/>
      <c r="G55" s="315"/>
      <c r="H55" s="175"/>
      <c r="I55" s="109"/>
      <c r="J55" s="176"/>
      <c r="K55" s="296">
        <f>IFERROR(VLOOKUP(B55,データ!$F$23:$I$24,4,0),0)</f>
        <v>0</v>
      </c>
      <c r="L55" s="299"/>
    </row>
    <row r="56" spans="2:12" ht="27.95" hidden="1" customHeight="1" outlineLevel="1" x14ac:dyDescent="0.15">
      <c r="B56" s="302" t="s">
        <v>346</v>
      </c>
      <c r="C56" s="303"/>
      <c r="D56" s="303"/>
      <c r="E56" s="303"/>
      <c r="F56" s="303"/>
      <c r="G56" s="107"/>
      <c r="H56" s="177"/>
      <c r="I56" s="177"/>
      <c r="J56" s="184"/>
      <c r="K56" s="297"/>
      <c r="L56" s="300"/>
    </row>
    <row r="57" spans="2:12" ht="27.95" hidden="1" customHeight="1" outlineLevel="2" x14ac:dyDescent="0.15">
      <c r="B57" s="302" t="s">
        <v>346</v>
      </c>
      <c r="C57" s="303"/>
      <c r="D57" s="303"/>
      <c r="E57" s="303"/>
      <c r="F57" s="303"/>
      <c r="G57" s="107"/>
      <c r="H57" s="177"/>
      <c r="I57" s="177"/>
      <c r="J57" s="184"/>
      <c r="K57" s="297"/>
      <c r="L57" s="300"/>
    </row>
    <row r="58" spans="2:12" ht="27.95" hidden="1" customHeight="1" outlineLevel="2" x14ac:dyDescent="0.15">
      <c r="B58" s="302" t="s">
        <v>346</v>
      </c>
      <c r="C58" s="303"/>
      <c r="D58" s="303"/>
      <c r="E58" s="303"/>
      <c r="F58" s="303"/>
      <c r="G58" s="107"/>
      <c r="H58" s="177"/>
      <c r="I58" s="177"/>
      <c r="J58" s="184"/>
      <c r="K58" s="298"/>
      <c r="L58" s="301"/>
    </row>
    <row r="59" spans="2:12" ht="27.95" hidden="1" customHeight="1" outlineLevel="1" collapsed="1" thickBot="1" x14ac:dyDescent="0.2">
      <c r="B59" s="334" t="s">
        <v>339</v>
      </c>
      <c r="C59" s="322"/>
      <c r="D59" s="322"/>
      <c r="E59" s="322"/>
      <c r="F59" s="322"/>
      <c r="G59" s="323"/>
      <c r="H59" s="155"/>
      <c r="I59" s="154"/>
      <c r="J59" s="156"/>
      <c r="K59" s="158">
        <f>IFERROR(VLOOKUP(B59,データ!$F$26:$I$27,4,0),0)</f>
        <v>0</v>
      </c>
      <c r="L59" s="161"/>
    </row>
    <row r="60" spans="2:12" ht="27.95" hidden="1" customHeight="1" outlineLevel="1" thickBot="1" x14ac:dyDescent="0.2">
      <c r="B60" s="287" t="s">
        <v>290</v>
      </c>
      <c r="C60" s="288"/>
      <c r="D60" s="288"/>
      <c r="E60" s="288"/>
      <c r="F60" s="288"/>
      <c r="G60" s="289"/>
      <c r="H60" s="136">
        <f>SUM(H54:H59)</f>
        <v>0</v>
      </c>
      <c r="I60" s="137"/>
      <c r="J60" s="178">
        <f>IFERROR(ROUNDDOWN(H60*4/5,-3),"")</f>
        <v>0</v>
      </c>
      <c r="K60" s="157">
        <f>SUM(K54:K59)</f>
        <v>0</v>
      </c>
      <c r="L60" s="140">
        <f>MIN(J60,K60)</f>
        <v>0</v>
      </c>
    </row>
    <row r="61" spans="2:12" ht="13.5" customHeight="1" collapsed="1" x14ac:dyDescent="0.15"/>
    <row r="62" spans="2:12" ht="15" hidden="1" customHeight="1" outlineLevel="1" x14ac:dyDescent="0.15">
      <c r="B62" s="116" t="s">
        <v>251</v>
      </c>
      <c r="C62" s="116"/>
      <c r="D62" s="290"/>
      <c r="E62" s="290"/>
      <c r="F62" s="290"/>
      <c r="G62" s="290"/>
      <c r="H62" s="290"/>
      <c r="J62" s="117"/>
      <c r="K62" s="118"/>
      <c r="L62" s="118"/>
    </row>
    <row r="63" spans="2:12" ht="27" hidden="1" customHeight="1" outlineLevel="1" thickBot="1" x14ac:dyDescent="0.2">
      <c r="B63" s="310" t="s">
        <v>212</v>
      </c>
      <c r="C63" s="311"/>
      <c r="D63" s="312"/>
      <c r="E63" s="311" t="s">
        <v>328</v>
      </c>
      <c r="F63" s="312"/>
      <c r="G63" s="173" t="s">
        <v>256</v>
      </c>
      <c r="H63" s="128" t="s">
        <v>91</v>
      </c>
      <c r="I63" s="129" t="s">
        <v>293</v>
      </c>
      <c r="J63" s="128" t="s">
        <v>358</v>
      </c>
      <c r="K63" s="130" t="s">
        <v>294</v>
      </c>
      <c r="L63" s="153" t="s">
        <v>289</v>
      </c>
    </row>
    <row r="64" spans="2:12" ht="27.95" hidden="1" customHeight="1" outlineLevel="1" x14ac:dyDescent="0.15">
      <c r="B64" s="307" t="s">
        <v>338</v>
      </c>
      <c r="C64" s="308"/>
      <c r="D64" s="309"/>
      <c r="E64" s="316" t="s">
        <v>339</v>
      </c>
      <c r="F64" s="317"/>
      <c r="G64" s="108"/>
      <c r="H64" s="170"/>
      <c r="I64" s="160"/>
      <c r="J64" s="183"/>
      <c r="K64" s="159">
        <f>IFERROR(VLOOKUP(B64&amp;E64,データ!H:I,2,0),0)</f>
        <v>0</v>
      </c>
      <c r="L64" s="206"/>
    </row>
    <row r="65" spans="2:12" ht="27.95" hidden="1" customHeight="1" outlineLevel="1" x14ac:dyDescent="0.15">
      <c r="B65" s="313" t="s">
        <v>339</v>
      </c>
      <c r="C65" s="314"/>
      <c r="D65" s="314"/>
      <c r="E65" s="314"/>
      <c r="F65" s="314"/>
      <c r="G65" s="315"/>
      <c r="H65" s="175"/>
      <c r="I65" s="109"/>
      <c r="J65" s="176"/>
      <c r="K65" s="296">
        <f>IFERROR(VLOOKUP(B65,データ!$F$23:$I$24,4,0),0)</f>
        <v>0</v>
      </c>
      <c r="L65" s="299"/>
    </row>
    <row r="66" spans="2:12" ht="27.95" hidden="1" customHeight="1" outlineLevel="1" x14ac:dyDescent="0.15">
      <c r="B66" s="302" t="s">
        <v>346</v>
      </c>
      <c r="C66" s="303"/>
      <c r="D66" s="303"/>
      <c r="E66" s="303"/>
      <c r="F66" s="303"/>
      <c r="G66" s="107"/>
      <c r="H66" s="177"/>
      <c r="I66" s="177"/>
      <c r="J66" s="184"/>
      <c r="K66" s="297"/>
      <c r="L66" s="300"/>
    </row>
    <row r="67" spans="2:12" ht="27.95" hidden="1" customHeight="1" outlineLevel="2" x14ac:dyDescent="0.15">
      <c r="B67" s="302" t="s">
        <v>346</v>
      </c>
      <c r="C67" s="303"/>
      <c r="D67" s="303"/>
      <c r="E67" s="303"/>
      <c r="F67" s="303"/>
      <c r="G67" s="107"/>
      <c r="H67" s="177"/>
      <c r="I67" s="177"/>
      <c r="J67" s="184"/>
      <c r="K67" s="297"/>
      <c r="L67" s="300"/>
    </row>
    <row r="68" spans="2:12" ht="27.95" hidden="1" customHeight="1" outlineLevel="2" x14ac:dyDescent="0.15">
      <c r="B68" s="302" t="s">
        <v>346</v>
      </c>
      <c r="C68" s="303"/>
      <c r="D68" s="303"/>
      <c r="E68" s="303"/>
      <c r="F68" s="303"/>
      <c r="G68" s="107"/>
      <c r="H68" s="177"/>
      <c r="I68" s="177"/>
      <c r="J68" s="184"/>
      <c r="K68" s="298"/>
      <c r="L68" s="301"/>
    </row>
    <row r="69" spans="2:12" ht="27.95" hidden="1" customHeight="1" outlineLevel="1" collapsed="1" thickBot="1" x14ac:dyDescent="0.2">
      <c r="B69" s="334" t="s">
        <v>339</v>
      </c>
      <c r="C69" s="322"/>
      <c r="D69" s="322"/>
      <c r="E69" s="322"/>
      <c r="F69" s="322"/>
      <c r="G69" s="323"/>
      <c r="H69" s="155"/>
      <c r="I69" s="154"/>
      <c r="J69" s="156"/>
      <c r="K69" s="158">
        <f>IFERROR(VLOOKUP(B69,データ!$F$26:$I$27,4,0),0)</f>
        <v>0</v>
      </c>
      <c r="L69" s="161"/>
    </row>
    <row r="70" spans="2:12" ht="27.95" hidden="1" customHeight="1" outlineLevel="1" thickBot="1" x14ac:dyDescent="0.2">
      <c r="B70" s="287" t="s">
        <v>290</v>
      </c>
      <c r="C70" s="288"/>
      <c r="D70" s="288"/>
      <c r="E70" s="288"/>
      <c r="F70" s="288"/>
      <c r="G70" s="289"/>
      <c r="H70" s="136">
        <f>SUM(H64:H69)</f>
        <v>0</v>
      </c>
      <c r="I70" s="137"/>
      <c r="J70" s="178">
        <f>IFERROR(ROUNDDOWN(H70*4/5,-3),"")</f>
        <v>0</v>
      </c>
      <c r="K70" s="157">
        <f>SUM(K64:K69)</f>
        <v>0</v>
      </c>
      <c r="L70" s="140">
        <f>MIN(J70,K70)</f>
        <v>0</v>
      </c>
    </row>
    <row r="71" spans="2:12" ht="13.5" customHeight="1" collapsed="1" x14ac:dyDescent="0.15"/>
    <row r="72" spans="2:12" ht="15" hidden="1" customHeight="1" outlineLevel="1" x14ac:dyDescent="0.15">
      <c r="B72" s="116" t="s">
        <v>251</v>
      </c>
      <c r="C72" s="116"/>
      <c r="D72" s="290"/>
      <c r="E72" s="290"/>
      <c r="F72" s="290"/>
      <c r="G72" s="290"/>
      <c r="H72" s="290"/>
      <c r="J72" s="117"/>
      <c r="K72" s="118"/>
      <c r="L72" s="118"/>
    </row>
    <row r="73" spans="2:12" ht="27" hidden="1" customHeight="1" outlineLevel="1" thickBot="1" x14ac:dyDescent="0.2">
      <c r="B73" s="310" t="s">
        <v>212</v>
      </c>
      <c r="C73" s="311"/>
      <c r="D73" s="312"/>
      <c r="E73" s="311" t="s">
        <v>328</v>
      </c>
      <c r="F73" s="312"/>
      <c r="G73" s="173" t="s">
        <v>256</v>
      </c>
      <c r="H73" s="128" t="s">
        <v>91</v>
      </c>
      <c r="I73" s="129" t="s">
        <v>293</v>
      </c>
      <c r="J73" s="128" t="s">
        <v>358</v>
      </c>
      <c r="K73" s="130" t="s">
        <v>294</v>
      </c>
      <c r="L73" s="153" t="s">
        <v>289</v>
      </c>
    </row>
    <row r="74" spans="2:12" ht="27.95" hidden="1" customHeight="1" outlineLevel="1" x14ac:dyDescent="0.15">
      <c r="B74" s="307" t="s">
        <v>338</v>
      </c>
      <c r="C74" s="308"/>
      <c r="D74" s="309"/>
      <c r="E74" s="316" t="s">
        <v>339</v>
      </c>
      <c r="F74" s="317"/>
      <c r="G74" s="108"/>
      <c r="H74" s="170"/>
      <c r="I74" s="160"/>
      <c r="J74" s="183"/>
      <c r="K74" s="159">
        <f>IFERROR(VLOOKUP(B74&amp;E74,データ!H:I,2,0),0)</f>
        <v>0</v>
      </c>
      <c r="L74" s="206"/>
    </row>
    <row r="75" spans="2:12" ht="27.95" hidden="1" customHeight="1" outlineLevel="1" x14ac:dyDescent="0.15">
      <c r="B75" s="313" t="s">
        <v>339</v>
      </c>
      <c r="C75" s="314"/>
      <c r="D75" s="314"/>
      <c r="E75" s="314"/>
      <c r="F75" s="314"/>
      <c r="G75" s="315"/>
      <c r="H75" s="175"/>
      <c r="I75" s="109"/>
      <c r="J75" s="176"/>
      <c r="K75" s="296">
        <f>IFERROR(VLOOKUP(B75,データ!$F$23:$I$24,4,0),0)</f>
        <v>0</v>
      </c>
      <c r="L75" s="299"/>
    </row>
    <row r="76" spans="2:12" ht="27.95" hidden="1" customHeight="1" outlineLevel="1" x14ac:dyDescent="0.15">
      <c r="B76" s="302" t="s">
        <v>346</v>
      </c>
      <c r="C76" s="303"/>
      <c r="D76" s="303"/>
      <c r="E76" s="303"/>
      <c r="F76" s="303"/>
      <c r="G76" s="107"/>
      <c r="H76" s="177"/>
      <c r="I76" s="177"/>
      <c r="J76" s="184"/>
      <c r="K76" s="297"/>
      <c r="L76" s="300"/>
    </row>
    <row r="77" spans="2:12" ht="27.95" hidden="1" customHeight="1" outlineLevel="2" x14ac:dyDescent="0.15">
      <c r="B77" s="302" t="s">
        <v>346</v>
      </c>
      <c r="C77" s="303"/>
      <c r="D77" s="303"/>
      <c r="E77" s="303"/>
      <c r="F77" s="303"/>
      <c r="G77" s="107"/>
      <c r="H77" s="177"/>
      <c r="I77" s="177"/>
      <c r="J77" s="184"/>
      <c r="K77" s="297"/>
      <c r="L77" s="300"/>
    </row>
    <row r="78" spans="2:12" ht="27.95" hidden="1" customHeight="1" outlineLevel="2" x14ac:dyDescent="0.15">
      <c r="B78" s="302" t="s">
        <v>346</v>
      </c>
      <c r="C78" s="303"/>
      <c r="D78" s="303"/>
      <c r="E78" s="303"/>
      <c r="F78" s="303"/>
      <c r="G78" s="107"/>
      <c r="H78" s="177"/>
      <c r="I78" s="177"/>
      <c r="J78" s="184"/>
      <c r="K78" s="298"/>
      <c r="L78" s="301"/>
    </row>
    <row r="79" spans="2:12" ht="27.95" hidden="1" customHeight="1" outlineLevel="1" collapsed="1" thickBot="1" x14ac:dyDescent="0.2">
      <c r="B79" s="334" t="s">
        <v>339</v>
      </c>
      <c r="C79" s="322"/>
      <c r="D79" s="322"/>
      <c r="E79" s="322"/>
      <c r="F79" s="322"/>
      <c r="G79" s="323"/>
      <c r="H79" s="155"/>
      <c r="I79" s="154"/>
      <c r="J79" s="156"/>
      <c r="K79" s="158">
        <f>IFERROR(VLOOKUP(B79,データ!$F$26:$I$27,4,0),0)</f>
        <v>0</v>
      </c>
      <c r="L79" s="161"/>
    </row>
    <row r="80" spans="2:12" ht="27.95" hidden="1" customHeight="1" outlineLevel="1" thickBot="1" x14ac:dyDescent="0.2">
      <c r="B80" s="287" t="s">
        <v>290</v>
      </c>
      <c r="C80" s="288"/>
      <c r="D80" s="288"/>
      <c r="E80" s="288"/>
      <c r="F80" s="288"/>
      <c r="G80" s="289"/>
      <c r="H80" s="136">
        <f>SUM(H74:H79)</f>
        <v>0</v>
      </c>
      <c r="I80" s="137"/>
      <c r="J80" s="178">
        <f>IFERROR(ROUNDDOWN(H80*4/5,-3),"")</f>
        <v>0</v>
      </c>
      <c r="K80" s="157">
        <f>SUM(K74:K79)</f>
        <v>0</v>
      </c>
      <c r="L80" s="140">
        <f>MIN(J80,K80)</f>
        <v>0</v>
      </c>
    </row>
    <row r="81" spans="2:12" ht="13.5" customHeight="1" collapsed="1" x14ac:dyDescent="0.15"/>
    <row r="82" spans="2:12" ht="15" hidden="1" customHeight="1" outlineLevel="1" x14ac:dyDescent="0.15">
      <c r="B82" s="116" t="s">
        <v>251</v>
      </c>
      <c r="C82" s="116"/>
      <c r="D82" s="290"/>
      <c r="E82" s="290"/>
      <c r="F82" s="290"/>
      <c r="G82" s="290"/>
      <c r="H82" s="290"/>
      <c r="J82" s="117"/>
      <c r="K82" s="118"/>
      <c r="L82" s="118"/>
    </row>
    <row r="83" spans="2:12" ht="27" hidden="1" customHeight="1" outlineLevel="1" thickBot="1" x14ac:dyDescent="0.2">
      <c r="B83" s="310" t="s">
        <v>212</v>
      </c>
      <c r="C83" s="311"/>
      <c r="D83" s="312"/>
      <c r="E83" s="311" t="s">
        <v>328</v>
      </c>
      <c r="F83" s="312"/>
      <c r="G83" s="173" t="s">
        <v>256</v>
      </c>
      <c r="H83" s="128" t="s">
        <v>91</v>
      </c>
      <c r="I83" s="129" t="s">
        <v>293</v>
      </c>
      <c r="J83" s="128" t="s">
        <v>358</v>
      </c>
      <c r="K83" s="130" t="s">
        <v>294</v>
      </c>
      <c r="L83" s="153" t="s">
        <v>289</v>
      </c>
    </row>
    <row r="84" spans="2:12" ht="27.95" hidden="1" customHeight="1" outlineLevel="1" x14ac:dyDescent="0.15">
      <c r="B84" s="307" t="s">
        <v>338</v>
      </c>
      <c r="C84" s="308"/>
      <c r="D84" s="309"/>
      <c r="E84" s="316" t="s">
        <v>339</v>
      </c>
      <c r="F84" s="317"/>
      <c r="G84" s="108"/>
      <c r="H84" s="170"/>
      <c r="I84" s="160"/>
      <c r="J84" s="183"/>
      <c r="K84" s="159">
        <f>IFERROR(VLOOKUP(B84&amp;E84,データ!H:I,2,0),0)</f>
        <v>0</v>
      </c>
      <c r="L84" s="206"/>
    </row>
    <row r="85" spans="2:12" ht="27.95" hidden="1" customHeight="1" outlineLevel="1" x14ac:dyDescent="0.15">
      <c r="B85" s="313" t="s">
        <v>339</v>
      </c>
      <c r="C85" s="314"/>
      <c r="D85" s="314"/>
      <c r="E85" s="314"/>
      <c r="F85" s="314"/>
      <c r="G85" s="315"/>
      <c r="H85" s="175"/>
      <c r="I85" s="109"/>
      <c r="J85" s="176"/>
      <c r="K85" s="296">
        <f>IFERROR(VLOOKUP(B85,データ!$F$23:$I$24,4,0),0)</f>
        <v>0</v>
      </c>
      <c r="L85" s="299"/>
    </row>
    <row r="86" spans="2:12" ht="27.95" hidden="1" customHeight="1" outlineLevel="1" x14ac:dyDescent="0.15">
      <c r="B86" s="302" t="s">
        <v>346</v>
      </c>
      <c r="C86" s="303"/>
      <c r="D86" s="303"/>
      <c r="E86" s="303"/>
      <c r="F86" s="303"/>
      <c r="G86" s="107"/>
      <c r="H86" s="177"/>
      <c r="I86" s="177"/>
      <c r="J86" s="184"/>
      <c r="K86" s="297"/>
      <c r="L86" s="300"/>
    </row>
    <row r="87" spans="2:12" ht="27.95" hidden="1" customHeight="1" outlineLevel="2" x14ac:dyDescent="0.15">
      <c r="B87" s="302" t="s">
        <v>346</v>
      </c>
      <c r="C87" s="303"/>
      <c r="D87" s="303"/>
      <c r="E87" s="303"/>
      <c r="F87" s="303"/>
      <c r="G87" s="107"/>
      <c r="H87" s="177"/>
      <c r="I87" s="177"/>
      <c r="J87" s="184"/>
      <c r="K87" s="297"/>
      <c r="L87" s="300"/>
    </row>
    <row r="88" spans="2:12" ht="27.95" hidden="1" customHeight="1" outlineLevel="2" x14ac:dyDescent="0.15">
      <c r="B88" s="302" t="s">
        <v>346</v>
      </c>
      <c r="C88" s="303"/>
      <c r="D88" s="303"/>
      <c r="E88" s="303"/>
      <c r="F88" s="303"/>
      <c r="G88" s="107"/>
      <c r="H88" s="177"/>
      <c r="I88" s="177"/>
      <c r="J88" s="184"/>
      <c r="K88" s="298"/>
      <c r="L88" s="301"/>
    </row>
    <row r="89" spans="2:12" ht="27.95" hidden="1" customHeight="1" outlineLevel="1" collapsed="1" thickBot="1" x14ac:dyDescent="0.2">
      <c r="B89" s="334" t="s">
        <v>339</v>
      </c>
      <c r="C89" s="322"/>
      <c r="D89" s="322"/>
      <c r="E89" s="322"/>
      <c r="F89" s="322"/>
      <c r="G89" s="323"/>
      <c r="H89" s="155"/>
      <c r="I89" s="154"/>
      <c r="J89" s="156"/>
      <c r="K89" s="158">
        <f>IFERROR(VLOOKUP(B89,データ!$F$26:$I$27,4,0),0)</f>
        <v>0</v>
      </c>
      <c r="L89" s="161"/>
    </row>
    <row r="90" spans="2:12" ht="27.95" hidden="1" customHeight="1" outlineLevel="1" thickBot="1" x14ac:dyDescent="0.2">
      <c r="B90" s="287" t="s">
        <v>290</v>
      </c>
      <c r="C90" s="288"/>
      <c r="D90" s="288"/>
      <c r="E90" s="288"/>
      <c r="F90" s="288"/>
      <c r="G90" s="289"/>
      <c r="H90" s="136">
        <f>SUM(H84:H89)</f>
        <v>0</v>
      </c>
      <c r="I90" s="137"/>
      <c r="J90" s="178">
        <f>IFERROR(ROUNDDOWN(H90*4/5,-3),"")</f>
        <v>0</v>
      </c>
      <c r="K90" s="157">
        <f>SUM(K84:K89)</f>
        <v>0</v>
      </c>
      <c r="L90" s="140">
        <f>MIN(J90,K90)</f>
        <v>0</v>
      </c>
    </row>
    <row r="91" spans="2:12" ht="13.5" customHeight="1" collapsed="1" x14ac:dyDescent="0.15"/>
    <row r="92" spans="2:12" ht="15" hidden="1" customHeight="1" outlineLevel="1" x14ac:dyDescent="0.15">
      <c r="B92" s="116" t="s">
        <v>251</v>
      </c>
      <c r="C92" s="116"/>
      <c r="D92" s="290"/>
      <c r="E92" s="290"/>
      <c r="F92" s="290"/>
      <c r="G92" s="290"/>
      <c r="H92" s="290"/>
      <c r="J92" s="117"/>
      <c r="K92" s="118"/>
      <c r="L92" s="118"/>
    </row>
    <row r="93" spans="2:12" ht="27" hidden="1" customHeight="1" outlineLevel="1" thickBot="1" x14ac:dyDescent="0.2">
      <c r="B93" s="310" t="s">
        <v>212</v>
      </c>
      <c r="C93" s="311"/>
      <c r="D93" s="312"/>
      <c r="E93" s="311" t="s">
        <v>328</v>
      </c>
      <c r="F93" s="312"/>
      <c r="G93" s="173" t="s">
        <v>256</v>
      </c>
      <c r="H93" s="128" t="s">
        <v>91</v>
      </c>
      <c r="I93" s="129" t="s">
        <v>293</v>
      </c>
      <c r="J93" s="128" t="s">
        <v>358</v>
      </c>
      <c r="K93" s="130" t="s">
        <v>294</v>
      </c>
      <c r="L93" s="153" t="s">
        <v>289</v>
      </c>
    </row>
    <row r="94" spans="2:12" ht="27.95" hidden="1" customHeight="1" outlineLevel="1" x14ac:dyDescent="0.15">
      <c r="B94" s="307" t="s">
        <v>338</v>
      </c>
      <c r="C94" s="308"/>
      <c r="D94" s="309"/>
      <c r="E94" s="316" t="s">
        <v>339</v>
      </c>
      <c r="F94" s="317"/>
      <c r="G94" s="108"/>
      <c r="H94" s="170"/>
      <c r="I94" s="160"/>
      <c r="J94" s="183"/>
      <c r="K94" s="159">
        <f>IFERROR(VLOOKUP(B94&amp;E94,データ!H:I,2,0),0)</f>
        <v>0</v>
      </c>
      <c r="L94" s="206"/>
    </row>
    <row r="95" spans="2:12" ht="27.95" hidden="1" customHeight="1" outlineLevel="1" x14ac:dyDescent="0.15">
      <c r="B95" s="313" t="s">
        <v>339</v>
      </c>
      <c r="C95" s="314"/>
      <c r="D95" s="314"/>
      <c r="E95" s="314"/>
      <c r="F95" s="314"/>
      <c r="G95" s="315"/>
      <c r="H95" s="175"/>
      <c r="I95" s="109"/>
      <c r="J95" s="176"/>
      <c r="K95" s="296">
        <f>IFERROR(VLOOKUP(B95,データ!$F$23:$I$24,4,0),0)</f>
        <v>0</v>
      </c>
      <c r="L95" s="299"/>
    </row>
    <row r="96" spans="2:12" ht="27.95" hidden="1" customHeight="1" outlineLevel="1" x14ac:dyDescent="0.15">
      <c r="B96" s="302" t="s">
        <v>346</v>
      </c>
      <c r="C96" s="303"/>
      <c r="D96" s="303"/>
      <c r="E96" s="303"/>
      <c r="F96" s="303"/>
      <c r="G96" s="107"/>
      <c r="H96" s="177"/>
      <c r="I96" s="177"/>
      <c r="J96" s="184"/>
      <c r="K96" s="297"/>
      <c r="L96" s="300"/>
    </row>
    <row r="97" spans="2:12" ht="27.95" hidden="1" customHeight="1" outlineLevel="2" x14ac:dyDescent="0.15">
      <c r="B97" s="302" t="s">
        <v>346</v>
      </c>
      <c r="C97" s="303"/>
      <c r="D97" s="303"/>
      <c r="E97" s="303"/>
      <c r="F97" s="303"/>
      <c r="G97" s="107"/>
      <c r="H97" s="177"/>
      <c r="I97" s="177"/>
      <c r="J97" s="184"/>
      <c r="K97" s="297"/>
      <c r="L97" s="300"/>
    </row>
    <row r="98" spans="2:12" ht="27.95" hidden="1" customHeight="1" outlineLevel="2" x14ac:dyDescent="0.15">
      <c r="B98" s="302" t="s">
        <v>346</v>
      </c>
      <c r="C98" s="303"/>
      <c r="D98" s="303"/>
      <c r="E98" s="303"/>
      <c r="F98" s="303"/>
      <c r="G98" s="107"/>
      <c r="H98" s="177"/>
      <c r="I98" s="177"/>
      <c r="J98" s="184"/>
      <c r="K98" s="298"/>
      <c r="L98" s="301"/>
    </row>
    <row r="99" spans="2:12" ht="27.95" hidden="1" customHeight="1" outlineLevel="1" collapsed="1" thickBot="1" x14ac:dyDescent="0.2">
      <c r="B99" s="334" t="s">
        <v>339</v>
      </c>
      <c r="C99" s="322"/>
      <c r="D99" s="322"/>
      <c r="E99" s="322"/>
      <c r="F99" s="322"/>
      <c r="G99" s="323"/>
      <c r="H99" s="155"/>
      <c r="I99" s="154"/>
      <c r="J99" s="156"/>
      <c r="K99" s="158">
        <f>IFERROR(VLOOKUP(B99,データ!$F$26:$I$27,4,0),0)</f>
        <v>0</v>
      </c>
      <c r="L99" s="161"/>
    </row>
    <row r="100" spans="2:12" ht="27.95" hidden="1" customHeight="1" outlineLevel="1" thickBot="1" x14ac:dyDescent="0.2">
      <c r="B100" s="287" t="s">
        <v>290</v>
      </c>
      <c r="C100" s="288"/>
      <c r="D100" s="288"/>
      <c r="E100" s="288"/>
      <c r="F100" s="288"/>
      <c r="G100" s="289"/>
      <c r="H100" s="136">
        <f>SUM(H94:H99)</f>
        <v>0</v>
      </c>
      <c r="I100" s="137"/>
      <c r="J100" s="178">
        <f>IFERROR(ROUNDDOWN(H100*4/5,-3),"")</f>
        <v>0</v>
      </c>
      <c r="K100" s="157">
        <f>SUM(K94:K99)</f>
        <v>0</v>
      </c>
      <c r="L100" s="140">
        <f>MIN(J100,K100)</f>
        <v>0</v>
      </c>
    </row>
    <row r="101" spans="2:12" ht="13.5" customHeight="1" collapsed="1" x14ac:dyDescent="0.15"/>
    <row r="102" spans="2:12" ht="15" hidden="1" customHeight="1" outlineLevel="1" x14ac:dyDescent="0.15">
      <c r="B102" s="116" t="s">
        <v>251</v>
      </c>
      <c r="C102" s="116"/>
      <c r="D102" s="290"/>
      <c r="E102" s="290"/>
      <c r="F102" s="290"/>
      <c r="G102" s="290"/>
      <c r="H102" s="290"/>
      <c r="J102" s="117"/>
      <c r="K102" s="118"/>
      <c r="L102" s="118"/>
    </row>
    <row r="103" spans="2:12" ht="27" hidden="1" customHeight="1" outlineLevel="1" thickBot="1" x14ac:dyDescent="0.2">
      <c r="B103" s="310" t="s">
        <v>212</v>
      </c>
      <c r="C103" s="311"/>
      <c r="D103" s="312"/>
      <c r="E103" s="311" t="s">
        <v>328</v>
      </c>
      <c r="F103" s="312"/>
      <c r="G103" s="173" t="s">
        <v>256</v>
      </c>
      <c r="H103" s="128" t="s">
        <v>91</v>
      </c>
      <c r="I103" s="129" t="s">
        <v>293</v>
      </c>
      <c r="J103" s="128" t="s">
        <v>358</v>
      </c>
      <c r="K103" s="130" t="s">
        <v>294</v>
      </c>
      <c r="L103" s="153" t="s">
        <v>289</v>
      </c>
    </row>
    <row r="104" spans="2:12" ht="27.95" hidden="1" customHeight="1" outlineLevel="1" x14ac:dyDescent="0.15">
      <c r="B104" s="307" t="s">
        <v>338</v>
      </c>
      <c r="C104" s="308"/>
      <c r="D104" s="309"/>
      <c r="E104" s="316" t="s">
        <v>339</v>
      </c>
      <c r="F104" s="317"/>
      <c r="G104" s="108"/>
      <c r="H104" s="170"/>
      <c r="I104" s="160"/>
      <c r="J104" s="183"/>
      <c r="K104" s="159">
        <f>IFERROR(VLOOKUP(B104&amp;E104,データ!H:I,2,0),0)</f>
        <v>0</v>
      </c>
      <c r="L104" s="206"/>
    </row>
    <row r="105" spans="2:12" ht="27.95" hidden="1" customHeight="1" outlineLevel="1" x14ac:dyDescent="0.15">
      <c r="B105" s="313" t="s">
        <v>339</v>
      </c>
      <c r="C105" s="314"/>
      <c r="D105" s="314"/>
      <c r="E105" s="314"/>
      <c r="F105" s="314"/>
      <c r="G105" s="315"/>
      <c r="H105" s="175"/>
      <c r="I105" s="109"/>
      <c r="J105" s="176"/>
      <c r="K105" s="296">
        <f>IFERROR(VLOOKUP(B105,データ!$F$23:$I$24,4,0),0)</f>
        <v>0</v>
      </c>
      <c r="L105" s="299"/>
    </row>
    <row r="106" spans="2:12" ht="27.95" hidden="1" customHeight="1" outlineLevel="1" x14ac:dyDescent="0.15">
      <c r="B106" s="302" t="s">
        <v>346</v>
      </c>
      <c r="C106" s="303"/>
      <c r="D106" s="303"/>
      <c r="E106" s="303"/>
      <c r="F106" s="303"/>
      <c r="G106" s="107"/>
      <c r="H106" s="177"/>
      <c r="I106" s="177"/>
      <c r="J106" s="184"/>
      <c r="K106" s="297"/>
      <c r="L106" s="300"/>
    </row>
    <row r="107" spans="2:12" ht="27.95" hidden="1" customHeight="1" outlineLevel="2" x14ac:dyDescent="0.15">
      <c r="B107" s="302" t="s">
        <v>346</v>
      </c>
      <c r="C107" s="303"/>
      <c r="D107" s="303"/>
      <c r="E107" s="303"/>
      <c r="F107" s="303"/>
      <c r="G107" s="107"/>
      <c r="H107" s="177"/>
      <c r="I107" s="177"/>
      <c r="J107" s="184"/>
      <c r="K107" s="297"/>
      <c r="L107" s="300"/>
    </row>
    <row r="108" spans="2:12" ht="27.95" hidden="1" customHeight="1" outlineLevel="2" x14ac:dyDescent="0.15">
      <c r="B108" s="302" t="s">
        <v>346</v>
      </c>
      <c r="C108" s="303"/>
      <c r="D108" s="303"/>
      <c r="E108" s="303"/>
      <c r="F108" s="303"/>
      <c r="G108" s="107"/>
      <c r="H108" s="177"/>
      <c r="I108" s="177"/>
      <c r="J108" s="184"/>
      <c r="K108" s="298"/>
      <c r="L108" s="301"/>
    </row>
    <row r="109" spans="2:12" ht="27.95" hidden="1" customHeight="1" outlineLevel="1" collapsed="1" thickBot="1" x14ac:dyDescent="0.2">
      <c r="B109" s="334" t="s">
        <v>339</v>
      </c>
      <c r="C109" s="322"/>
      <c r="D109" s="322"/>
      <c r="E109" s="322"/>
      <c r="F109" s="322"/>
      <c r="G109" s="323"/>
      <c r="H109" s="155"/>
      <c r="I109" s="154"/>
      <c r="J109" s="156"/>
      <c r="K109" s="158">
        <f>IFERROR(VLOOKUP(B109,データ!$F$26:$I$27,4,0),0)</f>
        <v>0</v>
      </c>
      <c r="L109" s="161"/>
    </row>
    <row r="110" spans="2:12" ht="27.95" hidden="1" customHeight="1" outlineLevel="1" thickBot="1" x14ac:dyDescent="0.2">
      <c r="B110" s="287" t="s">
        <v>290</v>
      </c>
      <c r="C110" s="288"/>
      <c r="D110" s="288"/>
      <c r="E110" s="288"/>
      <c r="F110" s="288"/>
      <c r="G110" s="289"/>
      <c r="H110" s="136">
        <f>SUM(H104:H109)</f>
        <v>0</v>
      </c>
      <c r="I110" s="137"/>
      <c r="J110" s="178">
        <f>IFERROR(ROUNDDOWN(H110*4/5,-3),"")</f>
        <v>0</v>
      </c>
      <c r="K110" s="157">
        <f>SUM(K104:K109)</f>
        <v>0</v>
      </c>
      <c r="L110" s="140">
        <f>MIN(J110,K110)</f>
        <v>0</v>
      </c>
    </row>
    <row r="111" spans="2:12" ht="13.5" customHeight="1" collapsed="1" x14ac:dyDescent="0.15">
      <c r="L111" s="114"/>
    </row>
    <row r="112" spans="2:12" ht="15" customHeight="1" x14ac:dyDescent="0.15">
      <c r="B112" s="111" t="s">
        <v>253</v>
      </c>
      <c r="L112" s="114"/>
    </row>
    <row r="113" spans="2:12" ht="7.5" customHeight="1" x14ac:dyDescent="0.15">
      <c r="L113" s="114"/>
    </row>
    <row r="114" spans="2:12" ht="15" customHeight="1" x14ac:dyDescent="0.15">
      <c r="B114" s="111" t="s">
        <v>251</v>
      </c>
      <c r="D114" s="330"/>
      <c r="E114" s="330"/>
      <c r="F114" s="330"/>
      <c r="G114" s="330"/>
      <c r="H114" s="330"/>
      <c r="I114" s="124"/>
      <c r="J114" s="125"/>
      <c r="K114" s="126"/>
      <c r="L114" s="126"/>
    </row>
    <row r="115" spans="2:12" ht="15" customHeight="1" x14ac:dyDescent="0.15">
      <c r="B115" s="116"/>
      <c r="C115" s="116"/>
      <c r="D115" s="127"/>
      <c r="E115" s="127"/>
      <c r="F115" s="127"/>
      <c r="G115" s="127"/>
      <c r="H115" s="127"/>
      <c r="I115" s="127"/>
      <c r="J115" s="117"/>
      <c r="K115" s="118"/>
      <c r="L115" s="118"/>
    </row>
    <row r="116" spans="2:12" ht="27" x14ac:dyDescent="0.15">
      <c r="B116" s="331" t="s">
        <v>212</v>
      </c>
      <c r="C116" s="332"/>
      <c r="D116" s="332"/>
      <c r="E116" s="332"/>
      <c r="F116" s="333"/>
      <c r="G116" s="101" t="s">
        <v>90</v>
      </c>
      <c r="H116" s="119" t="s">
        <v>292</v>
      </c>
      <c r="I116" s="120" t="s">
        <v>295</v>
      </c>
      <c r="J116" s="119" t="s">
        <v>343</v>
      </c>
      <c r="K116" s="121" t="s">
        <v>296</v>
      </c>
      <c r="L116" s="119" t="s">
        <v>297</v>
      </c>
    </row>
    <row r="117" spans="2:12" ht="27.95" customHeight="1" x14ac:dyDescent="0.15">
      <c r="B117" s="329" t="s">
        <v>339</v>
      </c>
      <c r="C117" s="329"/>
      <c r="D117" s="329"/>
      <c r="E117" s="329"/>
      <c r="F117" s="329"/>
      <c r="G117" s="68"/>
      <c r="H117" s="171"/>
      <c r="I117" s="171"/>
      <c r="J117" s="122">
        <f>IFERROR(ROUNDDOWN(H117/I117*4/5,-3),0)</f>
        <v>0</v>
      </c>
      <c r="K117" s="121">
        <f>IFERROR(VLOOKUP(B117,データ!$F$29:$I$42,4,0),0)</f>
        <v>0</v>
      </c>
      <c r="L117" s="122">
        <f>MIN(J117,K117)*I117</f>
        <v>0</v>
      </c>
    </row>
    <row r="118" spans="2:12" ht="27.95" customHeight="1" x14ac:dyDescent="0.15">
      <c r="B118" s="329" t="s">
        <v>339</v>
      </c>
      <c r="C118" s="329"/>
      <c r="D118" s="329"/>
      <c r="E118" s="329"/>
      <c r="F118" s="329"/>
      <c r="G118" s="68"/>
      <c r="H118" s="171"/>
      <c r="I118" s="171"/>
      <c r="J118" s="122">
        <f t="shared" ref="J118:J123" si="0">IFERROR(ROUNDDOWN(H118/I118*4/5,-3),0)</f>
        <v>0</v>
      </c>
      <c r="K118" s="121">
        <f>IFERROR(VLOOKUP(B118,データ!$F$29:$I$42,4,0),0)</f>
        <v>0</v>
      </c>
      <c r="L118" s="122">
        <f t="shared" ref="L118:L123" si="1">MIN(J118,K118)*I118</f>
        <v>0</v>
      </c>
    </row>
    <row r="119" spans="2:12" ht="27.95" customHeight="1" thickBot="1" x14ac:dyDescent="0.2">
      <c r="B119" s="329" t="s">
        <v>339</v>
      </c>
      <c r="C119" s="329"/>
      <c r="D119" s="329"/>
      <c r="E119" s="329"/>
      <c r="F119" s="329"/>
      <c r="G119" s="68"/>
      <c r="H119" s="171"/>
      <c r="I119" s="171"/>
      <c r="J119" s="122">
        <f t="shared" si="0"/>
        <v>0</v>
      </c>
      <c r="K119" s="121">
        <f>IFERROR(VLOOKUP(B119,データ!$F$29:$I$42,4,0),0)</f>
        <v>0</v>
      </c>
      <c r="L119" s="122">
        <f t="shared" si="1"/>
        <v>0</v>
      </c>
    </row>
    <row r="120" spans="2:12" ht="27.95" hidden="1" customHeight="1" outlineLevel="1" x14ac:dyDescent="0.15">
      <c r="B120" s="329" t="s">
        <v>339</v>
      </c>
      <c r="C120" s="329"/>
      <c r="D120" s="329"/>
      <c r="E120" s="329"/>
      <c r="F120" s="329"/>
      <c r="G120" s="68"/>
      <c r="H120" s="171"/>
      <c r="I120" s="171"/>
      <c r="J120" s="122">
        <f t="shared" si="0"/>
        <v>0</v>
      </c>
      <c r="K120" s="121">
        <f>IFERROR(VLOOKUP(B120,データ!$F$29:$I$42,4,0),0)</f>
        <v>0</v>
      </c>
      <c r="L120" s="122">
        <f t="shared" si="1"/>
        <v>0</v>
      </c>
    </row>
    <row r="121" spans="2:12" ht="27.95" hidden="1" customHeight="1" outlineLevel="1" x14ac:dyDescent="0.15">
      <c r="B121" s="329" t="s">
        <v>339</v>
      </c>
      <c r="C121" s="329"/>
      <c r="D121" s="329"/>
      <c r="E121" s="329"/>
      <c r="F121" s="329"/>
      <c r="G121" s="68"/>
      <c r="H121" s="171"/>
      <c r="I121" s="171"/>
      <c r="J121" s="122">
        <f t="shared" si="0"/>
        <v>0</v>
      </c>
      <c r="K121" s="121">
        <f>IFERROR(VLOOKUP(B121,データ!$F$29:$I$42,4,0),0)</f>
        <v>0</v>
      </c>
      <c r="L121" s="122">
        <f t="shared" si="1"/>
        <v>0</v>
      </c>
    </row>
    <row r="122" spans="2:12" ht="27.95" hidden="1" customHeight="1" outlineLevel="1" x14ac:dyDescent="0.15">
      <c r="B122" s="329" t="s">
        <v>339</v>
      </c>
      <c r="C122" s="329"/>
      <c r="D122" s="329"/>
      <c r="E122" s="329"/>
      <c r="F122" s="329"/>
      <c r="G122" s="68"/>
      <c r="H122" s="171"/>
      <c r="I122" s="171"/>
      <c r="J122" s="122">
        <f t="shared" si="0"/>
        <v>0</v>
      </c>
      <c r="K122" s="121">
        <f>IFERROR(VLOOKUP(B122,データ!$F$29:$I$42,4,0),0)</f>
        <v>0</v>
      </c>
      <c r="L122" s="122">
        <f t="shared" si="1"/>
        <v>0</v>
      </c>
    </row>
    <row r="123" spans="2:12" ht="27.95" hidden="1" customHeight="1" outlineLevel="1" thickBot="1" x14ac:dyDescent="0.2">
      <c r="B123" s="329" t="s">
        <v>339</v>
      </c>
      <c r="C123" s="329"/>
      <c r="D123" s="329"/>
      <c r="E123" s="329"/>
      <c r="F123" s="329"/>
      <c r="G123" s="68"/>
      <c r="H123" s="171"/>
      <c r="I123" s="171"/>
      <c r="J123" s="123">
        <f t="shared" si="0"/>
        <v>0</v>
      </c>
      <c r="K123" s="130">
        <f>IFERROR(VLOOKUP(B123,データ!$F$29:$I$42,4,0),0)</f>
        <v>0</v>
      </c>
      <c r="L123" s="123">
        <f t="shared" si="1"/>
        <v>0</v>
      </c>
    </row>
    <row r="124" spans="2:12" ht="27.75" customHeight="1" collapsed="1" thickBot="1" x14ac:dyDescent="0.2">
      <c r="B124" s="324" t="s">
        <v>254</v>
      </c>
      <c r="C124" s="325"/>
      <c r="D124" s="325"/>
      <c r="E124" s="325"/>
      <c r="F124" s="325"/>
      <c r="G124" s="325"/>
      <c r="H124" s="144">
        <f>SUM(H117:H123)</f>
        <v>0</v>
      </c>
      <c r="I124" s="326"/>
      <c r="J124" s="327"/>
      <c r="K124" s="328"/>
      <c r="L124" s="140">
        <f>SUM(L117:L123)</f>
        <v>0</v>
      </c>
    </row>
    <row r="125" spans="2:12" x14ac:dyDescent="0.15">
      <c r="L125" s="114"/>
    </row>
    <row r="126" spans="2:12" ht="15" hidden="1" customHeight="1" outlineLevel="1" x14ac:dyDescent="0.15">
      <c r="B126" s="111" t="s">
        <v>251</v>
      </c>
      <c r="D126" s="330"/>
      <c r="E126" s="330"/>
      <c r="F126" s="330"/>
      <c r="G126" s="330"/>
      <c r="H126" s="330"/>
      <c r="I126" s="124"/>
      <c r="J126" s="125"/>
      <c r="K126" s="126"/>
      <c r="L126" s="126"/>
    </row>
    <row r="127" spans="2:12" ht="15" hidden="1" customHeight="1" outlineLevel="1" x14ac:dyDescent="0.15">
      <c r="B127" s="116"/>
      <c r="C127" s="116"/>
      <c r="D127" s="127"/>
      <c r="E127" s="127"/>
      <c r="F127" s="127"/>
      <c r="G127" s="127"/>
      <c r="H127" s="127"/>
      <c r="I127" s="127"/>
      <c r="J127" s="117"/>
      <c r="K127" s="118"/>
      <c r="L127" s="118"/>
    </row>
    <row r="128" spans="2:12" ht="27" hidden="1" outlineLevel="1" x14ac:dyDescent="0.15">
      <c r="B128" s="331" t="s">
        <v>212</v>
      </c>
      <c r="C128" s="332"/>
      <c r="D128" s="332"/>
      <c r="E128" s="332"/>
      <c r="F128" s="333"/>
      <c r="G128" s="101" t="s">
        <v>90</v>
      </c>
      <c r="H128" s="119" t="s">
        <v>292</v>
      </c>
      <c r="I128" s="120" t="s">
        <v>295</v>
      </c>
      <c r="J128" s="119" t="s">
        <v>343</v>
      </c>
      <c r="K128" s="121" t="s">
        <v>296</v>
      </c>
      <c r="L128" s="119" t="s">
        <v>297</v>
      </c>
    </row>
    <row r="129" spans="2:12" ht="27.95" hidden="1" customHeight="1" outlineLevel="1" x14ac:dyDescent="0.15">
      <c r="B129" s="329" t="s">
        <v>339</v>
      </c>
      <c r="C129" s="329"/>
      <c r="D129" s="329"/>
      <c r="E129" s="329"/>
      <c r="F129" s="329"/>
      <c r="G129" s="68"/>
      <c r="H129" s="171"/>
      <c r="I129" s="171"/>
      <c r="J129" s="122">
        <f>IFERROR(ROUNDDOWN(H129/I129*4/5,-3),0)</f>
        <v>0</v>
      </c>
      <c r="K129" s="121">
        <f>IFERROR(VLOOKUP(B129,データ!$F$29:$I$42,4,0),0)</f>
        <v>0</v>
      </c>
      <c r="L129" s="122">
        <f>MIN(J129,K129)*I129</f>
        <v>0</v>
      </c>
    </row>
    <row r="130" spans="2:12" ht="27.95" hidden="1" customHeight="1" outlineLevel="1" x14ac:dyDescent="0.15">
      <c r="B130" s="329" t="s">
        <v>339</v>
      </c>
      <c r="C130" s="329"/>
      <c r="D130" s="329"/>
      <c r="E130" s="329"/>
      <c r="F130" s="329"/>
      <c r="G130" s="68"/>
      <c r="H130" s="171"/>
      <c r="I130" s="171"/>
      <c r="J130" s="122">
        <f t="shared" ref="J130:J135" si="2">IFERROR(ROUNDDOWN(H130/I130*4/5,-3),0)</f>
        <v>0</v>
      </c>
      <c r="K130" s="121">
        <f>IFERROR(VLOOKUP(B130,データ!$F$29:$I$42,4,0),0)</f>
        <v>0</v>
      </c>
      <c r="L130" s="122">
        <f t="shared" ref="L130:L135" si="3">MIN(J130,K130)*I130</f>
        <v>0</v>
      </c>
    </row>
    <row r="131" spans="2:12" ht="27.95" hidden="1" customHeight="1" outlineLevel="1" thickBot="1" x14ac:dyDescent="0.2">
      <c r="B131" s="329" t="s">
        <v>339</v>
      </c>
      <c r="C131" s="329"/>
      <c r="D131" s="329"/>
      <c r="E131" s="329"/>
      <c r="F131" s="329"/>
      <c r="G131" s="68"/>
      <c r="H131" s="171"/>
      <c r="I131" s="171"/>
      <c r="J131" s="122">
        <f t="shared" si="2"/>
        <v>0</v>
      </c>
      <c r="K131" s="121">
        <f>IFERROR(VLOOKUP(B131,データ!$F$29:$I$42,4,0),0)</f>
        <v>0</v>
      </c>
      <c r="L131" s="122">
        <f t="shared" si="3"/>
        <v>0</v>
      </c>
    </row>
    <row r="132" spans="2:12" ht="27.95" hidden="1" customHeight="1" outlineLevel="2" x14ac:dyDescent="0.15">
      <c r="B132" s="329" t="s">
        <v>339</v>
      </c>
      <c r="C132" s="329"/>
      <c r="D132" s="329"/>
      <c r="E132" s="329"/>
      <c r="F132" s="329"/>
      <c r="G132" s="68"/>
      <c r="H132" s="171"/>
      <c r="I132" s="171"/>
      <c r="J132" s="122">
        <f t="shared" si="2"/>
        <v>0</v>
      </c>
      <c r="K132" s="121">
        <f>IFERROR(VLOOKUP(B132,データ!$F$29:$I$42,4,0),0)</f>
        <v>0</v>
      </c>
      <c r="L132" s="122">
        <f t="shared" si="3"/>
        <v>0</v>
      </c>
    </row>
    <row r="133" spans="2:12" ht="27.95" hidden="1" customHeight="1" outlineLevel="2" x14ac:dyDescent="0.15">
      <c r="B133" s="329" t="s">
        <v>339</v>
      </c>
      <c r="C133" s="329"/>
      <c r="D133" s="329"/>
      <c r="E133" s="329"/>
      <c r="F133" s="329"/>
      <c r="G133" s="68"/>
      <c r="H133" s="171"/>
      <c r="I133" s="171"/>
      <c r="J133" s="122">
        <f t="shared" si="2"/>
        <v>0</v>
      </c>
      <c r="K133" s="121">
        <f>IFERROR(VLOOKUP(B133,データ!$F$29:$I$42,4,0),0)</f>
        <v>0</v>
      </c>
      <c r="L133" s="122">
        <f t="shared" si="3"/>
        <v>0</v>
      </c>
    </row>
    <row r="134" spans="2:12" ht="27.95" hidden="1" customHeight="1" outlineLevel="2" x14ac:dyDescent="0.15">
      <c r="B134" s="329" t="s">
        <v>339</v>
      </c>
      <c r="C134" s="329"/>
      <c r="D134" s="329"/>
      <c r="E134" s="329"/>
      <c r="F134" s="329"/>
      <c r="G134" s="68"/>
      <c r="H134" s="171"/>
      <c r="I134" s="171"/>
      <c r="J134" s="122">
        <f t="shared" si="2"/>
        <v>0</v>
      </c>
      <c r="K134" s="121">
        <f>IFERROR(VLOOKUP(B134,データ!$F$29:$I$42,4,0),0)</f>
        <v>0</v>
      </c>
      <c r="L134" s="122">
        <f t="shared" si="3"/>
        <v>0</v>
      </c>
    </row>
    <row r="135" spans="2:12" ht="27.95" hidden="1" customHeight="1" outlineLevel="2" thickBot="1" x14ac:dyDescent="0.2">
      <c r="B135" s="329" t="s">
        <v>339</v>
      </c>
      <c r="C135" s="329"/>
      <c r="D135" s="329"/>
      <c r="E135" s="329"/>
      <c r="F135" s="329"/>
      <c r="G135" s="68"/>
      <c r="H135" s="171"/>
      <c r="I135" s="171"/>
      <c r="J135" s="123">
        <f t="shared" si="2"/>
        <v>0</v>
      </c>
      <c r="K135" s="130">
        <f>IFERROR(VLOOKUP(B135,データ!$F$29:$I$42,4,0),0)</f>
        <v>0</v>
      </c>
      <c r="L135" s="123">
        <f t="shared" si="3"/>
        <v>0</v>
      </c>
    </row>
    <row r="136" spans="2:12" ht="27.75" hidden="1" customHeight="1" outlineLevel="1" collapsed="1" thickBot="1" x14ac:dyDescent="0.2">
      <c r="B136" s="324" t="s">
        <v>254</v>
      </c>
      <c r="C136" s="325"/>
      <c r="D136" s="325"/>
      <c r="E136" s="325"/>
      <c r="F136" s="325"/>
      <c r="G136" s="325"/>
      <c r="H136" s="144">
        <f>SUM(H129:H135)</f>
        <v>0</v>
      </c>
      <c r="I136" s="326"/>
      <c r="J136" s="327"/>
      <c r="K136" s="328"/>
      <c r="L136" s="140">
        <f>SUM(L129:L135)</f>
        <v>0</v>
      </c>
    </row>
    <row r="137" spans="2:12" ht="15" customHeight="1" collapsed="1" x14ac:dyDescent="0.15">
      <c r="B137" s="113"/>
      <c r="C137" s="113"/>
      <c r="D137" s="113"/>
      <c r="E137" s="113"/>
      <c r="F137" s="113"/>
      <c r="G137" s="113"/>
      <c r="H137" s="113"/>
      <c r="I137" s="113"/>
      <c r="J137" s="113"/>
      <c r="K137" s="113"/>
      <c r="L137" s="131"/>
    </row>
    <row r="138" spans="2:12" ht="15" hidden="1" customHeight="1" outlineLevel="1" collapsed="1" x14ac:dyDescent="0.15">
      <c r="B138" s="111" t="s">
        <v>251</v>
      </c>
      <c r="D138" s="330"/>
      <c r="E138" s="330"/>
      <c r="F138" s="330"/>
      <c r="G138" s="330"/>
      <c r="H138" s="330"/>
      <c r="I138" s="124"/>
      <c r="J138" s="125"/>
      <c r="K138" s="126"/>
      <c r="L138" s="126"/>
    </row>
    <row r="139" spans="2:12" ht="15" hidden="1" customHeight="1" outlineLevel="1" x14ac:dyDescent="0.15">
      <c r="B139" s="116"/>
      <c r="C139" s="116"/>
      <c r="D139" s="127"/>
      <c r="E139" s="127"/>
      <c r="F139" s="127"/>
      <c r="G139" s="127"/>
      <c r="H139" s="127"/>
      <c r="I139" s="127"/>
      <c r="J139" s="117"/>
      <c r="K139" s="118"/>
      <c r="L139" s="118"/>
    </row>
    <row r="140" spans="2:12" ht="27" hidden="1" outlineLevel="1" x14ac:dyDescent="0.15">
      <c r="B140" s="331" t="s">
        <v>212</v>
      </c>
      <c r="C140" s="332"/>
      <c r="D140" s="332"/>
      <c r="E140" s="332"/>
      <c r="F140" s="333"/>
      <c r="G140" s="101" t="s">
        <v>90</v>
      </c>
      <c r="H140" s="119" t="s">
        <v>292</v>
      </c>
      <c r="I140" s="120" t="s">
        <v>295</v>
      </c>
      <c r="J140" s="119" t="s">
        <v>343</v>
      </c>
      <c r="K140" s="121" t="s">
        <v>296</v>
      </c>
      <c r="L140" s="119" t="s">
        <v>297</v>
      </c>
    </row>
    <row r="141" spans="2:12" ht="27.95" hidden="1" customHeight="1" outlineLevel="1" x14ac:dyDescent="0.15">
      <c r="B141" s="329" t="s">
        <v>339</v>
      </c>
      <c r="C141" s="329"/>
      <c r="D141" s="329"/>
      <c r="E141" s="329"/>
      <c r="F141" s="329"/>
      <c r="G141" s="68"/>
      <c r="H141" s="171"/>
      <c r="I141" s="171"/>
      <c r="J141" s="122">
        <f>IFERROR(ROUNDDOWN(H141/I141*4/5,-3),0)</f>
        <v>0</v>
      </c>
      <c r="K141" s="121">
        <f>IFERROR(VLOOKUP(B141,データ!$F$29:$I$42,4,0),0)</f>
        <v>0</v>
      </c>
      <c r="L141" s="122">
        <f>MIN(J141,K141)*I141</f>
        <v>0</v>
      </c>
    </row>
    <row r="142" spans="2:12" ht="27.95" hidden="1" customHeight="1" outlineLevel="1" x14ac:dyDescent="0.15">
      <c r="B142" s="329" t="s">
        <v>339</v>
      </c>
      <c r="C142" s="329"/>
      <c r="D142" s="329"/>
      <c r="E142" s="329"/>
      <c r="F142" s="329"/>
      <c r="G142" s="68"/>
      <c r="H142" s="171"/>
      <c r="I142" s="171"/>
      <c r="J142" s="122">
        <f t="shared" ref="J142:J147" si="4">IFERROR(ROUNDDOWN(H142/I142*4/5,-3),0)</f>
        <v>0</v>
      </c>
      <c r="K142" s="121">
        <f>IFERROR(VLOOKUP(B142,データ!$F$29:$I$42,4,0),0)</f>
        <v>0</v>
      </c>
      <c r="L142" s="122">
        <f t="shared" ref="L142:L147" si="5">MIN(J142,K142)*I142</f>
        <v>0</v>
      </c>
    </row>
    <row r="143" spans="2:12" ht="27.95" hidden="1" customHeight="1" outlineLevel="1" thickBot="1" x14ac:dyDescent="0.2">
      <c r="B143" s="329" t="s">
        <v>339</v>
      </c>
      <c r="C143" s="329"/>
      <c r="D143" s="329"/>
      <c r="E143" s="329"/>
      <c r="F143" s="329"/>
      <c r="G143" s="68"/>
      <c r="H143" s="171"/>
      <c r="I143" s="171"/>
      <c r="J143" s="122">
        <f t="shared" si="4"/>
        <v>0</v>
      </c>
      <c r="K143" s="121">
        <f>IFERROR(VLOOKUP(B143,データ!$F$29:$I$42,4,0),0)</f>
        <v>0</v>
      </c>
      <c r="L143" s="122">
        <f t="shared" si="5"/>
        <v>0</v>
      </c>
    </row>
    <row r="144" spans="2:12" ht="27.95" hidden="1" customHeight="1" outlineLevel="2" x14ac:dyDescent="0.15">
      <c r="B144" s="329" t="s">
        <v>339</v>
      </c>
      <c r="C144" s="329"/>
      <c r="D144" s="329"/>
      <c r="E144" s="329"/>
      <c r="F144" s="329"/>
      <c r="G144" s="68"/>
      <c r="H144" s="171"/>
      <c r="I144" s="171"/>
      <c r="J144" s="122">
        <f t="shared" si="4"/>
        <v>0</v>
      </c>
      <c r="K144" s="121">
        <f>IFERROR(VLOOKUP(B144,データ!$F$29:$I$42,4,0),0)</f>
        <v>0</v>
      </c>
      <c r="L144" s="122">
        <f t="shared" si="5"/>
        <v>0</v>
      </c>
    </row>
    <row r="145" spans="2:12" ht="27.95" hidden="1" customHeight="1" outlineLevel="2" x14ac:dyDescent="0.15">
      <c r="B145" s="329" t="s">
        <v>339</v>
      </c>
      <c r="C145" s="329"/>
      <c r="D145" s="329"/>
      <c r="E145" s="329"/>
      <c r="F145" s="329"/>
      <c r="G145" s="68"/>
      <c r="H145" s="171"/>
      <c r="I145" s="171"/>
      <c r="J145" s="122">
        <f t="shared" si="4"/>
        <v>0</v>
      </c>
      <c r="K145" s="121">
        <f>IFERROR(VLOOKUP(B145,データ!$F$29:$I$42,4,0),0)</f>
        <v>0</v>
      </c>
      <c r="L145" s="122">
        <f t="shared" si="5"/>
        <v>0</v>
      </c>
    </row>
    <row r="146" spans="2:12" ht="27.95" hidden="1" customHeight="1" outlineLevel="2" x14ac:dyDescent="0.15">
      <c r="B146" s="329" t="s">
        <v>339</v>
      </c>
      <c r="C146" s="329"/>
      <c r="D146" s="329"/>
      <c r="E146" s="329"/>
      <c r="F146" s="329"/>
      <c r="G146" s="68"/>
      <c r="H146" s="171"/>
      <c r="I146" s="171"/>
      <c r="J146" s="122">
        <f t="shared" si="4"/>
        <v>0</v>
      </c>
      <c r="K146" s="121">
        <f>IFERROR(VLOOKUP(B146,データ!$F$29:$I$42,4,0),0)</f>
        <v>0</v>
      </c>
      <c r="L146" s="122">
        <f t="shared" si="5"/>
        <v>0</v>
      </c>
    </row>
    <row r="147" spans="2:12" ht="27.95" hidden="1" customHeight="1" outlineLevel="2" thickBot="1" x14ac:dyDescent="0.2">
      <c r="B147" s="329" t="s">
        <v>339</v>
      </c>
      <c r="C147" s="329"/>
      <c r="D147" s="329"/>
      <c r="E147" s="329"/>
      <c r="F147" s="329"/>
      <c r="G147" s="68"/>
      <c r="H147" s="171"/>
      <c r="I147" s="171"/>
      <c r="J147" s="123">
        <f t="shared" si="4"/>
        <v>0</v>
      </c>
      <c r="K147" s="130">
        <f>IFERROR(VLOOKUP(B147,データ!$F$29:$I$42,4,0),0)</f>
        <v>0</v>
      </c>
      <c r="L147" s="123">
        <f t="shared" si="5"/>
        <v>0</v>
      </c>
    </row>
    <row r="148" spans="2:12" ht="27.75" hidden="1" customHeight="1" outlineLevel="1" collapsed="1" thickBot="1" x14ac:dyDescent="0.2">
      <c r="B148" s="324" t="s">
        <v>254</v>
      </c>
      <c r="C148" s="325"/>
      <c r="D148" s="325"/>
      <c r="E148" s="325"/>
      <c r="F148" s="325"/>
      <c r="G148" s="325"/>
      <c r="H148" s="144">
        <f>SUM(H141:H147)</f>
        <v>0</v>
      </c>
      <c r="I148" s="326"/>
      <c r="J148" s="327"/>
      <c r="K148" s="328"/>
      <c r="L148" s="140">
        <f>SUM(L141:L147)</f>
        <v>0</v>
      </c>
    </row>
    <row r="149" spans="2:12" ht="15" customHeight="1" collapsed="1" x14ac:dyDescent="0.15">
      <c r="B149" s="113"/>
      <c r="C149" s="113"/>
      <c r="D149" s="113"/>
      <c r="E149" s="113"/>
      <c r="F149" s="113"/>
      <c r="G149" s="113"/>
      <c r="H149" s="113"/>
      <c r="I149" s="113"/>
      <c r="J149" s="113"/>
      <c r="K149" s="113"/>
      <c r="L149" s="131"/>
    </row>
    <row r="150" spans="2:12" ht="14.25" hidden="1" customHeight="1" outlineLevel="1" collapsed="1" x14ac:dyDescent="0.15">
      <c r="B150" s="111" t="s">
        <v>251</v>
      </c>
      <c r="D150" s="330"/>
      <c r="E150" s="330"/>
      <c r="F150" s="330"/>
      <c r="G150" s="330"/>
      <c r="H150" s="330"/>
      <c r="I150" s="124"/>
      <c r="J150" s="125"/>
      <c r="K150" s="126"/>
      <c r="L150" s="126"/>
    </row>
    <row r="151" spans="2:12" ht="15" hidden="1" customHeight="1" outlineLevel="1" x14ac:dyDescent="0.15">
      <c r="B151" s="116"/>
      <c r="C151" s="116"/>
      <c r="D151" s="127"/>
      <c r="E151" s="127"/>
      <c r="F151" s="127"/>
      <c r="G151" s="127"/>
      <c r="H151" s="127"/>
      <c r="I151" s="127"/>
      <c r="J151" s="117"/>
      <c r="K151" s="118"/>
      <c r="L151" s="118"/>
    </row>
    <row r="152" spans="2:12" ht="27" hidden="1" outlineLevel="1" x14ac:dyDescent="0.15">
      <c r="B152" s="331" t="s">
        <v>212</v>
      </c>
      <c r="C152" s="332"/>
      <c r="D152" s="332"/>
      <c r="E152" s="332"/>
      <c r="F152" s="333"/>
      <c r="G152" s="101" t="s">
        <v>90</v>
      </c>
      <c r="H152" s="119" t="s">
        <v>292</v>
      </c>
      <c r="I152" s="120" t="s">
        <v>295</v>
      </c>
      <c r="J152" s="119" t="s">
        <v>343</v>
      </c>
      <c r="K152" s="121" t="s">
        <v>296</v>
      </c>
      <c r="L152" s="119" t="s">
        <v>297</v>
      </c>
    </row>
    <row r="153" spans="2:12" ht="27.95" hidden="1" customHeight="1" outlineLevel="1" x14ac:dyDescent="0.15">
      <c r="B153" s="329" t="s">
        <v>339</v>
      </c>
      <c r="C153" s="329"/>
      <c r="D153" s="329"/>
      <c r="E153" s="329"/>
      <c r="F153" s="329"/>
      <c r="G153" s="68"/>
      <c r="H153" s="171"/>
      <c r="I153" s="171"/>
      <c r="J153" s="122">
        <f>IFERROR(ROUNDDOWN(H153/I153*4/5,-3),0)</f>
        <v>0</v>
      </c>
      <c r="K153" s="121">
        <f>IFERROR(VLOOKUP(B153,データ!$F$29:$I$42,4,0),0)</f>
        <v>0</v>
      </c>
      <c r="L153" s="122">
        <f>MIN(J153,K153)*I153</f>
        <v>0</v>
      </c>
    </row>
    <row r="154" spans="2:12" ht="27.95" hidden="1" customHeight="1" outlineLevel="1" x14ac:dyDescent="0.15">
      <c r="B154" s="329" t="s">
        <v>339</v>
      </c>
      <c r="C154" s="329"/>
      <c r="D154" s="329"/>
      <c r="E154" s="329"/>
      <c r="F154" s="329"/>
      <c r="G154" s="68"/>
      <c r="H154" s="171"/>
      <c r="I154" s="171"/>
      <c r="J154" s="122">
        <f t="shared" ref="J154:J159" si="6">IFERROR(ROUNDDOWN(H154/I154*4/5,-3),0)</f>
        <v>0</v>
      </c>
      <c r="K154" s="121">
        <f>IFERROR(VLOOKUP(B154,データ!$F$29:$I$42,4,0),0)</f>
        <v>0</v>
      </c>
      <c r="L154" s="122">
        <f t="shared" ref="L154:L159" si="7">MIN(J154,K154)*I154</f>
        <v>0</v>
      </c>
    </row>
    <row r="155" spans="2:12" ht="27.95" hidden="1" customHeight="1" outlineLevel="1" thickBot="1" x14ac:dyDescent="0.2">
      <c r="B155" s="329" t="s">
        <v>339</v>
      </c>
      <c r="C155" s="329"/>
      <c r="D155" s="329"/>
      <c r="E155" s="329"/>
      <c r="F155" s="329"/>
      <c r="G155" s="68"/>
      <c r="H155" s="171"/>
      <c r="I155" s="171"/>
      <c r="J155" s="122">
        <f t="shared" si="6"/>
        <v>0</v>
      </c>
      <c r="K155" s="121">
        <f>IFERROR(VLOOKUP(B155,データ!$F$29:$I$42,4,0),0)</f>
        <v>0</v>
      </c>
      <c r="L155" s="122">
        <f t="shared" si="7"/>
        <v>0</v>
      </c>
    </row>
    <row r="156" spans="2:12" ht="27.95" hidden="1" customHeight="1" outlineLevel="2" x14ac:dyDescent="0.15">
      <c r="B156" s="329" t="s">
        <v>339</v>
      </c>
      <c r="C156" s="329"/>
      <c r="D156" s="329"/>
      <c r="E156" s="329"/>
      <c r="F156" s="329"/>
      <c r="G156" s="68"/>
      <c r="H156" s="171"/>
      <c r="I156" s="171"/>
      <c r="J156" s="122">
        <f t="shared" si="6"/>
        <v>0</v>
      </c>
      <c r="K156" s="121">
        <f>IFERROR(VLOOKUP(B156,データ!$F$29:$I$42,4,0),0)</f>
        <v>0</v>
      </c>
      <c r="L156" s="122">
        <f t="shared" si="7"/>
        <v>0</v>
      </c>
    </row>
    <row r="157" spans="2:12" ht="27.95" hidden="1" customHeight="1" outlineLevel="2" x14ac:dyDescent="0.15">
      <c r="B157" s="329" t="s">
        <v>339</v>
      </c>
      <c r="C157" s="329"/>
      <c r="D157" s="329"/>
      <c r="E157" s="329"/>
      <c r="F157" s="329"/>
      <c r="G157" s="68"/>
      <c r="H157" s="171"/>
      <c r="I157" s="171"/>
      <c r="J157" s="122">
        <f t="shared" si="6"/>
        <v>0</v>
      </c>
      <c r="K157" s="121">
        <f>IFERROR(VLOOKUP(B157,データ!$F$29:$I$42,4,0),0)</f>
        <v>0</v>
      </c>
      <c r="L157" s="122">
        <f t="shared" si="7"/>
        <v>0</v>
      </c>
    </row>
    <row r="158" spans="2:12" ht="27.95" hidden="1" customHeight="1" outlineLevel="2" x14ac:dyDescent="0.15">
      <c r="B158" s="329" t="s">
        <v>339</v>
      </c>
      <c r="C158" s="329"/>
      <c r="D158" s="329"/>
      <c r="E158" s="329"/>
      <c r="F158" s="329"/>
      <c r="G158" s="68"/>
      <c r="H158" s="171"/>
      <c r="I158" s="171"/>
      <c r="J158" s="122">
        <f t="shared" si="6"/>
        <v>0</v>
      </c>
      <c r="K158" s="121">
        <f>IFERROR(VLOOKUP(B158,データ!$F$29:$I$42,4,0),0)</f>
        <v>0</v>
      </c>
      <c r="L158" s="122">
        <f t="shared" si="7"/>
        <v>0</v>
      </c>
    </row>
    <row r="159" spans="2:12" ht="27.95" hidden="1" customHeight="1" outlineLevel="2" thickBot="1" x14ac:dyDescent="0.2">
      <c r="B159" s="329" t="s">
        <v>339</v>
      </c>
      <c r="C159" s="329"/>
      <c r="D159" s="329"/>
      <c r="E159" s="329"/>
      <c r="F159" s="329"/>
      <c r="G159" s="68"/>
      <c r="H159" s="171"/>
      <c r="I159" s="171"/>
      <c r="J159" s="123">
        <f t="shared" si="6"/>
        <v>0</v>
      </c>
      <c r="K159" s="130">
        <f>IFERROR(VLOOKUP(B159,データ!$F$29:$I$42,4,0),0)</f>
        <v>0</v>
      </c>
      <c r="L159" s="123">
        <f t="shared" si="7"/>
        <v>0</v>
      </c>
    </row>
    <row r="160" spans="2:12" ht="27.75" hidden="1" customHeight="1" outlineLevel="1" collapsed="1" thickBot="1" x14ac:dyDescent="0.2">
      <c r="B160" s="324" t="s">
        <v>254</v>
      </c>
      <c r="C160" s="325"/>
      <c r="D160" s="325"/>
      <c r="E160" s="325"/>
      <c r="F160" s="325"/>
      <c r="G160" s="325"/>
      <c r="H160" s="144">
        <f>SUM(H153:H159)</f>
        <v>0</v>
      </c>
      <c r="I160" s="326"/>
      <c r="J160" s="327"/>
      <c r="K160" s="328"/>
      <c r="L160" s="140">
        <f>SUM(L153:L159)</f>
        <v>0</v>
      </c>
    </row>
    <row r="161" spans="2:12" collapsed="1" x14ac:dyDescent="0.15">
      <c r="L161" s="114"/>
    </row>
    <row r="162" spans="2:12" ht="14.25" hidden="1" customHeight="1" outlineLevel="1" collapsed="1" x14ac:dyDescent="0.15">
      <c r="B162" s="111" t="s">
        <v>251</v>
      </c>
      <c r="D162" s="330"/>
      <c r="E162" s="330"/>
      <c r="F162" s="330"/>
      <c r="G162" s="330"/>
      <c r="H162" s="330"/>
      <c r="I162" s="124"/>
      <c r="J162" s="125"/>
      <c r="K162" s="126"/>
      <c r="L162" s="126"/>
    </row>
    <row r="163" spans="2:12" ht="15" hidden="1" customHeight="1" outlineLevel="1" x14ac:dyDescent="0.15">
      <c r="B163" s="116"/>
      <c r="C163" s="116"/>
      <c r="D163" s="127"/>
      <c r="E163" s="127"/>
      <c r="F163" s="127"/>
      <c r="G163" s="127"/>
      <c r="H163" s="127"/>
      <c r="I163" s="127"/>
      <c r="J163" s="117"/>
      <c r="K163" s="118"/>
      <c r="L163" s="118"/>
    </row>
    <row r="164" spans="2:12" ht="27" hidden="1" outlineLevel="1" x14ac:dyDescent="0.15">
      <c r="B164" s="331" t="s">
        <v>212</v>
      </c>
      <c r="C164" s="332"/>
      <c r="D164" s="332"/>
      <c r="E164" s="332"/>
      <c r="F164" s="333"/>
      <c r="G164" s="101" t="s">
        <v>90</v>
      </c>
      <c r="H164" s="119" t="s">
        <v>292</v>
      </c>
      <c r="I164" s="120" t="s">
        <v>295</v>
      </c>
      <c r="J164" s="119" t="s">
        <v>343</v>
      </c>
      <c r="K164" s="121" t="s">
        <v>296</v>
      </c>
      <c r="L164" s="119" t="s">
        <v>297</v>
      </c>
    </row>
    <row r="165" spans="2:12" ht="27.95" hidden="1" customHeight="1" outlineLevel="1" x14ac:dyDescent="0.15">
      <c r="B165" s="329" t="s">
        <v>339</v>
      </c>
      <c r="C165" s="329"/>
      <c r="D165" s="329"/>
      <c r="E165" s="329"/>
      <c r="F165" s="329"/>
      <c r="G165" s="68"/>
      <c r="H165" s="171"/>
      <c r="I165" s="171"/>
      <c r="J165" s="122">
        <f>IFERROR(ROUNDDOWN(H165/I165*4/5,-3),0)</f>
        <v>0</v>
      </c>
      <c r="K165" s="121">
        <f>IFERROR(VLOOKUP(B165,データ!$F$29:$I$42,4,0),0)</f>
        <v>0</v>
      </c>
      <c r="L165" s="122">
        <f>MIN(J165,K165)*I165</f>
        <v>0</v>
      </c>
    </row>
    <row r="166" spans="2:12" ht="27.95" hidden="1" customHeight="1" outlineLevel="1" x14ac:dyDescent="0.15">
      <c r="B166" s="329" t="s">
        <v>339</v>
      </c>
      <c r="C166" s="329"/>
      <c r="D166" s="329"/>
      <c r="E166" s="329"/>
      <c r="F166" s="329"/>
      <c r="G166" s="68"/>
      <c r="H166" s="171"/>
      <c r="I166" s="171"/>
      <c r="J166" s="122">
        <f t="shared" ref="J166:J171" si="8">IFERROR(ROUNDDOWN(H166/I166*4/5,-3),0)</f>
        <v>0</v>
      </c>
      <c r="K166" s="121">
        <f>IFERROR(VLOOKUP(B166,データ!$F$29:$I$42,4,0),0)</f>
        <v>0</v>
      </c>
      <c r="L166" s="122">
        <f t="shared" ref="L166:L171" si="9">MIN(J166,K166)*I166</f>
        <v>0</v>
      </c>
    </row>
    <row r="167" spans="2:12" ht="27.95" hidden="1" customHeight="1" outlineLevel="1" thickBot="1" x14ac:dyDescent="0.2">
      <c r="B167" s="329" t="s">
        <v>339</v>
      </c>
      <c r="C167" s="329"/>
      <c r="D167" s="329"/>
      <c r="E167" s="329"/>
      <c r="F167" s="329"/>
      <c r="G167" s="68"/>
      <c r="H167" s="171"/>
      <c r="I167" s="171"/>
      <c r="J167" s="122">
        <f t="shared" si="8"/>
        <v>0</v>
      </c>
      <c r="K167" s="121">
        <f>IFERROR(VLOOKUP(B167,データ!$F$29:$I$42,4,0),0)</f>
        <v>0</v>
      </c>
      <c r="L167" s="122">
        <f t="shared" si="9"/>
        <v>0</v>
      </c>
    </row>
    <row r="168" spans="2:12" ht="27.95" hidden="1" customHeight="1" outlineLevel="2" x14ac:dyDescent="0.15">
      <c r="B168" s="329" t="s">
        <v>339</v>
      </c>
      <c r="C168" s="329"/>
      <c r="D168" s="329"/>
      <c r="E168" s="329"/>
      <c r="F168" s="329"/>
      <c r="G168" s="68"/>
      <c r="H168" s="171"/>
      <c r="I168" s="171"/>
      <c r="J168" s="122">
        <f t="shared" si="8"/>
        <v>0</v>
      </c>
      <c r="K168" s="121">
        <f>IFERROR(VLOOKUP(B168,データ!$F$29:$I$42,4,0),0)</f>
        <v>0</v>
      </c>
      <c r="L168" s="122">
        <f t="shared" si="9"/>
        <v>0</v>
      </c>
    </row>
    <row r="169" spans="2:12" ht="27.95" hidden="1" customHeight="1" outlineLevel="2" x14ac:dyDescent="0.15">
      <c r="B169" s="329" t="s">
        <v>339</v>
      </c>
      <c r="C169" s="329"/>
      <c r="D169" s="329"/>
      <c r="E169" s="329"/>
      <c r="F169" s="329"/>
      <c r="G169" s="68"/>
      <c r="H169" s="171"/>
      <c r="I169" s="171"/>
      <c r="J169" s="122">
        <f t="shared" si="8"/>
        <v>0</v>
      </c>
      <c r="K169" s="121">
        <f>IFERROR(VLOOKUP(B169,データ!$F$29:$I$42,4,0),0)</f>
        <v>0</v>
      </c>
      <c r="L169" s="122">
        <f t="shared" si="9"/>
        <v>0</v>
      </c>
    </row>
    <row r="170" spans="2:12" ht="27.95" hidden="1" customHeight="1" outlineLevel="2" x14ac:dyDescent="0.15">
      <c r="B170" s="329" t="s">
        <v>339</v>
      </c>
      <c r="C170" s="329"/>
      <c r="D170" s="329"/>
      <c r="E170" s="329"/>
      <c r="F170" s="329"/>
      <c r="G170" s="68"/>
      <c r="H170" s="171"/>
      <c r="I170" s="171"/>
      <c r="J170" s="122">
        <f t="shared" si="8"/>
        <v>0</v>
      </c>
      <c r="K170" s="121">
        <f>IFERROR(VLOOKUP(B170,データ!$F$29:$I$42,4,0),0)</f>
        <v>0</v>
      </c>
      <c r="L170" s="122">
        <f t="shared" si="9"/>
        <v>0</v>
      </c>
    </row>
    <row r="171" spans="2:12" ht="27.95" hidden="1" customHeight="1" outlineLevel="2" thickBot="1" x14ac:dyDescent="0.2">
      <c r="B171" s="329" t="s">
        <v>339</v>
      </c>
      <c r="C171" s="329"/>
      <c r="D171" s="329"/>
      <c r="E171" s="329"/>
      <c r="F171" s="329"/>
      <c r="G171" s="68"/>
      <c r="H171" s="171"/>
      <c r="I171" s="171"/>
      <c r="J171" s="123">
        <f t="shared" si="8"/>
        <v>0</v>
      </c>
      <c r="K171" s="130">
        <f>IFERROR(VLOOKUP(B171,データ!$F$29:$I$42,4,0),0)</f>
        <v>0</v>
      </c>
      <c r="L171" s="123">
        <f t="shared" si="9"/>
        <v>0</v>
      </c>
    </row>
    <row r="172" spans="2:12" ht="27.75" hidden="1" customHeight="1" outlineLevel="1" collapsed="1" thickBot="1" x14ac:dyDescent="0.2">
      <c r="B172" s="324" t="s">
        <v>254</v>
      </c>
      <c r="C172" s="325"/>
      <c r="D172" s="325"/>
      <c r="E172" s="325"/>
      <c r="F172" s="325"/>
      <c r="G172" s="325"/>
      <c r="H172" s="144">
        <f>SUM(H165:H171)</f>
        <v>0</v>
      </c>
      <c r="I172" s="326"/>
      <c r="J172" s="327"/>
      <c r="K172" s="328"/>
      <c r="L172" s="140">
        <f>SUM(L165:L171)</f>
        <v>0</v>
      </c>
    </row>
    <row r="173" spans="2:12" collapsed="1" x14ac:dyDescent="0.15">
      <c r="L173" s="114"/>
    </row>
    <row r="174" spans="2:12" ht="14.25" hidden="1" customHeight="1" outlineLevel="1" x14ac:dyDescent="0.15">
      <c r="B174" s="111" t="s">
        <v>251</v>
      </c>
      <c r="D174" s="330"/>
      <c r="E174" s="330"/>
      <c r="F174" s="330"/>
      <c r="G174" s="330"/>
      <c r="H174" s="330"/>
      <c r="I174" s="124"/>
      <c r="J174" s="125"/>
      <c r="K174" s="126"/>
      <c r="L174" s="126"/>
    </row>
    <row r="175" spans="2:12" ht="15" hidden="1" customHeight="1" outlineLevel="1" x14ac:dyDescent="0.15">
      <c r="B175" s="116"/>
      <c r="C175" s="116"/>
      <c r="D175" s="127"/>
      <c r="E175" s="127"/>
      <c r="F175" s="127"/>
      <c r="G175" s="127"/>
      <c r="H175" s="127"/>
      <c r="I175" s="127"/>
      <c r="J175" s="117"/>
      <c r="K175" s="118"/>
      <c r="L175" s="118"/>
    </row>
    <row r="176" spans="2:12" ht="27" hidden="1" outlineLevel="1" x14ac:dyDescent="0.15">
      <c r="B176" s="331" t="s">
        <v>212</v>
      </c>
      <c r="C176" s="332"/>
      <c r="D176" s="332"/>
      <c r="E176" s="332"/>
      <c r="F176" s="333"/>
      <c r="G176" s="101" t="s">
        <v>90</v>
      </c>
      <c r="H176" s="119" t="s">
        <v>292</v>
      </c>
      <c r="I176" s="120" t="s">
        <v>295</v>
      </c>
      <c r="J176" s="119" t="s">
        <v>343</v>
      </c>
      <c r="K176" s="121" t="s">
        <v>296</v>
      </c>
      <c r="L176" s="119" t="s">
        <v>297</v>
      </c>
    </row>
    <row r="177" spans="2:12" ht="27.95" hidden="1" customHeight="1" outlineLevel="1" x14ac:dyDescent="0.15">
      <c r="B177" s="329" t="s">
        <v>339</v>
      </c>
      <c r="C177" s="329"/>
      <c r="D177" s="329"/>
      <c r="E177" s="329"/>
      <c r="F177" s="329"/>
      <c r="G177" s="68"/>
      <c r="H177" s="171"/>
      <c r="I177" s="171"/>
      <c r="J177" s="122">
        <f>IFERROR(ROUNDDOWN(H177/I177*4/5,-3),0)</f>
        <v>0</v>
      </c>
      <c r="K177" s="121">
        <f>IFERROR(VLOOKUP(B177,データ!$F$29:$I$42,4,0),0)</f>
        <v>0</v>
      </c>
      <c r="L177" s="122">
        <f>MIN(J177,K177)*I177</f>
        <v>0</v>
      </c>
    </row>
    <row r="178" spans="2:12" ht="27.95" hidden="1" customHeight="1" outlineLevel="1" x14ac:dyDescent="0.15">
      <c r="B178" s="329" t="s">
        <v>339</v>
      </c>
      <c r="C178" s="329"/>
      <c r="D178" s="329"/>
      <c r="E178" s="329"/>
      <c r="F178" s="329"/>
      <c r="G178" s="68"/>
      <c r="H178" s="171"/>
      <c r="I178" s="171"/>
      <c r="J178" s="122">
        <f t="shared" ref="J178:J183" si="10">IFERROR(ROUNDDOWN(H178/I178*4/5,-3),0)</f>
        <v>0</v>
      </c>
      <c r="K178" s="121">
        <f>IFERROR(VLOOKUP(B178,データ!$F$29:$I$42,4,0),0)</f>
        <v>0</v>
      </c>
      <c r="L178" s="122">
        <f t="shared" ref="L178:L183" si="11">MIN(J178,K178)*I178</f>
        <v>0</v>
      </c>
    </row>
    <row r="179" spans="2:12" ht="27.95" hidden="1" customHeight="1" outlineLevel="1" thickBot="1" x14ac:dyDescent="0.2">
      <c r="B179" s="329" t="s">
        <v>339</v>
      </c>
      <c r="C179" s="329"/>
      <c r="D179" s="329"/>
      <c r="E179" s="329"/>
      <c r="F179" s="329"/>
      <c r="G179" s="68"/>
      <c r="H179" s="171"/>
      <c r="I179" s="171"/>
      <c r="J179" s="122">
        <f t="shared" si="10"/>
        <v>0</v>
      </c>
      <c r="K179" s="121">
        <f>IFERROR(VLOOKUP(B179,データ!$F$29:$I$42,4,0),0)</f>
        <v>0</v>
      </c>
      <c r="L179" s="122">
        <f t="shared" si="11"/>
        <v>0</v>
      </c>
    </row>
    <row r="180" spans="2:12" ht="27.95" hidden="1" customHeight="1" outlineLevel="2" x14ac:dyDescent="0.15">
      <c r="B180" s="329" t="s">
        <v>339</v>
      </c>
      <c r="C180" s="329"/>
      <c r="D180" s="329"/>
      <c r="E180" s="329"/>
      <c r="F180" s="329"/>
      <c r="G180" s="68"/>
      <c r="H180" s="171"/>
      <c r="I180" s="171"/>
      <c r="J180" s="122">
        <f t="shared" si="10"/>
        <v>0</v>
      </c>
      <c r="K180" s="121">
        <f>IFERROR(VLOOKUP(B180,データ!$F$29:$I$42,4,0),0)</f>
        <v>0</v>
      </c>
      <c r="L180" s="122">
        <f t="shared" si="11"/>
        <v>0</v>
      </c>
    </row>
    <row r="181" spans="2:12" ht="27.95" hidden="1" customHeight="1" outlineLevel="2" x14ac:dyDescent="0.15">
      <c r="B181" s="329" t="s">
        <v>339</v>
      </c>
      <c r="C181" s="329"/>
      <c r="D181" s="329"/>
      <c r="E181" s="329"/>
      <c r="F181" s="329"/>
      <c r="G181" s="68"/>
      <c r="H181" s="171"/>
      <c r="I181" s="171"/>
      <c r="J181" s="122">
        <f t="shared" si="10"/>
        <v>0</v>
      </c>
      <c r="K181" s="121">
        <f>IFERROR(VLOOKUP(B181,データ!$F$29:$I$42,4,0),0)</f>
        <v>0</v>
      </c>
      <c r="L181" s="122">
        <f t="shared" si="11"/>
        <v>0</v>
      </c>
    </row>
    <row r="182" spans="2:12" ht="27.95" hidden="1" customHeight="1" outlineLevel="2" x14ac:dyDescent="0.15">
      <c r="B182" s="329" t="s">
        <v>339</v>
      </c>
      <c r="C182" s="329"/>
      <c r="D182" s="329"/>
      <c r="E182" s="329"/>
      <c r="F182" s="329"/>
      <c r="G182" s="68"/>
      <c r="H182" s="171"/>
      <c r="I182" s="171"/>
      <c r="J182" s="122">
        <f t="shared" si="10"/>
        <v>0</v>
      </c>
      <c r="K182" s="121">
        <f>IFERROR(VLOOKUP(B182,データ!$F$29:$I$42,4,0),0)</f>
        <v>0</v>
      </c>
      <c r="L182" s="122">
        <f t="shared" si="11"/>
        <v>0</v>
      </c>
    </row>
    <row r="183" spans="2:12" ht="27.95" hidden="1" customHeight="1" outlineLevel="2" thickBot="1" x14ac:dyDescent="0.2">
      <c r="B183" s="329" t="s">
        <v>339</v>
      </c>
      <c r="C183" s="329"/>
      <c r="D183" s="329"/>
      <c r="E183" s="329"/>
      <c r="F183" s="329"/>
      <c r="G183" s="68"/>
      <c r="H183" s="171"/>
      <c r="I183" s="171"/>
      <c r="J183" s="123">
        <f t="shared" si="10"/>
        <v>0</v>
      </c>
      <c r="K183" s="130">
        <f>IFERROR(VLOOKUP(B183,データ!$F$29:$I$42,4,0),0)</f>
        <v>0</v>
      </c>
      <c r="L183" s="123">
        <f t="shared" si="11"/>
        <v>0</v>
      </c>
    </row>
    <row r="184" spans="2:12" ht="27.75" hidden="1" customHeight="1" outlineLevel="1" collapsed="1" thickBot="1" x14ac:dyDescent="0.2">
      <c r="B184" s="324" t="s">
        <v>254</v>
      </c>
      <c r="C184" s="325"/>
      <c r="D184" s="325"/>
      <c r="E184" s="325"/>
      <c r="F184" s="325"/>
      <c r="G184" s="325"/>
      <c r="H184" s="144">
        <f>SUM(H177:H183)</f>
        <v>0</v>
      </c>
      <c r="I184" s="326"/>
      <c r="J184" s="327"/>
      <c r="K184" s="328"/>
      <c r="L184" s="140">
        <f>SUM(L177:L183)</f>
        <v>0</v>
      </c>
    </row>
    <row r="185" spans="2:12" collapsed="1" x14ac:dyDescent="0.15">
      <c r="L185" s="114"/>
    </row>
    <row r="186" spans="2:12" ht="14.25" hidden="1" customHeight="1" outlineLevel="1" x14ac:dyDescent="0.15">
      <c r="B186" s="111" t="s">
        <v>251</v>
      </c>
      <c r="D186" s="330"/>
      <c r="E186" s="330"/>
      <c r="F186" s="330"/>
      <c r="G186" s="330"/>
      <c r="H186" s="330"/>
      <c r="I186" s="124"/>
      <c r="J186" s="125"/>
      <c r="K186" s="126"/>
      <c r="L186" s="126"/>
    </row>
    <row r="187" spans="2:12" ht="15" hidden="1" customHeight="1" outlineLevel="1" x14ac:dyDescent="0.15">
      <c r="B187" s="116"/>
      <c r="C187" s="116"/>
      <c r="D187" s="127"/>
      <c r="E187" s="127"/>
      <c r="F187" s="127"/>
      <c r="G187" s="127"/>
      <c r="H187" s="127"/>
      <c r="I187" s="127"/>
      <c r="J187" s="117"/>
      <c r="K187" s="118"/>
      <c r="L187" s="118"/>
    </row>
    <row r="188" spans="2:12" ht="27" hidden="1" outlineLevel="1" x14ac:dyDescent="0.15">
      <c r="B188" s="331" t="s">
        <v>212</v>
      </c>
      <c r="C188" s="332"/>
      <c r="D188" s="332"/>
      <c r="E188" s="332"/>
      <c r="F188" s="333"/>
      <c r="G188" s="101" t="s">
        <v>90</v>
      </c>
      <c r="H188" s="119" t="s">
        <v>292</v>
      </c>
      <c r="I188" s="120" t="s">
        <v>295</v>
      </c>
      <c r="J188" s="119" t="s">
        <v>343</v>
      </c>
      <c r="K188" s="121" t="s">
        <v>296</v>
      </c>
      <c r="L188" s="119" t="s">
        <v>297</v>
      </c>
    </row>
    <row r="189" spans="2:12" ht="27.95" hidden="1" customHeight="1" outlineLevel="1" x14ac:dyDescent="0.15">
      <c r="B189" s="329" t="s">
        <v>339</v>
      </c>
      <c r="C189" s="329"/>
      <c r="D189" s="329"/>
      <c r="E189" s="329"/>
      <c r="F189" s="329"/>
      <c r="G189" s="68"/>
      <c r="H189" s="171"/>
      <c r="I189" s="171"/>
      <c r="J189" s="122">
        <f>IFERROR(ROUNDDOWN(H189/I189*4/5,-3),0)</f>
        <v>0</v>
      </c>
      <c r="K189" s="121">
        <f>IFERROR(VLOOKUP(B189,データ!$F$29:$I$42,4,0),0)</f>
        <v>0</v>
      </c>
      <c r="L189" s="122">
        <f>MIN(J189,K189)*I189</f>
        <v>0</v>
      </c>
    </row>
    <row r="190" spans="2:12" ht="27.95" hidden="1" customHeight="1" outlineLevel="1" x14ac:dyDescent="0.15">
      <c r="B190" s="329" t="s">
        <v>339</v>
      </c>
      <c r="C190" s="329"/>
      <c r="D190" s="329"/>
      <c r="E190" s="329"/>
      <c r="F190" s="329"/>
      <c r="G190" s="68"/>
      <c r="H190" s="171"/>
      <c r="I190" s="171"/>
      <c r="J190" s="122">
        <f t="shared" ref="J190:J195" si="12">IFERROR(ROUNDDOWN(H190/I190*4/5,-3),0)</f>
        <v>0</v>
      </c>
      <c r="K190" s="121">
        <f>IFERROR(VLOOKUP(B190,データ!$F$29:$I$42,4,0),0)</f>
        <v>0</v>
      </c>
      <c r="L190" s="122">
        <f t="shared" ref="L190:L195" si="13">MIN(J190,K190)*I190</f>
        <v>0</v>
      </c>
    </row>
    <row r="191" spans="2:12" ht="27.95" hidden="1" customHeight="1" outlineLevel="1" thickBot="1" x14ac:dyDescent="0.2">
      <c r="B191" s="329" t="s">
        <v>339</v>
      </c>
      <c r="C191" s="329"/>
      <c r="D191" s="329"/>
      <c r="E191" s="329"/>
      <c r="F191" s="329"/>
      <c r="G191" s="68"/>
      <c r="H191" s="171"/>
      <c r="I191" s="171"/>
      <c r="J191" s="122">
        <f t="shared" si="12"/>
        <v>0</v>
      </c>
      <c r="K191" s="121">
        <f>IFERROR(VLOOKUP(B191,データ!$F$29:$I$42,4,0),0)</f>
        <v>0</v>
      </c>
      <c r="L191" s="122">
        <f t="shared" si="13"/>
        <v>0</v>
      </c>
    </row>
    <row r="192" spans="2:12" ht="27.95" hidden="1" customHeight="1" outlineLevel="2" x14ac:dyDescent="0.15">
      <c r="B192" s="329" t="s">
        <v>339</v>
      </c>
      <c r="C192" s="329"/>
      <c r="D192" s="329"/>
      <c r="E192" s="329"/>
      <c r="F192" s="329"/>
      <c r="G192" s="68"/>
      <c r="H192" s="171"/>
      <c r="I192" s="171"/>
      <c r="J192" s="122">
        <f t="shared" si="12"/>
        <v>0</v>
      </c>
      <c r="K192" s="121">
        <f>IFERROR(VLOOKUP(B192,データ!$F$29:$I$42,4,0),0)</f>
        <v>0</v>
      </c>
      <c r="L192" s="122">
        <f t="shared" si="13"/>
        <v>0</v>
      </c>
    </row>
    <row r="193" spans="2:12" ht="27.95" hidden="1" customHeight="1" outlineLevel="2" x14ac:dyDescent="0.15">
      <c r="B193" s="329" t="s">
        <v>339</v>
      </c>
      <c r="C193" s="329"/>
      <c r="D193" s="329"/>
      <c r="E193" s="329"/>
      <c r="F193" s="329"/>
      <c r="G193" s="68"/>
      <c r="H193" s="171"/>
      <c r="I193" s="171"/>
      <c r="J193" s="122">
        <f t="shared" si="12"/>
        <v>0</v>
      </c>
      <c r="K193" s="121">
        <f>IFERROR(VLOOKUP(B193,データ!$F$29:$I$42,4,0),0)</f>
        <v>0</v>
      </c>
      <c r="L193" s="122">
        <f t="shared" si="13"/>
        <v>0</v>
      </c>
    </row>
    <row r="194" spans="2:12" ht="27.95" hidden="1" customHeight="1" outlineLevel="2" x14ac:dyDescent="0.15">
      <c r="B194" s="329" t="s">
        <v>339</v>
      </c>
      <c r="C194" s="329"/>
      <c r="D194" s="329"/>
      <c r="E194" s="329"/>
      <c r="F194" s="329"/>
      <c r="G194" s="68"/>
      <c r="H194" s="171"/>
      <c r="I194" s="171"/>
      <c r="J194" s="122">
        <f t="shared" si="12"/>
        <v>0</v>
      </c>
      <c r="K194" s="121">
        <f>IFERROR(VLOOKUP(B194,データ!$F$29:$I$42,4,0),0)</f>
        <v>0</v>
      </c>
      <c r="L194" s="122">
        <f t="shared" si="13"/>
        <v>0</v>
      </c>
    </row>
    <row r="195" spans="2:12" ht="27.95" hidden="1" customHeight="1" outlineLevel="2" thickBot="1" x14ac:dyDescent="0.2">
      <c r="B195" s="329" t="s">
        <v>339</v>
      </c>
      <c r="C195" s="329"/>
      <c r="D195" s="329"/>
      <c r="E195" s="329"/>
      <c r="F195" s="329"/>
      <c r="G195" s="68"/>
      <c r="H195" s="171"/>
      <c r="I195" s="171"/>
      <c r="J195" s="123">
        <f t="shared" si="12"/>
        <v>0</v>
      </c>
      <c r="K195" s="130">
        <f>IFERROR(VLOOKUP(B195,データ!$F$29:$I$42,4,0),0)</f>
        <v>0</v>
      </c>
      <c r="L195" s="123">
        <f t="shared" si="13"/>
        <v>0</v>
      </c>
    </row>
    <row r="196" spans="2:12" ht="27.75" hidden="1" customHeight="1" outlineLevel="1" collapsed="1" thickBot="1" x14ac:dyDescent="0.2">
      <c r="B196" s="324" t="s">
        <v>254</v>
      </c>
      <c r="C196" s="325"/>
      <c r="D196" s="325"/>
      <c r="E196" s="325"/>
      <c r="F196" s="325"/>
      <c r="G196" s="325"/>
      <c r="H196" s="144">
        <f>SUM(H189:H195)</f>
        <v>0</v>
      </c>
      <c r="I196" s="326"/>
      <c r="J196" s="327"/>
      <c r="K196" s="328"/>
      <c r="L196" s="140">
        <f>SUM(L189:L195)</f>
        <v>0</v>
      </c>
    </row>
    <row r="197" spans="2:12" collapsed="1" x14ac:dyDescent="0.15">
      <c r="L197" s="114"/>
    </row>
    <row r="198" spans="2:12" ht="14.25" hidden="1" customHeight="1" outlineLevel="1" x14ac:dyDescent="0.15">
      <c r="B198" s="111" t="s">
        <v>251</v>
      </c>
      <c r="D198" s="330"/>
      <c r="E198" s="330"/>
      <c r="F198" s="330"/>
      <c r="G198" s="330"/>
      <c r="H198" s="330"/>
      <c r="I198" s="124"/>
      <c r="J198" s="125"/>
      <c r="K198" s="126"/>
      <c r="L198" s="126"/>
    </row>
    <row r="199" spans="2:12" ht="15" hidden="1" customHeight="1" outlineLevel="1" x14ac:dyDescent="0.15">
      <c r="B199" s="116"/>
      <c r="C199" s="116"/>
      <c r="D199" s="127"/>
      <c r="E199" s="127"/>
      <c r="F199" s="127"/>
      <c r="G199" s="127"/>
      <c r="H199" s="127"/>
      <c r="I199" s="127"/>
      <c r="J199" s="117"/>
      <c r="K199" s="118"/>
      <c r="L199" s="118"/>
    </row>
    <row r="200" spans="2:12" ht="27" hidden="1" outlineLevel="1" x14ac:dyDescent="0.15">
      <c r="B200" s="331" t="s">
        <v>212</v>
      </c>
      <c r="C200" s="332"/>
      <c r="D200" s="332"/>
      <c r="E200" s="332"/>
      <c r="F200" s="333"/>
      <c r="G200" s="101" t="s">
        <v>90</v>
      </c>
      <c r="H200" s="119" t="s">
        <v>292</v>
      </c>
      <c r="I200" s="120" t="s">
        <v>295</v>
      </c>
      <c r="J200" s="119" t="s">
        <v>343</v>
      </c>
      <c r="K200" s="121" t="s">
        <v>296</v>
      </c>
      <c r="L200" s="119" t="s">
        <v>297</v>
      </c>
    </row>
    <row r="201" spans="2:12" ht="27.95" hidden="1" customHeight="1" outlineLevel="1" x14ac:dyDescent="0.15">
      <c r="B201" s="329" t="s">
        <v>339</v>
      </c>
      <c r="C201" s="329"/>
      <c r="D201" s="329"/>
      <c r="E201" s="329"/>
      <c r="F201" s="329"/>
      <c r="G201" s="68"/>
      <c r="H201" s="171"/>
      <c r="I201" s="171"/>
      <c r="J201" s="122">
        <f>IFERROR(ROUNDDOWN(H201/I201*4/5,-3),0)</f>
        <v>0</v>
      </c>
      <c r="K201" s="121">
        <f>IFERROR(VLOOKUP(B201,データ!$F$29:$I$42,4,0),0)</f>
        <v>0</v>
      </c>
      <c r="L201" s="122">
        <f>MIN(J201,K201)*I201</f>
        <v>0</v>
      </c>
    </row>
    <row r="202" spans="2:12" ht="27.95" hidden="1" customHeight="1" outlineLevel="1" x14ac:dyDescent="0.15">
      <c r="B202" s="329" t="s">
        <v>339</v>
      </c>
      <c r="C202" s="329"/>
      <c r="D202" s="329"/>
      <c r="E202" s="329"/>
      <c r="F202" s="329"/>
      <c r="G202" s="68"/>
      <c r="H202" s="171"/>
      <c r="I202" s="171"/>
      <c r="J202" s="122">
        <f t="shared" ref="J202:J207" si="14">IFERROR(ROUNDDOWN(H202/I202*4/5,-3),0)</f>
        <v>0</v>
      </c>
      <c r="K202" s="121">
        <f>IFERROR(VLOOKUP(B202,データ!$F$29:$I$42,4,0),0)</f>
        <v>0</v>
      </c>
      <c r="L202" s="122">
        <f t="shared" ref="L202:L207" si="15">MIN(J202,K202)*I202</f>
        <v>0</v>
      </c>
    </row>
    <row r="203" spans="2:12" ht="27.95" hidden="1" customHeight="1" outlineLevel="1" thickBot="1" x14ac:dyDescent="0.2">
      <c r="B203" s="329" t="s">
        <v>339</v>
      </c>
      <c r="C203" s="329"/>
      <c r="D203" s="329"/>
      <c r="E203" s="329"/>
      <c r="F203" s="329"/>
      <c r="G203" s="68"/>
      <c r="H203" s="171"/>
      <c r="I203" s="171"/>
      <c r="J203" s="122">
        <f t="shared" si="14"/>
        <v>0</v>
      </c>
      <c r="K203" s="121">
        <f>IFERROR(VLOOKUP(B203,データ!$F$29:$I$42,4,0),0)</f>
        <v>0</v>
      </c>
      <c r="L203" s="122">
        <f t="shared" si="15"/>
        <v>0</v>
      </c>
    </row>
    <row r="204" spans="2:12" ht="27.95" hidden="1" customHeight="1" outlineLevel="2" x14ac:dyDescent="0.15">
      <c r="B204" s="329" t="s">
        <v>339</v>
      </c>
      <c r="C204" s="329"/>
      <c r="D204" s="329"/>
      <c r="E204" s="329"/>
      <c r="F204" s="329"/>
      <c r="G204" s="68"/>
      <c r="H204" s="171"/>
      <c r="I204" s="171"/>
      <c r="J204" s="122">
        <f t="shared" si="14"/>
        <v>0</v>
      </c>
      <c r="K204" s="121">
        <f>IFERROR(VLOOKUP(B204,データ!$F$29:$I$42,4,0),0)</f>
        <v>0</v>
      </c>
      <c r="L204" s="122">
        <f t="shared" si="15"/>
        <v>0</v>
      </c>
    </row>
    <row r="205" spans="2:12" ht="27.95" hidden="1" customHeight="1" outlineLevel="2" x14ac:dyDescent="0.15">
      <c r="B205" s="329" t="s">
        <v>339</v>
      </c>
      <c r="C205" s="329"/>
      <c r="D205" s="329"/>
      <c r="E205" s="329"/>
      <c r="F205" s="329"/>
      <c r="G205" s="68"/>
      <c r="H205" s="171"/>
      <c r="I205" s="171"/>
      <c r="J205" s="122">
        <f t="shared" si="14"/>
        <v>0</v>
      </c>
      <c r="K205" s="121">
        <f>IFERROR(VLOOKUP(B205,データ!$F$29:$I$42,4,0),0)</f>
        <v>0</v>
      </c>
      <c r="L205" s="122">
        <f t="shared" si="15"/>
        <v>0</v>
      </c>
    </row>
    <row r="206" spans="2:12" ht="27.95" hidden="1" customHeight="1" outlineLevel="2" x14ac:dyDescent="0.15">
      <c r="B206" s="329" t="s">
        <v>339</v>
      </c>
      <c r="C206" s="329"/>
      <c r="D206" s="329"/>
      <c r="E206" s="329"/>
      <c r="F206" s="329"/>
      <c r="G206" s="68"/>
      <c r="H206" s="171"/>
      <c r="I206" s="171"/>
      <c r="J206" s="122">
        <f t="shared" si="14"/>
        <v>0</v>
      </c>
      <c r="K206" s="121">
        <f>IFERROR(VLOOKUP(B206,データ!$F$29:$I$42,4,0),0)</f>
        <v>0</v>
      </c>
      <c r="L206" s="122">
        <f t="shared" si="15"/>
        <v>0</v>
      </c>
    </row>
    <row r="207" spans="2:12" ht="27.95" hidden="1" customHeight="1" outlineLevel="2" thickBot="1" x14ac:dyDescent="0.2">
      <c r="B207" s="329" t="s">
        <v>339</v>
      </c>
      <c r="C207" s="329"/>
      <c r="D207" s="329"/>
      <c r="E207" s="329"/>
      <c r="F207" s="329"/>
      <c r="G207" s="68"/>
      <c r="H207" s="171"/>
      <c r="I207" s="171"/>
      <c r="J207" s="123">
        <f t="shared" si="14"/>
        <v>0</v>
      </c>
      <c r="K207" s="130">
        <f>IFERROR(VLOOKUP(B207,データ!$F$29:$I$42,4,0),0)</f>
        <v>0</v>
      </c>
      <c r="L207" s="123">
        <f t="shared" si="15"/>
        <v>0</v>
      </c>
    </row>
    <row r="208" spans="2:12" ht="27.75" hidden="1" customHeight="1" outlineLevel="1" collapsed="1" thickBot="1" x14ac:dyDescent="0.2">
      <c r="B208" s="324" t="s">
        <v>254</v>
      </c>
      <c r="C208" s="325"/>
      <c r="D208" s="325"/>
      <c r="E208" s="325"/>
      <c r="F208" s="325"/>
      <c r="G208" s="325"/>
      <c r="H208" s="144">
        <f>SUM(H201:H207)</f>
        <v>0</v>
      </c>
      <c r="I208" s="326"/>
      <c r="J208" s="327"/>
      <c r="K208" s="328"/>
      <c r="L208" s="140">
        <f>SUM(L201:L207)</f>
        <v>0</v>
      </c>
    </row>
    <row r="209" spans="2:12" collapsed="1" x14ac:dyDescent="0.15">
      <c r="L209" s="114"/>
    </row>
    <row r="210" spans="2:12" ht="14.25" hidden="1" customHeight="1" outlineLevel="1" x14ac:dyDescent="0.15">
      <c r="B210" s="111" t="s">
        <v>251</v>
      </c>
      <c r="D210" s="330"/>
      <c r="E210" s="330"/>
      <c r="F210" s="330"/>
      <c r="G210" s="330"/>
      <c r="H210" s="330"/>
      <c r="I210" s="124"/>
      <c r="J210" s="125"/>
      <c r="K210" s="126"/>
      <c r="L210" s="126"/>
    </row>
    <row r="211" spans="2:12" ht="15" hidden="1" customHeight="1" outlineLevel="1" x14ac:dyDescent="0.15">
      <c r="B211" s="116"/>
      <c r="C211" s="116"/>
      <c r="D211" s="127"/>
      <c r="E211" s="127"/>
      <c r="F211" s="127"/>
      <c r="G211" s="127"/>
      <c r="H211" s="127"/>
      <c r="I211" s="127"/>
      <c r="J211" s="117"/>
      <c r="K211" s="118"/>
      <c r="L211" s="118"/>
    </row>
    <row r="212" spans="2:12" ht="27" hidden="1" outlineLevel="1" x14ac:dyDescent="0.15">
      <c r="B212" s="331" t="s">
        <v>212</v>
      </c>
      <c r="C212" s="332"/>
      <c r="D212" s="332"/>
      <c r="E212" s="332"/>
      <c r="F212" s="333"/>
      <c r="G212" s="101" t="s">
        <v>90</v>
      </c>
      <c r="H212" s="119" t="s">
        <v>292</v>
      </c>
      <c r="I212" s="120" t="s">
        <v>295</v>
      </c>
      <c r="J212" s="119" t="s">
        <v>343</v>
      </c>
      <c r="K212" s="121" t="s">
        <v>296</v>
      </c>
      <c r="L212" s="119" t="s">
        <v>297</v>
      </c>
    </row>
    <row r="213" spans="2:12" ht="27.95" hidden="1" customHeight="1" outlineLevel="1" x14ac:dyDescent="0.15">
      <c r="B213" s="329" t="s">
        <v>339</v>
      </c>
      <c r="C213" s="329"/>
      <c r="D213" s="329"/>
      <c r="E213" s="329"/>
      <c r="F213" s="329"/>
      <c r="G213" s="68"/>
      <c r="H213" s="171"/>
      <c r="I213" s="171"/>
      <c r="J213" s="122">
        <f>IFERROR(ROUNDDOWN(H213/I213*4/5,-3),0)</f>
        <v>0</v>
      </c>
      <c r="K213" s="121">
        <f>IFERROR(VLOOKUP(B213,データ!$F$29:$I$42,4,0),0)</f>
        <v>0</v>
      </c>
      <c r="L213" s="122">
        <f>MIN(J213,K213)*I213</f>
        <v>0</v>
      </c>
    </row>
    <row r="214" spans="2:12" ht="27.95" hidden="1" customHeight="1" outlineLevel="1" x14ac:dyDescent="0.15">
      <c r="B214" s="329" t="s">
        <v>339</v>
      </c>
      <c r="C214" s="329"/>
      <c r="D214" s="329"/>
      <c r="E214" s="329"/>
      <c r="F214" s="329"/>
      <c r="G214" s="68"/>
      <c r="H214" s="171"/>
      <c r="I214" s="171"/>
      <c r="J214" s="122">
        <f t="shared" ref="J214:J219" si="16">IFERROR(ROUNDDOWN(H214/I214*4/5,-3),0)</f>
        <v>0</v>
      </c>
      <c r="K214" s="121">
        <f>IFERROR(VLOOKUP(B214,データ!$F$29:$I$42,4,0),0)</f>
        <v>0</v>
      </c>
      <c r="L214" s="122">
        <f t="shared" ref="L214:L219" si="17">MIN(J214,K214)*I214</f>
        <v>0</v>
      </c>
    </row>
    <row r="215" spans="2:12" ht="27.95" hidden="1" customHeight="1" outlineLevel="1" thickBot="1" x14ac:dyDescent="0.2">
      <c r="B215" s="329" t="s">
        <v>339</v>
      </c>
      <c r="C215" s="329"/>
      <c r="D215" s="329"/>
      <c r="E215" s="329"/>
      <c r="F215" s="329"/>
      <c r="G215" s="68"/>
      <c r="H215" s="171"/>
      <c r="I215" s="171"/>
      <c r="J215" s="122">
        <f t="shared" si="16"/>
        <v>0</v>
      </c>
      <c r="K215" s="121">
        <f>IFERROR(VLOOKUP(B215,データ!$F$29:$I$42,4,0),0)</f>
        <v>0</v>
      </c>
      <c r="L215" s="122">
        <f t="shared" si="17"/>
        <v>0</v>
      </c>
    </row>
    <row r="216" spans="2:12" ht="27.95" hidden="1" customHeight="1" outlineLevel="2" x14ac:dyDescent="0.15">
      <c r="B216" s="329" t="s">
        <v>339</v>
      </c>
      <c r="C216" s="329"/>
      <c r="D216" s="329"/>
      <c r="E216" s="329"/>
      <c r="F216" s="329"/>
      <c r="G216" s="68"/>
      <c r="H216" s="171"/>
      <c r="I216" s="171"/>
      <c r="J216" s="122">
        <f t="shared" si="16"/>
        <v>0</v>
      </c>
      <c r="K216" s="121">
        <f>IFERROR(VLOOKUP(B216,データ!$F$29:$I$42,4,0),0)</f>
        <v>0</v>
      </c>
      <c r="L216" s="122">
        <f t="shared" si="17"/>
        <v>0</v>
      </c>
    </row>
    <row r="217" spans="2:12" ht="27.95" hidden="1" customHeight="1" outlineLevel="2" x14ac:dyDescent="0.15">
      <c r="B217" s="329" t="s">
        <v>339</v>
      </c>
      <c r="C217" s="329"/>
      <c r="D217" s="329"/>
      <c r="E217" s="329"/>
      <c r="F217" s="329"/>
      <c r="G217" s="68"/>
      <c r="H217" s="171"/>
      <c r="I217" s="171"/>
      <c r="J217" s="122">
        <f t="shared" si="16"/>
        <v>0</v>
      </c>
      <c r="K217" s="121">
        <f>IFERROR(VLOOKUP(B217,データ!$F$29:$I$42,4,0),0)</f>
        <v>0</v>
      </c>
      <c r="L217" s="122">
        <f t="shared" si="17"/>
        <v>0</v>
      </c>
    </row>
    <row r="218" spans="2:12" ht="27.95" hidden="1" customHeight="1" outlineLevel="2" x14ac:dyDescent="0.15">
      <c r="B218" s="329" t="s">
        <v>339</v>
      </c>
      <c r="C218" s="329"/>
      <c r="D218" s="329"/>
      <c r="E218" s="329"/>
      <c r="F218" s="329"/>
      <c r="G218" s="68"/>
      <c r="H218" s="171"/>
      <c r="I218" s="171"/>
      <c r="J218" s="122">
        <f t="shared" si="16"/>
        <v>0</v>
      </c>
      <c r="K218" s="121">
        <f>IFERROR(VLOOKUP(B218,データ!$F$29:$I$42,4,0),0)</f>
        <v>0</v>
      </c>
      <c r="L218" s="122">
        <f t="shared" si="17"/>
        <v>0</v>
      </c>
    </row>
    <row r="219" spans="2:12" ht="27.95" hidden="1" customHeight="1" outlineLevel="2" thickBot="1" x14ac:dyDescent="0.2">
      <c r="B219" s="329" t="s">
        <v>339</v>
      </c>
      <c r="C219" s="329"/>
      <c r="D219" s="329"/>
      <c r="E219" s="329"/>
      <c r="F219" s="329"/>
      <c r="G219" s="68"/>
      <c r="H219" s="171"/>
      <c r="I219" s="171"/>
      <c r="J219" s="123">
        <f t="shared" si="16"/>
        <v>0</v>
      </c>
      <c r="K219" s="130">
        <f>IFERROR(VLOOKUP(B219,データ!$F$29:$I$42,4,0),0)</f>
        <v>0</v>
      </c>
      <c r="L219" s="123">
        <f t="shared" si="17"/>
        <v>0</v>
      </c>
    </row>
    <row r="220" spans="2:12" ht="27.75" hidden="1" customHeight="1" outlineLevel="1" collapsed="1" thickBot="1" x14ac:dyDescent="0.2">
      <c r="B220" s="324" t="s">
        <v>254</v>
      </c>
      <c r="C220" s="325"/>
      <c r="D220" s="325"/>
      <c r="E220" s="325"/>
      <c r="F220" s="325"/>
      <c r="G220" s="325"/>
      <c r="H220" s="144">
        <f>SUM(H213:H219)</f>
        <v>0</v>
      </c>
      <c r="I220" s="326"/>
      <c r="J220" s="327"/>
      <c r="K220" s="328"/>
      <c r="L220" s="140">
        <f>SUM(L213:L219)</f>
        <v>0</v>
      </c>
    </row>
    <row r="221" spans="2:12" collapsed="1" x14ac:dyDescent="0.15">
      <c r="L221" s="114"/>
    </row>
    <row r="222" spans="2:12" ht="14.25" hidden="1" customHeight="1" outlineLevel="1" x14ac:dyDescent="0.15">
      <c r="B222" s="111" t="s">
        <v>251</v>
      </c>
      <c r="D222" s="330"/>
      <c r="E222" s="330"/>
      <c r="F222" s="330"/>
      <c r="G222" s="330"/>
      <c r="H222" s="330"/>
      <c r="I222" s="124"/>
      <c r="J222" s="125"/>
      <c r="K222" s="126"/>
      <c r="L222" s="126"/>
    </row>
    <row r="223" spans="2:12" ht="15" hidden="1" customHeight="1" outlineLevel="1" x14ac:dyDescent="0.15">
      <c r="B223" s="116"/>
      <c r="C223" s="116"/>
      <c r="D223" s="127"/>
      <c r="E223" s="127"/>
      <c r="F223" s="127"/>
      <c r="G223" s="127"/>
      <c r="H223" s="127"/>
      <c r="I223" s="127"/>
      <c r="J223" s="117"/>
      <c r="K223" s="118"/>
      <c r="L223" s="118"/>
    </row>
    <row r="224" spans="2:12" ht="27" hidden="1" outlineLevel="1" x14ac:dyDescent="0.15">
      <c r="B224" s="331" t="s">
        <v>212</v>
      </c>
      <c r="C224" s="332"/>
      <c r="D224" s="332"/>
      <c r="E224" s="332"/>
      <c r="F224" s="333"/>
      <c r="G224" s="101" t="s">
        <v>90</v>
      </c>
      <c r="H224" s="119" t="s">
        <v>292</v>
      </c>
      <c r="I224" s="120" t="s">
        <v>295</v>
      </c>
      <c r="J224" s="119" t="s">
        <v>343</v>
      </c>
      <c r="K224" s="121" t="s">
        <v>296</v>
      </c>
      <c r="L224" s="119" t="s">
        <v>297</v>
      </c>
    </row>
    <row r="225" spans="2:12" ht="27.95" hidden="1" customHeight="1" outlineLevel="1" x14ac:dyDescent="0.15">
      <c r="B225" s="329" t="s">
        <v>339</v>
      </c>
      <c r="C225" s="329"/>
      <c r="D225" s="329"/>
      <c r="E225" s="329"/>
      <c r="F225" s="329"/>
      <c r="G225" s="68"/>
      <c r="H225" s="171"/>
      <c r="I225" s="171"/>
      <c r="J225" s="122">
        <f>IFERROR(ROUNDDOWN(H225/I225*4/5,-3),0)</f>
        <v>0</v>
      </c>
      <c r="K225" s="121">
        <f>IFERROR(VLOOKUP(B225,データ!$F$29:$I$42,4,0),0)</f>
        <v>0</v>
      </c>
      <c r="L225" s="122">
        <f>MIN(J225,K225)*I225</f>
        <v>0</v>
      </c>
    </row>
    <row r="226" spans="2:12" ht="27.95" hidden="1" customHeight="1" outlineLevel="1" x14ac:dyDescent="0.15">
      <c r="B226" s="329" t="s">
        <v>339</v>
      </c>
      <c r="C226" s="329"/>
      <c r="D226" s="329"/>
      <c r="E226" s="329"/>
      <c r="F226" s="329"/>
      <c r="G226" s="68"/>
      <c r="H226" s="171"/>
      <c r="I226" s="171"/>
      <c r="J226" s="122">
        <f t="shared" ref="J226:J231" si="18">IFERROR(ROUNDDOWN(H226/I226*4/5,-3),0)</f>
        <v>0</v>
      </c>
      <c r="K226" s="121">
        <f>IFERROR(VLOOKUP(B226,データ!$F$29:$I$42,4,0),0)</f>
        <v>0</v>
      </c>
      <c r="L226" s="122">
        <f t="shared" ref="L226:L231" si="19">MIN(J226,K226)*I226</f>
        <v>0</v>
      </c>
    </row>
    <row r="227" spans="2:12" ht="27.95" hidden="1" customHeight="1" outlineLevel="1" thickBot="1" x14ac:dyDescent="0.2">
      <c r="B227" s="329" t="s">
        <v>339</v>
      </c>
      <c r="C227" s="329"/>
      <c r="D227" s="329"/>
      <c r="E227" s="329"/>
      <c r="F227" s="329"/>
      <c r="G227" s="68"/>
      <c r="H227" s="171"/>
      <c r="I227" s="171"/>
      <c r="J227" s="122">
        <f t="shared" si="18"/>
        <v>0</v>
      </c>
      <c r="K227" s="121">
        <f>IFERROR(VLOOKUP(B227,データ!$F$29:$I$42,4,0),0)</f>
        <v>0</v>
      </c>
      <c r="L227" s="122">
        <f t="shared" si="19"/>
        <v>0</v>
      </c>
    </row>
    <row r="228" spans="2:12" ht="27.95" hidden="1" customHeight="1" outlineLevel="2" x14ac:dyDescent="0.15">
      <c r="B228" s="329" t="s">
        <v>339</v>
      </c>
      <c r="C228" s="329"/>
      <c r="D228" s="329"/>
      <c r="E228" s="329"/>
      <c r="F228" s="329"/>
      <c r="G228" s="68"/>
      <c r="H228" s="171"/>
      <c r="I228" s="171"/>
      <c r="J228" s="122">
        <f t="shared" si="18"/>
        <v>0</v>
      </c>
      <c r="K228" s="121">
        <f>IFERROR(VLOOKUP(B228,データ!$F$29:$I$42,4,0),0)</f>
        <v>0</v>
      </c>
      <c r="L228" s="122">
        <f t="shared" si="19"/>
        <v>0</v>
      </c>
    </row>
    <row r="229" spans="2:12" ht="27.95" hidden="1" customHeight="1" outlineLevel="2" x14ac:dyDescent="0.15">
      <c r="B229" s="329" t="s">
        <v>339</v>
      </c>
      <c r="C229" s="329"/>
      <c r="D229" s="329"/>
      <c r="E229" s="329"/>
      <c r="F229" s="329"/>
      <c r="G229" s="68"/>
      <c r="H229" s="171"/>
      <c r="I229" s="171"/>
      <c r="J229" s="122">
        <f t="shared" si="18"/>
        <v>0</v>
      </c>
      <c r="K229" s="121">
        <f>IFERROR(VLOOKUP(B229,データ!$F$29:$I$42,4,0),0)</f>
        <v>0</v>
      </c>
      <c r="L229" s="122">
        <f t="shared" si="19"/>
        <v>0</v>
      </c>
    </row>
    <row r="230" spans="2:12" ht="27.95" hidden="1" customHeight="1" outlineLevel="2" x14ac:dyDescent="0.15">
      <c r="B230" s="329" t="s">
        <v>339</v>
      </c>
      <c r="C230" s="329"/>
      <c r="D230" s="329"/>
      <c r="E230" s="329"/>
      <c r="F230" s="329"/>
      <c r="G230" s="68"/>
      <c r="H230" s="171"/>
      <c r="I230" s="171"/>
      <c r="J230" s="122">
        <f t="shared" si="18"/>
        <v>0</v>
      </c>
      <c r="K230" s="121">
        <f>IFERROR(VLOOKUP(B230,データ!$F$29:$I$42,4,0),0)</f>
        <v>0</v>
      </c>
      <c r="L230" s="122">
        <f t="shared" si="19"/>
        <v>0</v>
      </c>
    </row>
    <row r="231" spans="2:12" ht="27.95" hidden="1" customHeight="1" outlineLevel="2" thickBot="1" x14ac:dyDescent="0.2">
      <c r="B231" s="329" t="s">
        <v>339</v>
      </c>
      <c r="C231" s="329"/>
      <c r="D231" s="329"/>
      <c r="E231" s="329"/>
      <c r="F231" s="329"/>
      <c r="G231" s="68"/>
      <c r="H231" s="171"/>
      <c r="I231" s="171"/>
      <c r="J231" s="123">
        <f t="shared" si="18"/>
        <v>0</v>
      </c>
      <c r="K231" s="130">
        <f>IFERROR(VLOOKUP(B231,データ!$F$29:$I$42,4,0),0)</f>
        <v>0</v>
      </c>
      <c r="L231" s="123">
        <f t="shared" si="19"/>
        <v>0</v>
      </c>
    </row>
    <row r="232" spans="2:12" ht="27.75" hidden="1" customHeight="1" outlineLevel="1" collapsed="1" thickBot="1" x14ac:dyDescent="0.2">
      <c r="B232" s="324" t="s">
        <v>254</v>
      </c>
      <c r="C232" s="325"/>
      <c r="D232" s="325"/>
      <c r="E232" s="325"/>
      <c r="F232" s="325"/>
      <c r="G232" s="325"/>
      <c r="H232" s="144">
        <f>SUM(H225:H231)</f>
        <v>0</v>
      </c>
      <c r="I232" s="326"/>
      <c r="J232" s="327"/>
      <c r="K232" s="328"/>
      <c r="L232" s="140">
        <f>SUM(L225:L231)</f>
        <v>0</v>
      </c>
    </row>
    <row r="233" spans="2:12" ht="15" customHeight="1" collapsed="1" x14ac:dyDescent="0.15">
      <c r="B233" s="113"/>
      <c r="C233" s="113"/>
      <c r="D233" s="113"/>
      <c r="E233" s="113"/>
      <c r="F233" s="113"/>
      <c r="G233" s="113"/>
      <c r="H233" s="113"/>
      <c r="I233" s="113"/>
      <c r="J233" s="113"/>
      <c r="K233" s="113"/>
      <c r="L233" s="131"/>
    </row>
    <row r="234" spans="2:12" x14ac:dyDescent="0.15">
      <c r="L234" s="114"/>
    </row>
    <row r="235" spans="2:12" x14ac:dyDescent="0.15">
      <c r="L235" s="114"/>
    </row>
    <row r="236" spans="2:12" x14ac:dyDescent="0.15">
      <c r="B236" s="113"/>
      <c r="C236" s="113"/>
      <c r="D236" s="113"/>
      <c r="E236" s="113"/>
      <c r="F236" s="113"/>
      <c r="G236" s="113"/>
      <c r="H236" s="113"/>
      <c r="I236" s="113"/>
      <c r="J236" s="113"/>
      <c r="K236" s="113"/>
      <c r="L236" s="132"/>
    </row>
    <row r="237" spans="2:12" x14ac:dyDescent="0.15">
      <c r="B237" s="111" t="s">
        <v>255</v>
      </c>
      <c r="C237" s="113"/>
      <c r="D237" s="113"/>
      <c r="E237" s="113"/>
      <c r="F237" s="113"/>
      <c r="G237" s="113"/>
      <c r="H237" s="113"/>
      <c r="I237" s="113"/>
      <c r="J237" s="113"/>
      <c r="K237" s="113"/>
      <c r="L237" s="132"/>
    </row>
    <row r="238" spans="2:12" x14ac:dyDescent="0.15">
      <c r="B238" s="113"/>
      <c r="C238" s="113"/>
      <c r="D238" s="113"/>
      <c r="E238" s="113"/>
      <c r="F238" s="113"/>
      <c r="G238" s="113"/>
      <c r="H238" s="114"/>
      <c r="I238" s="114" t="s">
        <v>300</v>
      </c>
      <c r="J238" s="115">
        <f>H255+H271+H287+H303+H319+H335+H351+H367+H383+H399</f>
        <v>0</v>
      </c>
      <c r="K238" s="113"/>
      <c r="L238" s="132"/>
    </row>
    <row r="239" spans="2:12" x14ac:dyDescent="0.15">
      <c r="G239" s="112"/>
      <c r="H239" s="114"/>
      <c r="I239" s="114" t="s">
        <v>250</v>
      </c>
      <c r="J239" s="115">
        <f>MIN(16000000,L255+L271+L287+L303+L319+L335+L351+L367+L383+L399)</f>
        <v>0</v>
      </c>
      <c r="K239" s="112" t="s">
        <v>304</v>
      </c>
      <c r="L239" s="115"/>
    </row>
    <row r="240" spans="2:12" ht="7.5" customHeight="1" x14ac:dyDescent="0.15">
      <c r="L240" s="114"/>
    </row>
    <row r="241" spans="2:12" ht="15" customHeight="1" x14ac:dyDescent="0.15">
      <c r="B241" s="116" t="s">
        <v>251</v>
      </c>
      <c r="C241" s="116"/>
      <c r="D241" s="290"/>
      <c r="E241" s="290"/>
      <c r="F241" s="290"/>
      <c r="G241" s="290"/>
      <c r="H241" s="290"/>
      <c r="I241" s="127"/>
      <c r="J241" s="117"/>
      <c r="K241" s="126"/>
      <c r="L241" s="126"/>
    </row>
    <row r="242" spans="2:12" ht="27" x14ac:dyDescent="0.15">
      <c r="B242" s="284" t="s">
        <v>211</v>
      </c>
      <c r="C242" s="285"/>
      <c r="D242" s="285"/>
      <c r="E242" s="285"/>
      <c r="F242" s="286"/>
      <c r="G242" s="101" t="s">
        <v>90</v>
      </c>
      <c r="H242" s="119" t="s">
        <v>298</v>
      </c>
      <c r="I242" s="101" t="s">
        <v>288</v>
      </c>
      <c r="J242" s="119" t="s">
        <v>344</v>
      </c>
      <c r="K242" s="119" t="s">
        <v>302</v>
      </c>
      <c r="L242" s="119" t="s">
        <v>303</v>
      </c>
    </row>
    <row r="243" spans="2:12" ht="27.95" customHeight="1" x14ac:dyDescent="0.15">
      <c r="B243" s="291" t="s">
        <v>257</v>
      </c>
      <c r="C243" s="292"/>
      <c r="D243" s="292"/>
      <c r="E243" s="292"/>
      <c r="F243" s="293"/>
      <c r="G243" s="68"/>
      <c r="H243" s="171"/>
      <c r="I243" s="109"/>
      <c r="J243" s="304"/>
      <c r="K243" s="304"/>
      <c r="L243" s="304"/>
    </row>
    <row r="244" spans="2:12" ht="27.95" hidden="1" customHeight="1" outlineLevel="1" x14ac:dyDescent="0.15">
      <c r="B244" s="291" t="s">
        <v>257</v>
      </c>
      <c r="C244" s="292"/>
      <c r="D244" s="292"/>
      <c r="E244" s="292"/>
      <c r="F244" s="293"/>
      <c r="G244" s="68"/>
      <c r="H244" s="171"/>
      <c r="I244" s="107"/>
      <c r="J244" s="305"/>
      <c r="K244" s="305"/>
      <c r="L244" s="305"/>
    </row>
    <row r="245" spans="2:12" ht="27.95" hidden="1" customHeight="1" outlineLevel="1" x14ac:dyDescent="0.15">
      <c r="B245" s="291" t="s">
        <v>257</v>
      </c>
      <c r="C245" s="292"/>
      <c r="D245" s="292"/>
      <c r="E245" s="292"/>
      <c r="F245" s="293"/>
      <c r="G245" s="68"/>
      <c r="H245" s="171"/>
      <c r="I245" s="107"/>
      <c r="J245" s="305"/>
      <c r="K245" s="305"/>
      <c r="L245" s="305"/>
    </row>
    <row r="246" spans="2:12" ht="27.95" hidden="1" customHeight="1" outlineLevel="1" x14ac:dyDescent="0.15">
      <c r="B246" s="291" t="s">
        <v>257</v>
      </c>
      <c r="C246" s="292"/>
      <c r="D246" s="292"/>
      <c r="E246" s="292"/>
      <c r="F246" s="293"/>
      <c r="G246" s="68"/>
      <c r="H246" s="171"/>
      <c r="I246" s="107"/>
      <c r="J246" s="305"/>
      <c r="K246" s="305"/>
      <c r="L246" s="305"/>
    </row>
    <row r="247" spans="2:12" ht="27.95" hidden="1" customHeight="1" outlineLevel="1" x14ac:dyDescent="0.15">
      <c r="B247" s="291" t="s">
        <v>258</v>
      </c>
      <c r="C247" s="292"/>
      <c r="D247" s="293"/>
      <c r="E247" s="294" t="s">
        <v>339</v>
      </c>
      <c r="F247" s="295"/>
      <c r="G247" s="68"/>
      <c r="H247" s="171"/>
      <c r="I247" s="171"/>
      <c r="J247" s="305"/>
      <c r="K247" s="305"/>
      <c r="L247" s="305"/>
    </row>
    <row r="248" spans="2:12" ht="27.95" customHeight="1" collapsed="1" x14ac:dyDescent="0.15">
      <c r="B248" s="291" t="s">
        <v>258</v>
      </c>
      <c r="C248" s="292"/>
      <c r="D248" s="293"/>
      <c r="E248" s="294" t="s">
        <v>339</v>
      </c>
      <c r="F248" s="295"/>
      <c r="G248" s="68"/>
      <c r="H248" s="171"/>
      <c r="I248" s="171"/>
      <c r="J248" s="305"/>
      <c r="K248" s="305"/>
      <c r="L248" s="305"/>
    </row>
    <row r="249" spans="2:12" ht="27.95" hidden="1" customHeight="1" outlineLevel="1" x14ac:dyDescent="0.15">
      <c r="B249" s="291" t="s">
        <v>258</v>
      </c>
      <c r="C249" s="292"/>
      <c r="D249" s="293"/>
      <c r="E249" s="294" t="s">
        <v>339</v>
      </c>
      <c r="F249" s="295"/>
      <c r="G249" s="68"/>
      <c r="H249" s="171"/>
      <c r="I249" s="171"/>
      <c r="J249" s="305"/>
      <c r="K249" s="305"/>
      <c r="L249" s="305"/>
    </row>
    <row r="250" spans="2:12" ht="27.95" hidden="1" customHeight="1" outlineLevel="1" x14ac:dyDescent="0.15">
      <c r="B250" s="291" t="s">
        <v>258</v>
      </c>
      <c r="C250" s="292"/>
      <c r="D250" s="293"/>
      <c r="E250" s="294" t="s">
        <v>339</v>
      </c>
      <c r="F250" s="295"/>
      <c r="G250" s="68"/>
      <c r="H250" s="171"/>
      <c r="I250" s="171"/>
      <c r="J250" s="305"/>
      <c r="K250" s="305"/>
      <c r="L250" s="305"/>
    </row>
    <row r="251" spans="2:12" ht="27.95" hidden="1" customHeight="1" outlineLevel="1" x14ac:dyDescent="0.15">
      <c r="B251" s="291" t="s">
        <v>258</v>
      </c>
      <c r="C251" s="292"/>
      <c r="D251" s="293"/>
      <c r="E251" s="294" t="s">
        <v>339</v>
      </c>
      <c r="F251" s="295"/>
      <c r="G251" s="68"/>
      <c r="H251" s="171"/>
      <c r="I251" s="171"/>
      <c r="J251" s="305"/>
      <c r="K251" s="305"/>
      <c r="L251" s="305"/>
    </row>
    <row r="252" spans="2:12" ht="27.95" customHeight="1" collapsed="1" x14ac:dyDescent="0.15">
      <c r="B252" s="291" t="s">
        <v>259</v>
      </c>
      <c r="C252" s="292"/>
      <c r="D252" s="292"/>
      <c r="E252" s="292"/>
      <c r="F252" s="293"/>
      <c r="G252" s="68"/>
      <c r="H252" s="171"/>
      <c r="I252" s="109"/>
      <c r="J252" s="305"/>
      <c r="K252" s="305"/>
      <c r="L252" s="305"/>
    </row>
    <row r="253" spans="2:12" ht="27.95" customHeight="1" x14ac:dyDescent="0.15">
      <c r="B253" s="291" t="s">
        <v>301</v>
      </c>
      <c r="C253" s="292"/>
      <c r="D253" s="292"/>
      <c r="E253" s="292"/>
      <c r="F253" s="293"/>
      <c r="G253" s="68"/>
      <c r="H253" s="171"/>
      <c r="I253" s="171"/>
      <c r="J253" s="305"/>
      <c r="K253" s="305"/>
      <c r="L253" s="305"/>
    </row>
    <row r="254" spans="2:12" ht="27.95" customHeight="1" thickBot="1" x14ac:dyDescent="0.2">
      <c r="B254" s="321" t="s">
        <v>341</v>
      </c>
      <c r="C254" s="322"/>
      <c r="D254" s="322"/>
      <c r="E254" s="322"/>
      <c r="F254" s="322"/>
      <c r="G254" s="322"/>
      <c r="H254" s="323"/>
      <c r="I254" s="109"/>
      <c r="J254" s="306"/>
      <c r="K254" s="306"/>
      <c r="L254" s="306"/>
    </row>
    <row r="255" spans="2:12" ht="27.95" customHeight="1" thickBot="1" x14ac:dyDescent="0.2">
      <c r="B255" s="287" t="s">
        <v>305</v>
      </c>
      <c r="C255" s="288"/>
      <c r="D255" s="288"/>
      <c r="E255" s="288"/>
      <c r="F255" s="288"/>
      <c r="G255" s="289"/>
      <c r="H255" s="145">
        <f>SUM(H243:H254)</f>
        <v>0</v>
      </c>
      <c r="I255" s="139"/>
      <c r="J255" s="146">
        <f>IFERROR(ROUNDDOWN(H255*4/5,-3),0)</f>
        <v>0</v>
      </c>
      <c r="K255" s="147">
        <f>IF(B254="⑤「介護ソフトの定着促進支援」を活用する",10150000,10000000)</f>
        <v>10000000</v>
      </c>
      <c r="L255" s="148">
        <f>MIN(J255,K255)</f>
        <v>0</v>
      </c>
    </row>
    <row r="256" spans="2:12" x14ac:dyDescent="0.15">
      <c r="K256" s="125"/>
    </row>
    <row r="257" spans="2:12" ht="15" hidden="1" customHeight="1" outlineLevel="1" x14ac:dyDescent="0.15">
      <c r="B257" s="116" t="s">
        <v>251</v>
      </c>
      <c r="C257" s="116"/>
      <c r="D257" s="290"/>
      <c r="E257" s="290"/>
      <c r="F257" s="290"/>
      <c r="G257" s="290"/>
      <c r="H257" s="290"/>
      <c r="I257" s="127"/>
      <c r="J257" s="117"/>
      <c r="K257" s="126"/>
      <c r="L257" s="126"/>
    </row>
    <row r="258" spans="2:12" ht="27" hidden="1" customHeight="1" outlineLevel="1" x14ac:dyDescent="0.15">
      <c r="B258" s="284" t="s">
        <v>211</v>
      </c>
      <c r="C258" s="285"/>
      <c r="D258" s="285"/>
      <c r="E258" s="285"/>
      <c r="F258" s="286"/>
      <c r="G258" s="101" t="s">
        <v>90</v>
      </c>
      <c r="H258" s="119" t="s">
        <v>298</v>
      </c>
      <c r="I258" s="101" t="s">
        <v>288</v>
      </c>
      <c r="J258" s="119" t="s">
        <v>344</v>
      </c>
      <c r="K258" s="119" t="s">
        <v>302</v>
      </c>
      <c r="L258" s="119" t="s">
        <v>303</v>
      </c>
    </row>
    <row r="259" spans="2:12" ht="27.95" hidden="1" customHeight="1" outlineLevel="1" x14ac:dyDescent="0.15">
      <c r="B259" s="291" t="s">
        <v>257</v>
      </c>
      <c r="C259" s="292"/>
      <c r="D259" s="292"/>
      <c r="E259" s="292"/>
      <c r="F259" s="293"/>
      <c r="G259" s="68"/>
      <c r="H259" s="171"/>
      <c r="I259" s="109"/>
      <c r="J259" s="304"/>
      <c r="K259" s="304"/>
      <c r="L259" s="304"/>
    </row>
    <row r="260" spans="2:12" ht="27.95" hidden="1" customHeight="1" outlineLevel="2" x14ac:dyDescent="0.15">
      <c r="B260" s="291" t="s">
        <v>257</v>
      </c>
      <c r="C260" s="292"/>
      <c r="D260" s="292"/>
      <c r="E260" s="292"/>
      <c r="F260" s="293"/>
      <c r="G260" s="68"/>
      <c r="H260" s="171"/>
      <c r="I260" s="107"/>
      <c r="J260" s="305"/>
      <c r="K260" s="305"/>
      <c r="L260" s="305"/>
    </row>
    <row r="261" spans="2:12" ht="27.95" hidden="1" customHeight="1" outlineLevel="2" x14ac:dyDescent="0.15">
      <c r="B261" s="291" t="s">
        <v>257</v>
      </c>
      <c r="C261" s="292"/>
      <c r="D261" s="292"/>
      <c r="E261" s="292"/>
      <c r="F261" s="293"/>
      <c r="G261" s="68"/>
      <c r="H261" s="171"/>
      <c r="I261" s="107"/>
      <c r="J261" s="305"/>
      <c r="K261" s="305"/>
      <c r="L261" s="305"/>
    </row>
    <row r="262" spans="2:12" ht="27.95" hidden="1" customHeight="1" outlineLevel="2" x14ac:dyDescent="0.15">
      <c r="B262" s="291" t="s">
        <v>257</v>
      </c>
      <c r="C262" s="292"/>
      <c r="D262" s="292"/>
      <c r="E262" s="292"/>
      <c r="F262" s="293"/>
      <c r="G262" s="68"/>
      <c r="H262" s="171"/>
      <c r="I262" s="107"/>
      <c r="J262" s="305"/>
      <c r="K262" s="305"/>
      <c r="L262" s="305"/>
    </row>
    <row r="263" spans="2:12" ht="27.95" hidden="1" customHeight="1" outlineLevel="2" x14ac:dyDescent="0.15">
      <c r="B263" s="291" t="s">
        <v>258</v>
      </c>
      <c r="C263" s="292"/>
      <c r="D263" s="293"/>
      <c r="E263" s="294" t="s">
        <v>339</v>
      </c>
      <c r="F263" s="295"/>
      <c r="G263" s="68"/>
      <c r="H263" s="171"/>
      <c r="I263" s="171"/>
      <c r="J263" s="305"/>
      <c r="K263" s="305"/>
      <c r="L263" s="305"/>
    </row>
    <row r="264" spans="2:12" ht="27.95" hidden="1" customHeight="1" outlineLevel="1" collapsed="1" x14ac:dyDescent="0.15">
      <c r="B264" s="291" t="s">
        <v>258</v>
      </c>
      <c r="C264" s="292"/>
      <c r="D264" s="293"/>
      <c r="E264" s="294" t="s">
        <v>339</v>
      </c>
      <c r="F264" s="295"/>
      <c r="G264" s="68"/>
      <c r="H264" s="171"/>
      <c r="I264" s="171"/>
      <c r="J264" s="305"/>
      <c r="K264" s="305"/>
      <c r="L264" s="305"/>
    </row>
    <row r="265" spans="2:12" ht="27.95" hidden="1" customHeight="1" outlineLevel="2" x14ac:dyDescent="0.15">
      <c r="B265" s="291" t="s">
        <v>258</v>
      </c>
      <c r="C265" s="292"/>
      <c r="D265" s="293"/>
      <c r="E265" s="294" t="s">
        <v>339</v>
      </c>
      <c r="F265" s="295"/>
      <c r="G265" s="68"/>
      <c r="H265" s="171"/>
      <c r="I265" s="171"/>
      <c r="J265" s="305"/>
      <c r="K265" s="305"/>
      <c r="L265" s="305"/>
    </row>
    <row r="266" spans="2:12" ht="27.95" hidden="1" customHeight="1" outlineLevel="2" x14ac:dyDescent="0.15">
      <c r="B266" s="291" t="s">
        <v>258</v>
      </c>
      <c r="C266" s="292"/>
      <c r="D266" s="293"/>
      <c r="E266" s="294" t="s">
        <v>339</v>
      </c>
      <c r="F266" s="295"/>
      <c r="G266" s="68"/>
      <c r="H266" s="171"/>
      <c r="I266" s="171"/>
      <c r="J266" s="305"/>
      <c r="K266" s="305"/>
      <c r="L266" s="305"/>
    </row>
    <row r="267" spans="2:12" ht="27.95" hidden="1" customHeight="1" outlineLevel="2" x14ac:dyDescent="0.15">
      <c r="B267" s="291" t="s">
        <v>258</v>
      </c>
      <c r="C267" s="292"/>
      <c r="D267" s="293"/>
      <c r="E267" s="294" t="s">
        <v>339</v>
      </c>
      <c r="F267" s="295"/>
      <c r="G267" s="68"/>
      <c r="H267" s="171"/>
      <c r="I267" s="171"/>
      <c r="J267" s="305"/>
      <c r="K267" s="305"/>
      <c r="L267" s="305"/>
    </row>
    <row r="268" spans="2:12" ht="27.95" hidden="1" customHeight="1" outlineLevel="1" collapsed="1" x14ac:dyDescent="0.15">
      <c r="B268" s="291" t="s">
        <v>259</v>
      </c>
      <c r="C268" s="292"/>
      <c r="D268" s="292"/>
      <c r="E268" s="292"/>
      <c r="F268" s="293"/>
      <c r="G268" s="68"/>
      <c r="H268" s="171"/>
      <c r="I268" s="109"/>
      <c r="J268" s="305"/>
      <c r="K268" s="305"/>
      <c r="L268" s="305"/>
    </row>
    <row r="269" spans="2:12" ht="27.95" hidden="1" customHeight="1" outlineLevel="1" x14ac:dyDescent="0.15">
      <c r="B269" s="291" t="s">
        <v>301</v>
      </c>
      <c r="C269" s="292"/>
      <c r="D269" s="292"/>
      <c r="E269" s="292"/>
      <c r="F269" s="293"/>
      <c r="G269" s="68"/>
      <c r="H269" s="171"/>
      <c r="I269" s="171"/>
      <c r="J269" s="305"/>
      <c r="K269" s="305"/>
      <c r="L269" s="305"/>
    </row>
    <row r="270" spans="2:12" ht="27.95" hidden="1" customHeight="1" outlineLevel="1" thickBot="1" x14ac:dyDescent="0.2">
      <c r="B270" s="321" t="s">
        <v>341</v>
      </c>
      <c r="C270" s="322"/>
      <c r="D270" s="322"/>
      <c r="E270" s="322"/>
      <c r="F270" s="322"/>
      <c r="G270" s="322"/>
      <c r="H270" s="323"/>
      <c r="I270" s="109"/>
      <c r="J270" s="306"/>
      <c r="K270" s="306"/>
      <c r="L270" s="306"/>
    </row>
    <row r="271" spans="2:12" ht="27.95" hidden="1" customHeight="1" outlineLevel="1" thickBot="1" x14ac:dyDescent="0.2">
      <c r="B271" s="287" t="s">
        <v>305</v>
      </c>
      <c r="C271" s="288"/>
      <c r="D271" s="288"/>
      <c r="E271" s="288"/>
      <c r="F271" s="288"/>
      <c r="G271" s="289"/>
      <c r="H271" s="145">
        <f>SUM(H259:H270)</f>
        <v>0</v>
      </c>
      <c r="I271" s="139"/>
      <c r="J271" s="146">
        <f>IFERROR(ROUNDDOWN(H271*4/5,-3),0)</f>
        <v>0</v>
      </c>
      <c r="K271" s="147">
        <f>IF(B270="⑤「介護ソフトの定着促進支援」を活用する",10150000,10000000)</f>
        <v>10000000</v>
      </c>
      <c r="L271" s="148">
        <f>MIN(J271,K271)</f>
        <v>0</v>
      </c>
    </row>
    <row r="272" spans="2:12" collapsed="1" x14ac:dyDescent="0.15">
      <c r="I272" s="133"/>
      <c r="K272" s="125"/>
    </row>
    <row r="273" spans="2:12" ht="15" hidden="1" customHeight="1" outlineLevel="1" x14ac:dyDescent="0.15">
      <c r="B273" s="116" t="s">
        <v>251</v>
      </c>
      <c r="C273" s="116"/>
      <c r="D273" s="290"/>
      <c r="E273" s="290"/>
      <c r="F273" s="290"/>
      <c r="G273" s="290"/>
      <c r="H273" s="290"/>
      <c r="I273" s="127"/>
      <c r="J273" s="117"/>
      <c r="K273" s="126"/>
      <c r="L273" s="126"/>
    </row>
    <row r="274" spans="2:12" ht="27" hidden="1" outlineLevel="1" x14ac:dyDescent="0.15">
      <c r="B274" s="284" t="s">
        <v>211</v>
      </c>
      <c r="C274" s="285"/>
      <c r="D274" s="285"/>
      <c r="E274" s="285"/>
      <c r="F274" s="286"/>
      <c r="G274" s="101" t="s">
        <v>90</v>
      </c>
      <c r="H274" s="119" t="s">
        <v>298</v>
      </c>
      <c r="I274" s="101" t="s">
        <v>288</v>
      </c>
      <c r="J274" s="119" t="s">
        <v>344</v>
      </c>
      <c r="K274" s="119" t="s">
        <v>302</v>
      </c>
      <c r="L274" s="119" t="s">
        <v>303</v>
      </c>
    </row>
    <row r="275" spans="2:12" ht="27.95" hidden="1" customHeight="1" outlineLevel="1" x14ac:dyDescent="0.15">
      <c r="B275" s="291" t="s">
        <v>257</v>
      </c>
      <c r="C275" s="292"/>
      <c r="D275" s="292"/>
      <c r="E275" s="292"/>
      <c r="F275" s="293"/>
      <c r="G275" s="68"/>
      <c r="H275" s="171"/>
      <c r="I275" s="109"/>
      <c r="J275" s="304"/>
      <c r="K275" s="304"/>
      <c r="L275" s="304"/>
    </row>
    <row r="276" spans="2:12" ht="27.95" hidden="1" customHeight="1" outlineLevel="2" x14ac:dyDescent="0.15">
      <c r="B276" s="291" t="s">
        <v>257</v>
      </c>
      <c r="C276" s="292"/>
      <c r="D276" s="292"/>
      <c r="E276" s="292"/>
      <c r="F276" s="293"/>
      <c r="G276" s="68"/>
      <c r="H276" s="171"/>
      <c r="I276" s="107"/>
      <c r="J276" s="305"/>
      <c r="K276" s="305"/>
      <c r="L276" s="305"/>
    </row>
    <row r="277" spans="2:12" ht="27.95" hidden="1" customHeight="1" outlineLevel="2" x14ac:dyDescent="0.15">
      <c r="B277" s="291" t="s">
        <v>257</v>
      </c>
      <c r="C277" s="292"/>
      <c r="D277" s="292"/>
      <c r="E277" s="292"/>
      <c r="F277" s="293"/>
      <c r="G277" s="68"/>
      <c r="H277" s="171"/>
      <c r="I277" s="107"/>
      <c r="J277" s="305"/>
      <c r="K277" s="305"/>
      <c r="L277" s="305"/>
    </row>
    <row r="278" spans="2:12" ht="27.95" hidden="1" customHeight="1" outlineLevel="2" x14ac:dyDescent="0.15">
      <c r="B278" s="291" t="s">
        <v>257</v>
      </c>
      <c r="C278" s="292"/>
      <c r="D278" s="292"/>
      <c r="E278" s="292"/>
      <c r="F278" s="293"/>
      <c r="G278" s="68"/>
      <c r="H278" s="171"/>
      <c r="I278" s="107"/>
      <c r="J278" s="305"/>
      <c r="K278" s="305"/>
      <c r="L278" s="305"/>
    </row>
    <row r="279" spans="2:12" ht="27.95" hidden="1" customHeight="1" outlineLevel="2" x14ac:dyDescent="0.15">
      <c r="B279" s="291" t="s">
        <v>258</v>
      </c>
      <c r="C279" s="292"/>
      <c r="D279" s="293"/>
      <c r="E279" s="294" t="s">
        <v>339</v>
      </c>
      <c r="F279" s="295"/>
      <c r="G279" s="68"/>
      <c r="H279" s="171"/>
      <c r="I279" s="171"/>
      <c r="J279" s="305"/>
      <c r="K279" s="305"/>
      <c r="L279" s="305"/>
    </row>
    <row r="280" spans="2:12" ht="27.95" hidden="1" customHeight="1" outlineLevel="1" collapsed="1" x14ac:dyDescent="0.15">
      <c r="B280" s="291" t="s">
        <v>258</v>
      </c>
      <c r="C280" s="292"/>
      <c r="D280" s="293"/>
      <c r="E280" s="294" t="s">
        <v>339</v>
      </c>
      <c r="F280" s="295"/>
      <c r="G280" s="68"/>
      <c r="H280" s="171"/>
      <c r="I280" s="171"/>
      <c r="J280" s="305"/>
      <c r="K280" s="305"/>
      <c r="L280" s="305"/>
    </row>
    <row r="281" spans="2:12" ht="27.95" hidden="1" customHeight="1" outlineLevel="2" x14ac:dyDescent="0.15">
      <c r="B281" s="291" t="s">
        <v>258</v>
      </c>
      <c r="C281" s="292"/>
      <c r="D281" s="293"/>
      <c r="E281" s="294" t="s">
        <v>339</v>
      </c>
      <c r="F281" s="295"/>
      <c r="G281" s="68"/>
      <c r="H281" s="171"/>
      <c r="I281" s="171"/>
      <c r="J281" s="305"/>
      <c r="K281" s="305"/>
      <c r="L281" s="305"/>
    </row>
    <row r="282" spans="2:12" ht="27.95" hidden="1" customHeight="1" outlineLevel="2" x14ac:dyDescent="0.15">
      <c r="B282" s="291" t="s">
        <v>258</v>
      </c>
      <c r="C282" s="292"/>
      <c r="D282" s="293"/>
      <c r="E282" s="294" t="s">
        <v>339</v>
      </c>
      <c r="F282" s="295"/>
      <c r="G282" s="68"/>
      <c r="H282" s="171"/>
      <c r="I282" s="171"/>
      <c r="J282" s="305"/>
      <c r="K282" s="305"/>
      <c r="L282" s="305"/>
    </row>
    <row r="283" spans="2:12" ht="27.95" hidden="1" customHeight="1" outlineLevel="2" x14ac:dyDescent="0.15">
      <c r="B283" s="291" t="s">
        <v>258</v>
      </c>
      <c r="C283" s="292"/>
      <c r="D283" s="293"/>
      <c r="E283" s="294" t="s">
        <v>339</v>
      </c>
      <c r="F283" s="295"/>
      <c r="G283" s="68"/>
      <c r="H283" s="171"/>
      <c r="I283" s="171"/>
      <c r="J283" s="305"/>
      <c r="K283" s="305"/>
      <c r="L283" s="305"/>
    </row>
    <row r="284" spans="2:12" ht="27.95" hidden="1" customHeight="1" outlineLevel="1" collapsed="1" x14ac:dyDescent="0.15">
      <c r="B284" s="291" t="s">
        <v>259</v>
      </c>
      <c r="C284" s="292"/>
      <c r="D284" s="292"/>
      <c r="E284" s="292"/>
      <c r="F284" s="293"/>
      <c r="G284" s="68"/>
      <c r="H284" s="171"/>
      <c r="I284" s="109"/>
      <c r="J284" s="305"/>
      <c r="K284" s="305"/>
      <c r="L284" s="305"/>
    </row>
    <row r="285" spans="2:12" ht="27.95" hidden="1" customHeight="1" outlineLevel="1" x14ac:dyDescent="0.15">
      <c r="B285" s="291" t="s">
        <v>301</v>
      </c>
      <c r="C285" s="292"/>
      <c r="D285" s="292"/>
      <c r="E285" s="292"/>
      <c r="F285" s="293"/>
      <c r="G285" s="68"/>
      <c r="H285" s="171"/>
      <c r="I285" s="171"/>
      <c r="J285" s="305"/>
      <c r="K285" s="305"/>
      <c r="L285" s="305"/>
    </row>
    <row r="286" spans="2:12" ht="27.95" hidden="1" customHeight="1" outlineLevel="1" thickBot="1" x14ac:dyDescent="0.2">
      <c r="B286" s="321" t="s">
        <v>341</v>
      </c>
      <c r="C286" s="322"/>
      <c r="D286" s="322"/>
      <c r="E286" s="322"/>
      <c r="F286" s="322"/>
      <c r="G286" s="322"/>
      <c r="H286" s="323"/>
      <c r="I286" s="109"/>
      <c r="J286" s="306"/>
      <c r="K286" s="306"/>
      <c r="L286" s="306"/>
    </row>
    <row r="287" spans="2:12" ht="27.95" hidden="1" customHeight="1" outlineLevel="1" thickBot="1" x14ac:dyDescent="0.2">
      <c r="B287" s="287" t="s">
        <v>305</v>
      </c>
      <c r="C287" s="288"/>
      <c r="D287" s="288"/>
      <c r="E287" s="288"/>
      <c r="F287" s="288"/>
      <c r="G287" s="289"/>
      <c r="H287" s="145">
        <f>SUM(H275:H286)</f>
        <v>0</v>
      </c>
      <c r="I287" s="139"/>
      <c r="J287" s="146">
        <f>IFERROR(ROUNDDOWN(H287*4/5,-3),0)</f>
        <v>0</v>
      </c>
      <c r="K287" s="147">
        <f>IF(B286="⑤「介護ソフトの定着促進支援」を活用する",10150000,10000000)</f>
        <v>10000000</v>
      </c>
      <c r="L287" s="148">
        <f>MIN(J287,K287)</f>
        <v>0</v>
      </c>
    </row>
    <row r="288" spans="2:12" collapsed="1" x14ac:dyDescent="0.15">
      <c r="I288" s="133"/>
      <c r="K288" s="125"/>
    </row>
    <row r="289" spans="2:12" ht="15" hidden="1" customHeight="1" outlineLevel="1" x14ac:dyDescent="0.15">
      <c r="B289" s="116" t="s">
        <v>251</v>
      </c>
      <c r="C289" s="116"/>
      <c r="D289" s="290"/>
      <c r="E289" s="290"/>
      <c r="F289" s="290"/>
      <c r="G289" s="290"/>
      <c r="H289" s="290"/>
      <c r="I289" s="127"/>
      <c r="J289" s="117"/>
      <c r="K289" s="126"/>
      <c r="L289" s="126"/>
    </row>
    <row r="290" spans="2:12" ht="27" hidden="1" outlineLevel="1" x14ac:dyDescent="0.15">
      <c r="B290" s="284" t="s">
        <v>211</v>
      </c>
      <c r="C290" s="285"/>
      <c r="D290" s="285"/>
      <c r="E290" s="285"/>
      <c r="F290" s="286"/>
      <c r="G290" s="101" t="s">
        <v>90</v>
      </c>
      <c r="H290" s="119" t="s">
        <v>298</v>
      </c>
      <c r="I290" s="101" t="s">
        <v>288</v>
      </c>
      <c r="J290" s="119" t="s">
        <v>344</v>
      </c>
      <c r="K290" s="119" t="s">
        <v>302</v>
      </c>
      <c r="L290" s="119" t="s">
        <v>303</v>
      </c>
    </row>
    <row r="291" spans="2:12" ht="27.95" hidden="1" customHeight="1" outlineLevel="1" x14ac:dyDescent="0.15">
      <c r="B291" s="291" t="s">
        <v>257</v>
      </c>
      <c r="C291" s="292"/>
      <c r="D291" s="292"/>
      <c r="E291" s="292"/>
      <c r="F291" s="293"/>
      <c r="G291" s="68"/>
      <c r="H291" s="171"/>
      <c r="I291" s="109"/>
      <c r="J291" s="304"/>
      <c r="K291" s="304"/>
      <c r="L291" s="304"/>
    </row>
    <row r="292" spans="2:12" ht="27.95" hidden="1" customHeight="1" outlineLevel="2" x14ac:dyDescent="0.15">
      <c r="B292" s="291" t="s">
        <v>257</v>
      </c>
      <c r="C292" s="292"/>
      <c r="D292" s="292"/>
      <c r="E292" s="292"/>
      <c r="F292" s="293"/>
      <c r="G292" s="68"/>
      <c r="H292" s="171"/>
      <c r="I292" s="107"/>
      <c r="J292" s="305"/>
      <c r="K292" s="305"/>
      <c r="L292" s="305"/>
    </row>
    <row r="293" spans="2:12" ht="27.95" hidden="1" customHeight="1" outlineLevel="2" x14ac:dyDescent="0.15">
      <c r="B293" s="291" t="s">
        <v>257</v>
      </c>
      <c r="C293" s="292"/>
      <c r="D293" s="292"/>
      <c r="E293" s="292"/>
      <c r="F293" s="293"/>
      <c r="G293" s="68"/>
      <c r="H293" s="171"/>
      <c r="I293" s="107"/>
      <c r="J293" s="305"/>
      <c r="K293" s="305"/>
      <c r="L293" s="305"/>
    </row>
    <row r="294" spans="2:12" ht="27.95" hidden="1" customHeight="1" outlineLevel="2" x14ac:dyDescent="0.15">
      <c r="B294" s="291" t="s">
        <v>257</v>
      </c>
      <c r="C294" s="292"/>
      <c r="D294" s="292"/>
      <c r="E294" s="292"/>
      <c r="F294" s="293"/>
      <c r="G294" s="68"/>
      <c r="H294" s="171"/>
      <c r="I294" s="107"/>
      <c r="J294" s="305"/>
      <c r="K294" s="305"/>
      <c r="L294" s="305"/>
    </row>
    <row r="295" spans="2:12" ht="27.95" hidden="1" customHeight="1" outlineLevel="2" x14ac:dyDescent="0.15">
      <c r="B295" s="291" t="s">
        <v>258</v>
      </c>
      <c r="C295" s="292"/>
      <c r="D295" s="293"/>
      <c r="E295" s="294" t="s">
        <v>339</v>
      </c>
      <c r="F295" s="295"/>
      <c r="G295" s="68"/>
      <c r="H295" s="171"/>
      <c r="I295" s="171"/>
      <c r="J295" s="305"/>
      <c r="K295" s="305"/>
      <c r="L295" s="305"/>
    </row>
    <row r="296" spans="2:12" ht="27.95" hidden="1" customHeight="1" outlineLevel="1" collapsed="1" x14ac:dyDescent="0.15">
      <c r="B296" s="291" t="s">
        <v>258</v>
      </c>
      <c r="C296" s="292"/>
      <c r="D296" s="293"/>
      <c r="E296" s="294" t="s">
        <v>339</v>
      </c>
      <c r="F296" s="295"/>
      <c r="G296" s="68"/>
      <c r="H296" s="171"/>
      <c r="I296" s="171"/>
      <c r="J296" s="305"/>
      <c r="K296" s="305"/>
      <c r="L296" s="305"/>
    </row>
    <row r="297" spans="2:12" ht="27.95" hidden="1" customHeight="1" outlineLevel="2" x14ac:dyDescent="0.15">
      <c r="B297" s="291" t="s">
        <v>258</v>
      </c>
      <c r="C297" s="292"/>
      <c r="D297" s="293"/>
      <c r="E297" s="294" t="s">
        <v>339</v>
      </c>
      <c r="F297" s="295"/>
      <c r="G297" s="68"/>
      <c r="H297" s="171"/>
      <c r="I297" s="171"/>
      <c r="J297" s="305"/>
      <c r="K297" s="305"/>
      <c r="L297" s="305"/>
    </row>
    <row r="298" spans="2:12" ht="27.95" hidden="1" customHeight="1" outlineLevel="2" x14ac:dyDescent="0.15">
      <c r="B298" s="291" t="s">
        <v>258</v>
      </c>
      <c r="C298" s="292"/>
      <c r="D298" s="293"/>
      <c r="E298" s="294" t="s">
        <v>339</v>
      </c>
      <c r="F298" s="295"/>
      <c r="G298" s="68"/>
      <c r="H298" s="171"/>
      <c r="I298" s="171"/>
      <c r="J298" s="305"/>
      <c r="K298" s="305"/>
      <c r="L298" s="305"/>
    </row>
    <row r="299" spans="2:12" ht="27.95" hidden="1" customHeight="1" outlineLevel="2" x14ac:dyDescent="0.15">
      <c r="B299" s="291" t="s">
        <v>258</v>
      </c>
      <c r="C299" s="292"/>
      <c r="D299" s="293"/>
      <c r="E299" s="294" t="s">
        <v>339</v>
      </c>
      <c r="F299" s="295"/>
      <c r="G299" s="68"/>
      <c r="H299" s="171"/>
      <c r="I299" s="171"/>
      <c r="J299" s="305"/>
      <c r="K299" s="305"/>
      <c r="L299" s="305"/>
    </row>
    <row r="300" spans="2:12" ht="27.95" hidden="1" customHeight="1" outlineLevel="1" collapsed="1" x14ac:dyDescent="0.15">
      <c r="B300" s="291" t="s">
        <v>259</v>
      </c>
      <c r="C300" s="292"/>
      <c r="D300" s="292"/>
      <c r="E300" s="292"/>
      <c r="F300" s="293"/>
      <c r="G300" s="68"/>
      <c r="H300" s="171"/>
      <c r="I300" s="109"/>
      <c r="J300" s="305"/>
      <c r="K300" s="305"/>
      <c r="L300" s="305"/>
    </row>
    <row r="301" spans="2:12" ht="27.95" hidden="1" customHeight="1" outlineLevel="1" x14ac:dyDescent="0.15">
      <c r="B301" s="291" t="s">
        <v>301</v>
      </c>
      <c r="C301" s="292"/>
      <c r="D301" s="292"/>
      <c r="E301" s="292"/>
      <c r="F301" s="293"/>
      <c r="G301" s="68"/>
      <c r="H301" s="171"/>
      <c r="I301" s="171"/>
      <c r="J301" s="305"/>
      <c r="K301" s="305"/>
      <c r="L301" s="305"/>
    </row>
    <row r="302" spans="2:12" ht="27.95" hidden="1" customHeight="1" outlineLevel="1" thickBot="1" x14ac:dyDescent="0.2">
      <c r="B302" s="321" t="s">
        <v>341</v>
      </c>
      <c r="C302" s="322"/>
      <c r="D302" s="322"/>
      <c r="E302" s="322"/>
      <c r="F302" s="322"/>
      <c r="G302" s="322"/>
      <c r="H302" s="323"/>
      <c r="I302" s="109"/>
      <c r="J302" s="306"/>
      <c r="K302" s="306"/>
      <c r="L302" s="306"/>
    </row>
    <row r="303" spans="2:12" ht="27.95" hidden="1" customHeight="1" outlineLevel="1" thickBot="1" x14ac:dyDescent="0.2">
      <c r="B303" s="287" t="s">
        <v>305</v>
      </c>
      <c r="C303" s="288"/>
      <c r="D303" s="288"/>
      <c r="E303" s="288"/>
      <c r="F303" s="288"/>
      <c r="G303" s="289"/>
      <c r="H303" s="145">
        <f>SUM(H291:H302)</f>
        <v>0</v>
      </c>
      <c r="I303" s="139"/>
      <c r="J303" s="146">
        <f>IFERROR(ROUNDDOWN(H303*4/5,-3),0)</f>
        <v>0</v>
      </c>
      <c r="K303" s="147">
        <f>IF(B302="⑤「介護ソフトの定着促進支援」を活用する",10150000,10000000)</f>
        <v>10000000</v>
      </c>
      <c r="L303" s="148">
        <f>MIN(J303,K303)</f>
        <v>0</v>
      </c>
    </row>
    <row r="304" spans="2:12" collapsed="1" x14ac:dyDescent="0.15">
      <c r="I304" s="133"/>
      <c r="K304" s="125"/>
    </row>
    <row r="305" spans="2:12" ht="15" hidden="1" customHeight="1" outlineLevel="1" x14ac:dyDescent="0.15">
      <c r="B305" s="116" t="s">
        <v>251</v>
      </c>
      <c r="C305" s="116"/>
      <c r="D305" s="290"/>
      <c r="E305" s="290"/>
      <c r="F305" s="290"/>
      <c r="G305" s="290"/>
      <c r="H305" s="290"/>
      <c r="I305" s="127"/>
      <c r="J305" s="117"/>
      <c r="K305" s="126"/>
      <c r="L305" s="126"/>
    </row>
    <row r="306" spans="2:12" ht="27" hidden="1" outlineLevel="1" x14ac:dyDescent="0.15">
      <c r="B306" s="284" t="s">
        <v>211</v>
      </c>
      <c r="C306" s="285"/>
      <c r="D306" s="285"/>
      <c r="E306" s="285"/>
      <c r="F306" s="286"/>
      <c r="G306" s="101" t="s">
        <v>90</v>
      </c>
      <c r="H306" s="119" t="s">
        <v>298</v>
      </c>
      <c r="I306" s="101" t="s">
        <v>288</v>
      </c>
      <c r="J306" s="119" t="s">
        <v>344</v>
      </c>
      <c r="K306" s="119" t="s">
        <v>302</v>
      </c>
      <c r="L306" s="119" t="s">
        <v>303</v>
      </c>
    </row>
    <row r="307" spans="2:12" ht="27.95" hidden="1" customHeight="1" outlineLevel="1" x14ac:dyDescent="0.15">
      <c r="B307" s="291" t="s">
        <v>257</v>
      </c>
      <c r="C307" s="292"/>
      <c r="D307" s="292"/>
      <c r="E307" s="292"/>
      <c r="F307" s="293"/>
      <c r="G307" s="68"/>
      <c r="H307" s="171"/>
      <c r="I307" s="109"/>
      <c r="J307" s="304"/>
      <c r="K307" s="304"/>
      <c r="L307" s="304"/>
    </row>
    <row r="308" spans="2:12" ht="27.95" hidden="1" customHeight="1" outlineLevel="2" x14ac:dyDescent="0.15">
      <c r="B308" s="291" t="s">
        <v>257</v>
      </c>
      <c r="C308" s="292"/>
      <c r="D308" s="292"/>
      <c r="E308" s="292"/>
      <c r="F308" s="293"/>
      <c r="G308" s="68"/>
      <c r="H308" s="171"/>
      <c r="I308" s="107"/>
      <c r="J308" s="305"/>
      <c r="K308" s="305"/>
      <c r="L308" s="305"/>
    </row>
    <row r="309" spans="2:12" ht="27.95" hidden="1" customHeight="1" outlineLevel="2" x14ac:dyDescent="0.15">
      <c r="B309" s="291" t="s">
        <v>257</v>
      </c>
      <c r="C309" s="292"/>
      <c r="D309" s="292"/>
      <c r="E309" s="292"/>
      <c r="F309" s="293"/>
      <c r="G309" s="68"/>
      <c r="H309" s="171"/>
      <c r="I309" s="107"/>
      <c r="J309" s="305"/>
      <c r="K309" s="305"/>
      <c r="L309" s="305"/>
    </row>
    <row r="310" spans="2:12" ht="27.95" hidden="1" customHeight="1" outlineLevel="2" x14ac:dyDescent="0.15">
      <c r="B310" s="291" t="s">
        <v>257</v>
      </c>
      <c r="C310" s="292"/>
      <c r="D310" s="292"/>
      <c r="E310" s="292"/>
      <c r="F310" s="293"/>
      <c r="G310" s="68"/>
      <c r="H310" s="171"/>
      <c r="I310" s="107"/>
      <c r="J310" s="305"/>
      <c r="K310" s="305"/>
      <c r="L310" s="305"/>
    </row>
    <row r="311" spans="2:12" ht="27.95" hidden="1" customHeight="1" outlineLevel="2" x14ac:dyDescent="0.15">
      <c r="B311" s="291" t="s">
        <v>258</v>
      </c>
      <c r="C311" s="292"/>
      <c r="D311" s="293"/>
      <c r="E311" s="294" t="s">
        <v>339</v>
      </c>
      <c r="F311" s="295"/>
      <c r="G311" s="68"/>
      <c r="H311" s="171"/>
      <c r="I311" s="171"/>
      <c r="J311" s="305"/>
      <c r="K311" s="305"/>
      <c r="L311" s="305"/>
    </row>
    <row r="312" spans="2:12" ht="27.95" hidden="1" customHeight="1" outlineLevel="1" collapsed="1" x14ac:dyDescent="0.15">
      <c r="B312" s="291" t="s">
        <v>258</v>
      </c>
      <c r="C312" s="292"/>
      <c r="D312" s="293"/>
      <c r="E312" s="294" t="s">
        <v>339</v>
      </c>
      <c r="F312" s="295"/>
      <c r="G312" s="68"/>
      <c r="H312" s="171"/>
      <c r="I312" s="171"/>
      <c r="J312" s="305"/>
      <c r="K312" s="305"/>
      <c r="L312" s="305"/>
    </row>
    <row r="313" spans="2:12" ht="27.95" hidden="1" customHeight="1" outlineLevel="2" x14ac:dyDescent="0.15">
      <c r="B313" s="291" t="s">
        <v>258</v>
      </c>
      <c r="C313" s="292"/>
      <c r="D313" s="293"/>
      <c r="E313" s="294" t="s">
        <v>339</v>
      </c>
      <c r="F313" s="295"/>
      <c r="G313" s="68"/>
      <c r="H313" s="171"/>
      <c r="I313" s="171"/>
      <c r="J313" s="305"/>
      <c r="K313" s="305"/>
      <c r="L313" s="305"/>
    </row>
    <row r="314" spans="2:12" ht="27.95" hidden="1" customHeight="1" outlineLevel="2" x14ac:dyDescent="0.15">
      <c r="B314" s="291" t="s">
        <v>258</v>
      </c>
      <c r="C314" s="292"/>
      <c r="D314" s="293"/>
      <c r="E314" s="294" t="s">
        <v>339</v>
      </c>
      <c r="F314" s="295"/>
      <c r="G314" s="68"/>
      <c r="H314" s="171"/>
      <c r="I314" s="171"/>
      <c r="J314" s="305"/>
      <c r="K314" s="305"/>
      <c r="L314" s="305"/>
    </row>
    <row r="315" spans="2:12" ht="27.95" hidden="1" customHeight="1" outlineLevel="2" x14ac:dyDescent="0.15">
      <c r="B315" s="291" t="s">
        <v>258</v>
      </c>
      <c r="C315" s="292"/>
      <c r="D315" s="293"/>
      <c r="E315" s="294" t="s">
        <v>339</v>
      </c>
      <c r="F315" s="295"/>
      <c r="G315" s="68"/>
      <c r="H315" s="171"/>
      <c r="I315" s="171"/>
      <c r="J315" s="305"/>
      <c r="K315" s="305"/>
      <c r="L315" s="305"/>
    </row>
    <row r="316" spans="2:12" ht="27.95" hidden="1" customHeight="1" outlineLevel="1" collapsed="1" x14ac:dyDescent="0.15">
      <c r="B316" s="291" t="s">
        <v>259</v>
      </c>
      <c r="C316" s="292"/>
      <c r="D316" s="292"/>
      <c r="E316" s="292"/>
      <c r="F316" s="293"/>
      <c r="G316" s="68"/>
      <c r="H316" s="171"/>
      <c r="I316" s="109"/>
      <c r="J316" s="305"/>
      <c r="K316" s="305"/>
      <c r="L316" s="305"/>
    </row>
    <row r="317" spans="2:12" ht="27.95" hidden="1" customHeight="1" outlineLevel="1" x14ac:dyDescent="0.15">
      <c r="B317" s="291" t="s">
        <v>301</v>
      </c>
      <c r="C317" s="292"/>
      <c r="D317" s="292"/>
      <c r="E317" s="292"/>
      <c r="F317" s="293"/>
      <c r="G317" s="68"/>
      <c r="H317" s="171"/>
      <c r="I317" s="171"/>
      <c r="J317" s="305"/>
      <c r="K317" s="305"/>
      <c r="L317" s="305"/>
    </row>
    <row r="318" spans="2:12" ht="27.95" hidden="1" customHeight="1" outlineLevel="1" thickBot="1" x14ac:dyDescent="0.2">
      <c r="B318" s="321" t="s">
        <v>341</v>
      </c>
      <c r="C318" s="322"/>
      <c r="D318" s="322"/>
      <c r="E318" s="322"/>
      <c r="F318" s="322"/>
      <c r="G318" s="322"/>
      <c r="H318" s="323"/>
      <c r="I318" s="109"/>
      <c r="J318" s="306"/>
      <c r="K318" s="306"/>
      <c r="L318" s="306"/>
    </row>
    <row r="319" spans="2:12" ht="27.95" hidden="1" customHeight="1" outlineLevel="1" thickBot="1" x14ac:dyDescent="0.2">
      <c r="B319" s="287" t="s">
        <v>305</v>
      </c>
      <c r="C319" s="288"/>
      <c r="D319" s="288"/>
      <c r="E319" s="288"/>
      <c r="F319" s="288"/>
      <c r="G319" s="289"/>
      <c r="H319" s="145">
        <f>SUM(H307:H318)</f>
        <v>0</v>
      </c>
      <c r="I319" s="139"/>
      <c r="J319" s="146">
        <f>IFERROR(ROUNDDOWN(H319*4/5,-3),0)</f>
        <v>0</v>
      </c>
      <c r="K319" s="147">
        <f>IF(B318="⑤「介護ソフトの定着促進支援」を活用する",10150000,10000000)</f>
        <v>10000000</v>
      </c>
      <c r="L319" s="148">
        <f>MIN(J319,K319)</f>
        <v>0</v>
      </c>
    </row>
    <row r="320" spans="2:12" collapsed="1" x14ac:dyDescent="0.15">
      <c r="I320" s="133"/>
      <c r="K320" s="125"/>
    </row>
    <row r="321" spans="2:12" ht="15" hidden="1" customHeight="1" outlineLevel="1" x14ac:dyDescent="0.15">
      <c r="B321" s="116" t="s">
        <v>251</v>
      </c>
      <c r="C321" s="116"/>
      <c r="D321" s="290"/>
      <c r="E321" s="290"/>
      <c r="F321" s="290"/>
      <c r="G321" s="290"/>
      <c r="H321" s="290"/>
      <c r="I321" s="127"/>
      <c r="J321" s="117"/>
      <c r="K321" s="126"/>
      <c r="L321" s="126"/>
    </row>
    <row r="322" spans="2:12" ht="27" hidden="1" outlineLevel="1" x14ac:dyDescent="0.15">
      <c r="B322" s="284" t="s">
        <v>211</v>
      </c>
      <c r="C322" s="285"/>
      <c r="D322" s="285"/>
      <c r="E322" s="285"/>
      <c r="F322" s="286"/>
      <c r="G322" s="101" t="s">
        <v>90</v>
      </c>
      <c r="H322" s="119" t="s">
        <v>298</v>
      </c>
      <c r="I322" s="101" t="s">
        <v>288</v>
      </c>
      <c r="J322" s="119" t="s">
        <v>344</v>
      </c>
      <c r="K322" s="119" t="s">
        <v>302</v>
      </c>
      <c r="L322" s="119" t="s">
        <v>303</v>
      </c>
    </row>
    <row r="323" spans="2:12" ht="27.95" hidden="1" customHeight="1" outlineLevel="1" x14ac:dyDescent="0.15">
      <c r="B323" s="291" t="s">
        <v>257</v>
      </c>
      <c r="C323" s="292"/>
      <c r="D323" s="292"/>
      <c r="E323" s="292"/>
      <c r="F323" s="293"/>
      <c r="G323" s="68"/>
      <c r="H323" s="171"/>
      <c r="I323" s="109"/>
      <c r="J323" s="304"/>
      <c r="K323" s="304"/>
      <c r="L323" s="304"/>
    </row>
    <row r="324" spans="2:12" ht="27.95" hidden="1" customHeight="1" outlineLevel="2" x14ac:dyDescent="0.15">
      <c r="B324" s="291" t="s">
        <v>257</v>
      </c>
      <c r="C324" s="292"/>
      <c r="D324" s="292"/>
      <c r="E324" s="292"/>
      <c r="F324" s="293"/>
      <c r="G324" s="68"/>
      <c r="H324" s="171"/>
      <c r="I324" s="107"/>
      <c r="J324" s="305"/>
      <c r="K324" s="305"/>
      <c r="L324" s="305"/>
    </row>
    <row r="325" spans="2:12" ht="27.95" hidden="1" customHeight="1" outlineLevel="2" x14ac:dyDescent="0.15">
      <c r="B325" s="291" t="s">
        <v>257</v>
      </c>
      <c r="C325" s="292"/>
      <c r="D325" s="292"/>
      <c r="E325" s="292"/>
      <c r="F325" s="293"/>
      <c r="G325" s="68"/>
      <c r="H325" s="171"/>
      <c r="I325" s="107"/>
      <c r="J325" s="305"/>
      <c r="K325" s="305"/>
      <c r="L325" s="305"/>
    </row>
    <row r="326" spans="2:12" ht="27.95" hidden="1" customHeight="1" outlineLevel="2" x14ac:dyDescent="0.15">
      <c r="B326" s="291" t="s">
        <v>257</v>
      </c>
      <c r="C326" s="292"/>
      <c r="D326" s="292"/>
      <c r="E326" s="292"/>
      <c r="F326" s="293"/>
      <c r="G326" s="68"/>
      <c r="H326" s="171"/>
      <c r="I326" s="107"/>
      <c r="J326" s="305"/>
      <c r="K326" s="305"/>
      <c r="L326" s="305"/>
    </row>
    <row r="327" spans="2:12" ht="27.95" hidden="1" customHeight="1" outlineLevel="2" x14ac:dyDescent="0.15">
      <c r="B327" s="291" t="s">
        <v>258</v>
      </c>
      <c r="C327" s="292"/>
      <c r="D327" s="293"/>
      <c r="E327" s="294" t="s">
        <v>339</v>
      </c>
      <c r="F327" s="295"/>
      <c r="G327" s="68"/>
      <c r="H327" s="171"/>
      <c r="I327" s="171"/>
      <c r="J327" s="305"/>
      <c r="K327" s="305"/>
      <c r="L327" s="305"/>
    </row>
    <row r="328" spans="2:12" ht="27.95" hidden="1" customHeight="1" outlineLevel="1" collapsed="1" x14ac:dyDescent="0.15">
      <c r="B328" s="291" t="s">
        <v>258</v>
      </c>
      <c r="C328" s="292"/>
      <c r="D328" s="293"/>
      <c r="E328" s="294" t="s">
        <v>339</v>
      </c>
      <c r="F328" s="295"/>
      <c r="G328" s="68"/>
      <c r="H328" s="171"/>
      <c r="I328" s="171"/>
      <c r="J328" s="305"/>
      <c r="K328" s="305"/>
      <c r="L328" s="305"/>
    </row>
    <row r="329" spans="2:12" ht="27.95" hidden="1" customHeight="1" outlineLevel="2" x14ac:dyDescent="0.15">
      <c r="B329" s="291" t="s">
        <v>258</v>
      </c>
      <c r="C329" s="292"/>
      <c r="D329" s="293"/>
      <c r="E329" s="294" t="s">
        <v>339</v>
      </c>
      <c r="F329" s="295"/>
      <c r="G329" s="68"/>
      <c r="H329" s="171"/>
      <c r="I329" s="171"/>
      <c r="J329" s="305"/>
      <c r="K329" s="305"/>
      <c r="L329" s="305"/>
    </row>
    <row r="330" spans="2:12" ht="27.95" hidden="1" customHeight="1" outlineLevel="2" x14ac:dyDescent="0.15">
      <c r="B330" s="291" t="s">
        <v>258</v>
      </c>
      <c r="C330" s="292"/>
      <c r="D330" s="293"/>
      <c r="E330" s="294" t="s">
        <v>339</v>
      </c>
      <c r="F330" s="295"/>
      <c r="G330" s="68"/>
      <c r="H330" s="171"/>
      <c r="I330" s="171"/>
      <c r="J330" s="305"/>
      <c r="K330" s="305"/>
      <c r="L330" s="305"/>
    </row>
    <row r="331" spans="2:12" ht="27.95" hidden="1" customHeight="1" outlineLevel="2" x14ac:dyDescent="0.15">
      <c r="B331" s="291" t="s">
        <v>258</v>
      </c>
      <c r="C331" s="292"/>
      <c r="D331" s="293"/>
      <c r="E331" s="294" t="s">
        <v>339</v>
      </c>
      <c r="F331" s="295"/>
      <c r="G331" s="68"/>
      <c r="H331" s="171"/>
      <c r="I331" s="171"/>
      <c r="J331" s="305"/>
      <c r="K331" s="305"/>
      <c r="L331" s="305"/>
    </row>
    <row r="332" spans="2:12" ht="27.95" hidden="1" customHeight="1" outlineLevel="1" collapsed="1" x14ac:dyDescent="0.15">
      <c r="B332" s="291" t="s">
        <v>259</v>
      </c>
      <c r="C332" s="292"/>
      <c r="D332" s="292"/>
      <c r="E332" s="292"/>
      <c r="F332" s="293"/>
      <c r="G332" s="68"/>
      <c r="H332" s="171"/>
      <c r="I332" s="109"/>
      <c r="J332" s="305"/>
      <c r="K332" s="305"/>
      <c r="L332" s="305"/>
    </row>
    <row r="333" spans="2:12" ht="27.95" hidden="1" customHeight="1" outlineLevel="1" x14ac:dyDescent="0.15">
      <c r="B333" s="291" t="s">
        <v>301</v>
      </c>
      <c r="C333" s="292"/>
      <c r="D333" s="292"/>
      <c r="E333" s="292"/>
      <c r="F333" s="293"/>
      <c r="G333" s="68"/>
      <c r="H333" s="171"/>
      <c r="I333" s="171"/>
      <c r="J333" s="305"/>
      <c r="K333" s="305"/>
      <c r="L333" s="305"/>
    </row>
    <row r="334" spans="2:12" ht="27.95" hidden="1" customHeight="1" outlineLevel="1" thickBot="1" x14ac:dyDescent="0.2">
      <c r="B334" s="321" t="s">
        <v>341</v>
      </c>
      <c r="C334" s="322"/>
      <c r="D334" s="322"/>
      <c r="E334" s="322"/>
      <c r="F334" s="322"/>
      <c r="G334" s="322"/>
      <c r="H334" s="323"/>
      <c r="I334" s="109"/>
      <c r="J334" s="306"/>
      <c r="K334" s="306"/>
      <c r="L334" s="306"/>
    </row>
    <row r="335" spans="2:12" ht="27.95" hidden="1" customHeight="1" outlineLevel="1" thickBot="1" x14ac:dyDescent="0.2">
      <c r="B335" s="287" t="s">
        <v>305</v>
      </c>
      <c r="C335" s="288"/>
      <c r="D335" s="288"/>
      <c r="E335" s="288"/>
      <c r="F335" s="288"/>
      <c r="G335" s="289"/>
      <c r="H335" s="145">
        <f>SUM(H323:H334)</f>
        <v>0</v>
      </c>
      <c r="I335" s="139"/>
      <c r="J335" s="146">
        <f>IFERROR(ROUNDDOWN(H335*4/5,-3),0)</f>
        <v>0</v>
      </c>
      <c r="K335" s="147">
        <f>IF(B334="⑤「介護ソフトの定着促進支援」を活用する",10150000,10000000)</f>
        <v>10000000</v>
      </c>
      <c r="L335" s="148">
        <f>MIN(J335,K335)</f>
        <v>0</v>
      </c>
    </row>
    <row r="336" spans="2:12" collapsed="1" x14ac:dyDescent="0.15">
      <c r="I336" s="133"/>
      <c r="K336" s="125"/>
    </row>
    <row r="337" spans="2:12" ht="15" hidden="1" customHeight="1" outlineLevel="1" x14ac:dyDescent="0.15">
      <c r="B337" s="116" t="s">
        <v>251</v>
      </c>
      <c r="C337" s="116"/>
      <c r="D337" s="290"/>
      <c r="E337" s="290"/>
      <c r="F337" s="290"/>
      <c r="G337" s="290"/>
      <c r="H337" s="290"/>
      <c r="I337" s="127"/>
      <c r="J337" s="117"/>
      <c r="K337" s="126"/>
      <c r="L337" s="126"/>
    </row>
    <row r="338" spans="2:12" ht="27" hidden="1" outlineLevel="1" x14ac:dyDescent="0.15">
      <c r="B338" s="284" t="s">
        <v>211</v>
      </c>
      <c r="C338" s="285"/>
      <c r="D338" s="285"/>
      <c r="E338" s="285"/>
      <c r="F338" s="286"/>
      <c r="G338" s="101" t="s">
        <v>90</v>
      </c>
      <c r="H338" s="119" t="s">
        <v>298</v>
      </c>
      <c r="I338" s="101" t="s">
        <v>288</v>
      </c>
      <c r="J338" s="119" t="s">
        <v>344</v>
      </c>
      <c r="K338" s="119" t="s">
        <v>302</v>
      </c>
      <c r="L338" s="119" t="s">
        <v>303</v>
      </c>
    </row>
    <row r="339" spans="2:12" ht="27.95" hidden="1" customHeight="1" outlineLevel="1" x14ac:dyDescent="0.15">
      <c r="B339" s="291" t="s">
        <v>257</v>
      </c>
      <c r="C339" s="292"/>
      <c r="D339" s="292"/>
      <c r="E339" s="292"/>
      <c r="F339" s="293"/>
      <c r="G339" s="68"/>
      <c r="H339" s="171"/>
      <c r="I339" s="109"/>
      <c r="J339" s="304"/>
      <c r="K339" s="304"/>
      <c r="L339" s="304"/>
    </row>
    <row r="340" spans="2:12" ht="27.95" hidden="1" customHeight="1" outlineLevel="2" x14ac:dyDescent="0.15">
      <c r="B340" s="291" t="s">
        <v>257</v>
      </c>
      <c r="C340" s="292"/>
      <c r="D340" s="292"/>
      <c r="E340" s="292"/>
      <c r="F340" s="293"/>
      <c r="G340" s="68"/>
      <c r="H340" s="171"/>
      <c r="I340" s="107"/>
      <c r="J340" s="305"/>
      <c r="K340" s="305"/>
      <c r="L340" s="305"/>
    </row>
    <row r="341" spans="2:12" ht="27.95" hidden="1" customHeight="1" outlineLevel="2" x14ac:dyDescent="0.15">
      <c r="B341" s="291" t="s">
        <v>257</v>
      </c>
      <c r="C341" s="292"/>
      <c r="D341" s="292"/>
      <c r="E341" s="292"/>
      <c r="F341" s="293"/>
      <c r="G341" s="68"/>
      <c r="H341" s="171"/>
      <c r="I341" s="107"/>
      <c r="J341" s="305"/>
      <c r="K341" s="305"/>
      <c r="L341" s="305"/>
    </row>
    <row r="342" spans="2:12" ht="27.95" hidden="1" customHeight="1" outlineLevel="2" x14ac:dyDescent="0.15">
      <c r="B342" s="291" t="s">
        <v>257</v>
      </c>
      <c r="C342" s="292"/>
      <c r="D342" s="292"/>
      <c r="E342" s="292"/>
      <c r="F342" s="293"/>
      <c r="G342" s="68"/>
      <c r="H342" s="171"/>
      <c r="I342" s="107"/>
      <c r="J342" s="305"/>
      <c r="K342" s="305"/>
      <c r="L342" s="305"/>
    </row>
    <row r="343" spans="2:12" ht="27.95" hidden="1" customHeight="1" outlineLevel="2" x14ac:dyDescent="0.15">
      <c r="B343" s="291" t="s">
        <v>258</v>
      </c>
      <c r="C343" s="292"/>
      <c r="D343" s="293"/>
      <c r="E343" s="294" t="s">
        <v>339</v>
      </c>
      <c r="F343" s="295"/>
      <c r="G343" s="68"/>
      <c r="H343" s="171"/>
      <c r="I343" s="171"/>
      <c r="J343" s="305"/>
      <c r="K343" s="305"/>
      <c r="L343" s="305"/>
    </row>
    <row r="344" spans="2:12" ht="27.95" hidden="1" customHeight="1" outlineLevel="1" collapsed="1" x14ac:dyDescent="0.15">
      <c r="B344" s="291" t="s">
        <v>258</v>
      </c>
      <c r="C344" s="292"/>
      <c r="D344" s="293"/>
      <c r="E344" s="294" t="s">
        <v>339</v>
      </c>
      <c r="F344" s="295"/>
      <c r="G344" s="68"/>
      <c r="H344" s="171"/>
      <c r="I344" s="171"/>
      <c r="J344" s="305"/>
      <c r="K344" s="305"/>
      <c r="L344" s="305"/>
    </row>
    <row r="345" spans="2:12" ht="27.95" hidden="1" customHeight="1" outlineLevel="2" x14ac:dyDescent="0.15">
      <c r="B345" s="291" t="s">
        <v>258</v>
      </c>
      <c r="C345" s="292"/>
      <c r="D345" s="293"/>
      <c r="E345" s="294" t="s">
        <v>339</v>
      </c>
      <c r="F345" s="295"/>
      <c r="G345" s="68"/>
      <c r="H345" s="171"/>
      <c r="I345" s="171"/>
      <c r="J345" s="305"/>
      <c r="K345" s="305"/>
      <c r="L345" s="305"/>
    </row>
    <row r="346" spans="2:12" ht="27.95" hidden="1" customHeight="1" outlineLevel="2" x14ac:dyDescent="0.15">
      <c r="B346" s="291" t="s">
        <v>258</v>
      </c>
      <c r="C346" s="292"/>
      <c r="D346" s="293"/>
      <c r="E346" s="294" t="s">
        <v>339</v>
      </c>
      <c r="F346" s="295"/>
      <c r="G346" s="68"/>
      <c r="H346" s="171"/>
      <c r="I346" s="171"/>
      <c r="J346" s="305"/>
      <c r="K346" s="305"/>
      <c r="L346" s="305"/>
    </row>
    <row r="347" spans="2:12" ht="27.95" hidden="1" customHeight="1" outlineLevel="2" x14ac:dyDescent="0.15">
      <c r="B347" s="291" t="s">
        <v>258</v>
      </c>
      <c r="C347" s="292"/>
      <c r="D347" s="293"/>
      <c r="E347" s="294" t="s">
        <v>339</v>
      </c>
      <c r="F347" s="295"/>
      <c r="G347" s="68"/>
      <c r="H347" s="171"/>
      <c r="I347" s="171"/>
      <c r="J347" s="305"/>
      <c r="K347" s="305"/>
      <c r="L347" s="305"/>
    </row>
    <row r="348" spans="2:12" ht="27.95" hidden="1" customHeight="1" outlineLevel="1" collapsed="1" x14ac:dyDescent="0.15">
      <c r="B348" s="291" t="s">
        <v>259</v>
      </c>
      <c r="C348" s="292"/>
      <c r="D348" s="292"/>
      <c r="E348" s="292"/>
      <c r="F348" s="293"/>
      <c r="G348" s="68"/>
      <c r="H348" s="171"/>
      <c r="I348" s="109"/>
      <c r="J348" s="305"/>
      <c r="K348" s="305"/>
      <c r="L348" s="305"/>
    </row>
    <row r="349" spans="2:12" ht="27.95" hidden="1" customHeight="1" outlineLevel="1" x14ac:dyDescent="0.15">
      <c r="B349" s="291" t="s">
        <v>301</v>
      </c>
      <c r="C349" s="292"/>
      <c r="D349" s="292"/>
      <c r="E349" s="292"/>
      <c r="F349" s="293"/>
      <c r="G349" s="68"/>
      <c r="H349" s="171"/>
      <c r="I349" s="171"/>
      <c r="J349" s="305"/>
      <c r="K349" s="305"/>
      <c r="L349" s="305"/>
    </row>
    <row r="350" spans="2:12" ht="27.95" hidden="1" customHeight="1" outlineLevel="1" thickBot="1" x14ac:dyDescent="0.2">
      <c r="B350" s="321" t="s">
        <v>341</v>
      </c>
      <c r="C350" s="322"/>
      <c r="D350" s="322"/>
      <c r="E350" s="322"/>
      <c r="F350" s="322"/>
      <c r="G350" s="322"/>
      <c r="H350" s="323"/>
      <c r="I350" s="109"/>
      <c r="J350" s="306"/>
      <c r="K350" s="306"/>
      <c r="L350" s="306"/>
    </row>
    <row r="351" spans="2:12" ht="27.95" hidden="1" customHeight="1" outlineLevel="1" thickBot="1" x14ac:dyDescent="0.2">
      <c r="B351" s="287" t="s">
        <v>305</v>
      </c>
      <c r="C351" s="288"/>
      <c r="D351" s="288"/>
      <c r="E351" s="288"/>
      <c r="F351" s="288"/>
      <c r="G351" s="289"/>
      <c r="H351" s="145">
        <f>SUM(H339:H350)</f>
        <v>0</v>
      </c>
      <c r="I351" s="139"/>
      <c r="J351" s="146">
        <f>IFERROR(ROUNDDOWN(H351*4/5,-3),0)</f>
        <v>0</v>
      </c>
      <c r="K351" s="147">
        <f>IF(B350="⑤「介護ソフトの定着促進支援」を活用する",10150000,10000000)</f>
        <v>10000000</v>
      </c>
      <c r="L351" s="148">
        <f>MIN(J351,K351)</f>
        <v>0</v>
      </c>
    </row>
    <row r="352" spans="2:12" collapsed="1" x14ac:dyDescent="0.15">
      <c r="I352" s="133"/>
      <c r="K352" s="125"/>
    </row>
    <row r="353" spans="2:12" ht="15" hidden="1" customHeight="1" outlineLevel="1" x14ac:dyDescent="0.15">
      <c r="B353" s="116" t="s">
        <v>251</v>
      </c>
      <c r="C353" s="116"/>
      <c r="D353" s="290"/>
      <c r="E353" s="290"/>
      <c r="F353" s="290"/>
      <c r="G353" s="290"/>
      <c r="H353" s="290"/>
      <c r="I353" s="127"/>
      <c r="J353" s="117"/>
      <c r="K353" s="126"/>
      <c r="L353" s="126"/>
    </row>
    <row r="354" spans="2:12" ht="27" hidden="1" outlineLevel="1" x14ac:dyDescent="0.15">
      <c r="B354" s="284" t="s">
        <v>211</v>
      </c>
      <c r="C354" s="285"/>
      <c r="D354" s="285"/>
      <c r="E354" s="285"/>
      <c r="F354" s="286"/>
      <c r="G354" s="101" t="s">
        <v>90</v>
      </c>
      <c r="H354" s="119" t="s">
        <v>298</v>
      </c>
      <c r="I354" s="101" t="s">
        <v>288</v>
      </c>
      <c r="J354" s="119" t="s">
        <v>344</v>
      </c>
      <c r="K354" s="119" t="s">
        <v>302</v>
      </c>
      <c r="L354" s="119" t="s">
        <v>303</v>
      </c>
    </row>
    <row r="355" spans="2:12" ht="27.95" hidden="1" customHeight="1" outlineLevel="1" x14ac:dyDescent="0.15">
      <c r="B355" s="291" t="s">
        <v>257</v>
      </c>
      <c r="C355" s="292"/>
      <c r="D355" s="292"/>
      <c r="E355" s="292"/>
      <c r="F355" s="293"/>
      <c r="G355" s="68"/>
      <c r="H355" s="171"/>
      <c r="I355" s="109"/>
      <c r="J355" s="304"/>
      <c r="K355" s="304"/>
      <c r="L355" s="304"/>
    </row>
    <row r="356" spans="2:12" ht="27.95" hidden="1" customHeight="1" outlineLevel="2" x14ac:dyDescent="0.15">
      <c r="B356" s="291" t="s">
        <v>257</v>
      </c>
      <c r="C356" s="292"/>
      <c r="D356" s="292"/>
      <c r="E356" s="292"/>
      <c r="F356" s="293"/>
      <c r="G356" s="68"/>
      <c r="H356" s="171"/>
      <c r="I356" s="107"/>
      <c r="J356" s="305"/>
      <c r="K356" s="305"/>
      <c r="L356" s="305"/>
    </row>
    <row r="357" spans="2:12" ht="27.95" hidden="1" customHeight="1" outlineLevel="2" x14ac:dyDescent="0.15">
      <c r="B357" s="291" t="s">
        <v>257</v>
      </c>
      <c r="C357" s="292"/>
      <c r="D357" s="292"/>
      <c r="E357" s="292"/>
      <c r="F357" s="293"/>
      <c r="G357" s="68"/>
      <c r="H357" s="171"/>
      <c r="I357" s="107"/>
      <c r="J357" s="305"/>
      <c r="K357" s="305"/>
      <c r="L357" s="305"/>
    </row>
    <row r="358" spans="2:12" ht="27.95" hidden="1" customHeight="1" outlineLevel="2" x14ac:dyDescent="0.15">
      <c r="B358" s="291" t="s">
        <v>257</v>
      </c>
      <c r="C358" s="292"/>
      <c r="D358" s="292"/>
      <c r="E358" s="292"/>
      <c r="F358" s="293"/>
      <c r="G358" s="68"/>
      <c r="H358" s="171"/>
      <c r="I358" s="107"/>
      <c r="J358" s="305"/>
      <c r="K358" s="305"/>
      <c r="L358" s="305"/>
    </row>
    <row r="359" spans="2:12" ht="27.95" hidden="1" customHeight="1" outlineLevel="2" x14ac:dyDescent="0.15">
      <c r="B359" s="291" t="s">
        <v>258</v>
      </c>
      <c r="C359" s="292"/>
      <c r="D359" s="293"/>
      <c r="E359" s="294" t="s">
        <v>339</v>
      </c>
      <c r="F359" s="295"/>
      <c r="G359" s="68"/>
      <c r="H359" s="171"/>
      <c r="I359" s="171"/>
      <c r="J359" s="305"/>
      <c r="K359" s="305"/>
      <c r="L359" s="305"/>
    </row>
    <row r="360" spans="2:12" ht="27.95" hidden="1" customHeight="1" outlineLevel="1" collapsed="1" x14ac:dyDescent="0.15">
      <c r="B360" s="291" t="s">
        <v>258</v>
      </c>
      <c r="C360" s="292"/>
      <c r="D360" s="293"/>
      <c r="E360" s="294" t="s">
        <v>339</v>
      </c>
      <c r="F360" s="295"/>
      <c r="G360" s="68"/>
      <c r="H360" s="171"/>
      <c r="I360" s="171"/>
      <c r="J360" s="305"/>
      <c r="K360" s="305"/>
      <c r="L360" s="305"/>
    </row>
    <row r="361" spans="2:12" ht="27.95" hidden="1" customHeight="1" outlineLevel="2" x14ac:dyDescent="0.15">
      <c r="B361" s="291" t="s">
        <v>258</v>
      </c>
      <c r="C361" s="292"/>
      <c r="D361" s="293"/>
      <c r="E361" s="294" t="s">
        <v>339</v>
      </c>
      <c r="F361" s="295"/>
      <c r="G361" s="68"/>
      <c r="H361" s="171"/>
      <c r="I361" s="171"/>
      <c r="J361" s="305"/>
      <c r="K361" s="305"/>
      <c r="L361" s="305"/>
    </row>
    <row r="362" spans="2:12" ht="27.95" hidden="1" customHeight="1" outlineLevel="2" x14ac:dyDescent="0.15">
      <c r="B362" s="291" t="s">
        <v>258</v>
      </c>
      <c r="C362" s="292"/>
      <c r="D362" s="293"/>
      <c r="E362" s="294" t="s">
        <v>339</v>
      </c>
      <c r="F362" s="295"/>
      <c r="G362" s="68"/>
      <c r="H362" s="171"/>
      <c r="I362" s="171"/>
      <c r="J362" s="305"/>
      <c r="K362" s="305"/>
      <c r="L362" s="305"/>
    </row>
    <row r="363" spans="2:12" ht="27.95" hidden="1" customHeight="1" outlineLevel="2" x14ac:dyDescent="0.15">
      <c r="B363" s="291" t="s">
        <v>258</v>
      </c>
      <c r="C363" s="292"/>
      <c r="D363" s="293"/>
      <c r="E363" s="294" t="s">
        <v>339</v>
      </c>
      <c r="F363" s="295"/>
      <c r="G363" s="68"/>
      <c r="H363" s="171"/>
      <c r="I363" s="171"/>
      <c r="J363" s="305"/>
      <c r="K363" s="305"/>
      <c r="L363" s="305"/>
    </row>
    <row r="364" spans="2:12" ht="27.95" hidden="1" customHeight="1" outlineLevel="1" collapsed="1" x14ac:dyDescent="0.15">
      <c r="B364" s="291" t="s">
        <v>259</v>
      </c>
      <c r="C364" s="292"/>
      <c r="D364" s="292"/>
      <c r="E364" s="292"/>
      <c r="F364" s="293"/>
      <c r="G364" s="68"/>
      <c r="H364" s="171"/>
      <c r="I364" s="109"/>
      <c r="J364" s="305"/>
      <c r="K364" s="305"/>
      <c r="L364" s="305"/>
    </row>
    <row r="365" spans="2:12" ht="27.95" hidden="1" customHeight="1" outlineLevel="1" x14ac:dyDescent="0.15">
      <c r="B365" s="291" t="s">
        <v>301</v>
      </c>
      <c r="C365" s="292"/>
      <c r="D365" s="292"/>
      <c r="E365" s="292"/>
      <c r="F365" s="293"/>
      <c r="G365" s="68"/>
      <c r="H365" s="171"/>
      <c r="I365" s="171"/>
      <c r="J365" s="305"/>
      <c r="K365" s="305"/>
      <c r="L365" s="305"/>
    </row>
    <row r="366" spans="2:12" ht="27.95" hidden="1" customHeight="1" outlineLevel="1" thickBot="1" x14ac:dyDescent="0.2">
      <c r="B366" s="321" t="s">
        <v>341</v>
      </c>
      <c r="C366" s="322"/>
      <c r="D366" s="322"/>
      <c r="E366" s="322"/>
      <c r="F366" s="322"/>
      <c r="G366" s="322"/>
      <c r="H366" s="323"/>
      <c r="I366" s="109"/>
      <c r="J366" s="306"/>
      <c r="K366" s="306"/>
      <c r="L366" s="306"/>
    </row>
    <row r="367" spans="2:12" ht="27.95" hidden="1" customHeight="1" outlineLevel="1" thickBot="1" x14ac:dyDescent="0.2">
      <c r="B367" s="287" t="s">
        <v>305</v>
      </c>
      <c r="C367" s="288"/>
      <c r="D367" s="288"/>
      <c r="E367" s="288"/>
      <c r="F367" s="288"/>
      <c r="G367" s="289"/>
      <c r="H367" s="145">
        <f>SUM(H355:H366)</f>
        <v>0</v>
      </c>
      <c r="I367" s="139"/>
      <c r="J367" s="146">
        <f>IFERROR(ROUNDDOWN(H367*4/5,-3),0)</f>
        <v>0</v>
      </c>
      <c r="K367" s="147">
        <f>IF(B366="⑤「介護ソフトの定着促進支援」を活用する",10150000,10000000)</f>
        <v>10000000</v>
      </c>
      <c r="L367" s="148">
        <f>MIN(J367,K367)</f>
        <v>0</v>
      </c>
    </row>
    <row r="368" spans="2:12" collapsed="1" x14ac:dyDescent="0.15">
      <c r="I368" s="133"/>
      <c r="K368" s="125"/>
    </row>
    <row r="369" spans="2:12" ht="15" hidden="1" customHeight="1" outlineLevel="1" x14ac:dyDescent="0.15">
      <c r="B369" s="116" t="s">
        <v>251</v>
      </c>
      <c r="C369" s="116"/>
      <c r="D369" s="290"/>
      <c r="E369" s="290"/>
      <c r="F369" s="290"/>
      <c r="G369" s="290"/>
      <c r="H369" s="290"/>
      <c r="I369" s="127"/>
      <c r="J369" s="117"/>
      <c r="K369" s="126"/>
      <c r="L369" s="126"/>
    </row>
    <row r="370" spans="2:12" ht="27" hidden="1" outlineLevel="1" x14ac:dyDescent="0.15">
      <c r="B370" s="284" t="s">
        <v>211</v>
      </c>
      <c r="C370" s="285"/>
      <c r="D370" s="285"/>
      <c r="E370" s="285"/>
      <c r="F370" s="286"/>
      <c r="G370" s="101" t="s">
        <v>90</v>
      </c>
      <c r="H370" s="119" t="s">
        <v>298</v>
      </c>
      <c r="I370" s="101" t="s">
        <v>288</v>
      </c>
      <c r="J370" s="119" t="s">
        <v>344</v>
      </c>
      <c r="K370" s="119" t="s">
        <v>302</v>
      </c>
      <c r="L370" s="119" t="s">
        <v>303</v>
      </c>
    </row>
    <row r="371" spans="2:12" ht="27.95" hidden="1" customHeight="1" outlineLevel="1" x14ac:dyDescent="0.15">
      <c r="B371" s="291" t="s">
        <v>257</v>
      </c>
      <c r="C371" s="292"/>
      <c r="D371" s="292"/>
      <c r="E371" s="292"/>
      <c r="F371" s="293"/>
      <c r="G371" s="68"/>
      <c r="H371" s="171"/>
      <c r="I371" s="109"/>
      <c r="J371" s="304"/>
      <c r="K371" s="304"/>
      <c r="L371" s="304"/>
    </row>
    <row r="372" spans="2:12" ht="27.95" hidden="1" customHeight="1" outlineLevel="2" x14ac:dyDescent="0.15">
      <c r="B372" s="291" t="s">
        <v>257</v>
      </c>
      <c r="C372" s="292"/>
      <c r="D372" s="292"/>
      <c r="E372" s="292"/>
      <c r="F372" s="293"/>
      <c r="G372" s="68"/>
      <c r="H372" s="171"/>
      <c r="I372" s="107"/>
      <c r="J372" s="305"/>
      <c r="K372" s="305"/>
      <c r="L372" s="305"/>
    </row>
    <row r="373" spans="2:12" ht="27.95" hidden="1" customHeight="1" outlineLevel="2" x14ac:dyDescent="0.15">
      <c r="B373" s="291" t="s">
        <v>257</v>
      </c>
      <c r="C373" s="292"/>
      <c r="D373" s="292"/>
      <c r="E373" s="292"/>
      <c r="F373" s="293"/>
      <c r="G373" s="68"/>
      <c r="H373" s="171"/>
      <c r="I373" s="107"/>
      <c r="J373" s="305"/>
      <c r="K373" s="305"/>
      <c r="L373" s="305"/>
    </row>
    <row r="374" spans="2:12" ht="27.95" hidden="1" customHeight="1" outlineLevel="2" x14ac:dyDescent="0.15">
      <c r="B374" s="291" t="s">
        <v>257</v>
      </c>
      <c r="C374" s="292"/>
      <c r="D374" s="292"/>
      <c r="E374" s="292"/>
      <c r="F374" s="293"/>
      <c r="G374" s="68"/>
      <c r="H374" s="171"/>
      <c r="I374" s="107"/>
      <c r="J374" s="305"/>
      <c r="K374" s="305"/>
      <c r="L374" s="305"/>
    </row>
    <row r="375" spans="2:12" ht="27.95" hidden="1" customHeight="1" outlineLevel="2" x14ac:dyDescent="0.15">
      <c r="B375" s="291" t="s">
        <v>258</v>
      </c>
      <c r="C375" s="292"/>
      <c r="D375" s="293"/>
      <c r="E375" s="294" t="s">
        <v>339</v>
      </c>
      <c r="F375" s="295"/>
      <c r="G375" s="68"/>
      <c r="H375" s="171"/>
      <c r="I375" s="171"/>
      <c r="J375" s="305"/>
      <c r="K375" s="305"/>
      <c r="L375" s="305"/>
    </row>
    <row r="376" spans="2:12" ht="27.95" hidden="1" customHeight="1" outlineLevel="1" collapsed="1" x14ac:dyDescent="0.15">
      <c r="B376" s="291" t="s">
        <v>258</v>
      </c>
      <c r="C376" s="292"/>
      <c r="D376" s="293"/>
      <c r="E376" s="294" t="s">
        <v>339</v>
      </c>
      <c r="F376" s="295"/>
      <c r="G376" s="68"/>
      <c r="H376" s="171"/>
      <c r="I376" s="171"/>
      <c r="J376" s="305"/>
      <c r="K376" s="305"/>
      <c r="L376" s="305"/>
    </row>
    <row r="377" spans="2:12" ht="27.95" hidden="1" customHeight="1" outlineLevel="2" x14ac:dyDescent="0.15">
      <c r="B377" s="291" t="s">
        <v>258</v>
      </c>
      <c r="C377" s="292"/>
      <c r="D377" s="293"/>
      <c r="E377" s="294" t="s">
        <v>339</v>
      </c>
      <c r="F377" s="295"/>
      <c r="G377" s="68"/>
      <c r="H377" s="171"/>
      <c r="I377" s="171"/>
      <c r="J377" s="305"/>
      <c r="K377" s="305"/>
      <c r="L377" s="305"/>
    </row>
    <row r="378" spans="2:12" ht="27.95" hidden="1" customHeight="1" outlineLevel="2" x14ac:dyDescent="0.15">
      <c r="B378" s="291" t="s">
        <v>258</v>
      </c>
      <c r="C378" s="292"/>
      <c r="D378" s="293"/>
      <c r="E378" s="294" t="s">
        <v>339</v>
      </c>
      <c r="F378" s="295"/>
      <c r="G378" s="68"/>
      <c r="H378" s="171"/>
      <c r="I378" s="171"/>
      <c r="J378" s="305"/>
      <c r="K378" s="305"/>
      <c r="L378" s="305"/>
    </row>
    <row r="379" spans="2:12" ht="27.95" hidden="1" customHeight="1" outlineLevel="2" x14ac:dyDescent="0.15">
      <c r="B379" s="291" t="s">
        <v>258</v>
      </c>
      <c r="C379" s="292"/>
      <c r="D379" s="293"/>
      <c r="E379" s="294" t="s">
        <v>339</v>
      </c>
      <c r="F379" s="295"/>
      <c r="G379" s="68"/>
      <c r="H379" s="171"/>
      <c r="I379" s="171"/>
      <c r="J379" s="305"/>
      <c r="K379" s="305"/>
      <c r="L379" s="305"/>
    </row>
    <row r="380" spans="2:12" ht="27.95" hidden="1" customHeight="1" outlineLevel="1" collapsed="1" x14ac:dyDescent="0.15">
      <c r="B380" s="291" t="s">
        <v>259</v>
      </c>
      <c r="C380" s="292"/>
      <c r="D380" s="292"/>
      <c r="E380" s="292"/>
      <c r="F380" s="293"/>
      <c r="G380" s="68"/>
      <c r="H380" s="171"/>
      <c r="I380" s="109"/>
      <c r="J380" s="305"/>
      <c r="K380" s="305"/>
      <c r="L380" s="305"/>
    </row>
    <row r="381" spans="2:12" ht="27.95" hidden="1" customHeight="1" outlineLevel="1" x14ac:dyDescent="0.15">
      <c r="B381" s="291" t="s">
        <v>301</v>
      </c>
      <c r="C381" s="292"/>
      <c r="D381" s="292"/>
      <c r="E381" s="292"/>
      <c r="F381" s="293"/>
      <c r="G381" s="68"/>
      <c r="H381" s="171"/>
      <c r="I381" s="171"/>
      <c r="J381" s="305"/>
      <c r="K381" s="305"/>
      <c r="L381" s="305"/>
    </row>
    <row r="382" spans="2:12" ht="27.95" hidden="1" customHeight="1" outlineLevel="1" thickBot="1" x14ac:dyDescent="0.2">
      <c r="B382" s="321" t="s">
        <v>341</v>
      </c>
      <c r="C382" s="322"/>
      <c r="D382" s="322"/>
      <c r="E382" s="322"/>
      <c r="F382" s="322"/>
      <c r="G382" s="322"/>
      <c r="H382" s="323"/>
      <c r="I382" s="109"/>
      <c r="J382" s="306"/>
      <c r="K382" s="306"/>
      <c r="L382" s="306"/>
    </row>
    <row r="383" spans="2:12" ht="27.95" hidden="1" customHeight="1" outlineLevel="1" thickBot="1" x14ac:dyDescent="0.2">
      <c r="B383" s="287" t="s">
        <v>305</v>
      </c>
      <c r="C383" s="288"/>
      <c r="D383" s="288"/>
      <c r="E383" s="288"/>
      <c r="F383" s="288"/>
      <c r="G383" s="289"/>
      <c r="H383" s="145">
        <f>SUM(H371:H382)</f>
        <v>0</v>
      </c>
      <c r="I383" s="139"/>
      <c r="J383" s="146">
        <f>IFERROR(ROUNDDOWN(H383*4/5,-3),0)</f>
        <v>0</v>
      </c>
      <c r="K383" s="147">
        <f>IF(B382="⑤「介護ソフトの定着促進支援」を活用する",10150000,10000000)</f>
        <v>10000000</v>
      </c>
      <c r="L383" s="148">
        <f>MIN(J383,K383)</f>
        <v>0</v>
      </c>
    </row>
    <row r="384" spans="2:12" collapsed="1" x14ac:dyDescent="0.15">
      <c r="I384" s="133"/>
      <c r="K384" s="125"/>
    </row>
    <row r="385" spans="2:12" ht="15" hidden="1" customHeight="1" outlineLevel="1" x14ac:dyDescent="0.15">
      <c r="B385" s="116" t="s">
        <v>251</v>
      </c>
      <c r="C385" s="116"/>
      <c r="D385" s="290"/>
      <c r="E385" s="290"/>
      <c r="F385" s="290"/>
      <c r="G385" s="290"/>
      <c r="H385" s="290"/>
      <c r="I385" s="127"/>
      <c r="J385" s="117"/>
      <c r="K385" s="126"/>
      <c r="L385" s="126"/>
    </row>
    <row r="386" spans="2:12" ht="27" hidden="1" outlineLevel="1" x14ac:dyDescent="0.15">
      <c r="B386" s="284" t="s">
        <v>211</v>
      </c>
      <c r="C386" s="285"/>
      <c r="D386" s="285"/>
      <c r="E386" s="285"/>
      <c r="F386" s="286"/>
      <c r="G386" s="101" t="s">
        <v>90</v>
      </c>
      <c r="H386" s="119" t="s">
        <v>298</v>
      </c>
      <c r="I386" s="101" t="s">
        <v>288</v>
      </c>
      <c r="J386" s="119" t="s">
        <v>344</v>
      </c>
      <c r="K386" s="119" t="s">
        <v>302</v>
      </c>
      <c r="L386" s="119" t="s">
        <v>303</v>
      </c>
    </row>
    <row r="387" spans="2:12" ht="27.95" hidden="1" customHeight="1" outlineLevel="1" x14ac:dyDescent="0.15">
      <c r="B387" s="291" t="s">
        <v>257</v>
      </c>
      <c r="C387" s="292"/>
      <c r="D387" s="292"/>
      <c r="E387" s="292"/>
      <c r="F387" s="293"/>
      <c r="G387" s="68"/>
      <c r="H387" s="171"/>
      <c r="I387" s="109"/>
      <c r="J387" s="304"/>
      <c r="K387" s="304"/>
      <c r="L387" s="304"/>
    </row>
    <row r="388" spans="2:12" ht="27.95" hidden="1" customHeight="1" outlineLevel="2" x14ac:dyDescent="0.15">
      <c r="B388" s="291" t="s">
        <v>257</v>
      </c>
      <c r="C388" s="292"/>
      <c r="D388" s="292"/>
      <c r="E388" s="292"/>
      <c r="F388" s="293"/>
      <c r="G388" s="68"/>
      <c r="H388" s="171"/>
      <c r="I388" s="107"/>
      <c r="J388" s="305"/>
      <c r="K388" s="305"/>
      <c r="L388" s="305"/>
    </row>
    <row r="389" spans="2:12" ht="27.95" hidden="1" customHeight="1" outlineLevel="2" x14ac:dyDescent="0.15">
      <c r="B389" s="291" t="s">
        <v>257</v>
      </c>
      <c r="C389" s="292"/>
      <c r="D389" s="292"/>
      <c r="E389" s="292"/>
      <c r="F389" s="293"/>
      <c r="G389" s="68"/>
      <c r="H389" s="171"/>
      <c r="I389" s="107"/>
      <c r="J389" s="305"/>
      <c r="K389" s="305"/>
      <c r="L389" s="305"/>
    </row>
    <row r="390" spans="2:12" ht="27.95" hidden="1" customHeight="1" outlineLevel="2" x14ac:dyDescent="0.15">
      <c r="B390" s="291" t="s">
        <v>257</v>
      </c>
      <c r="C390" s="292"/>
      <c r="D390" s="292"/>
      <c r="E390" s="292"/>
      <c r="F390" s="293"/>
      <c r="G390" s="68"/>
      <c r="H390" s="171"/>
      <c r="I390" s="107"/>
      <c r="J390" s="305"/>
      <c r="K390" s="305"/>
      <c r="L390" s="305"/>
    </row>
    <row r="391" spans="2:12" ht="27.95" hidden="1" customHeight="1" outlineLevel="2" x14ac:dyDescent="0.15">
      <c r="B391" s="291" t="s">
        <v>258</v>
      </c>
      <c r="C391" s="292"/>
      <c r="D391" s="293"/>
      <c r="E391" s="294" t="s">
        <v>339</v>
      </c>
      <c r="F391" s="295"/>
      <c r="G391" s="68"/>
      <c r="H391" s="171"/>
      <c r="I391" s="171"/>
      <c r="J391" s="305"/>
      <c r="K391" s="305"/>
      <c r="L391" s="305"/>
    </row>
    <row r="392" spans="2:12" ht="27.95" hidden="1" customHeight="1" outlineLevel="1" collapsed="1" x14ac:dyDescent="0.15">
      <c r="B392" s="291" t="s">
        <v>258</v>
      </c>
      <c r="C392" s="292"/>
      <c r="D392" s="293"/>
      <c r="E392" s="294" t="s">
        <v>339</v>
      </c>
      <c r="F392" s="295"/>
      <c r="G392" s="68"/>
      <c r="H392" s="171"/>
      <c r="I392" s="171"/>
      <c r="J392" s="305"/>
      <c r="K392" s="305"/>
      <c r="L392" s="305"/>
    </row>
    <row r="393" spans="2:12" ht="27.95" hidden="1" customHeight="1" outlineLevel="2" x14ac:dyDescent="0.15">
      <c r="B393" s="291" t="s">
        <v>258</v>
      </c>
      <c r="C393" s="292"/>
      <c r="D393" s="293"/>
      <c r="E393" s="294" t="s">
        <v>339</v>
      </c>
      <c r="F393" s="295"/>
      <c r="G393" s="68"/>
      <c r="H393" s="171"/>
      <c r="I393" s="171"/>
      <c r="J393" s="305"/>
      <c r="K393" s="305"/>
      <c r="L393" s="305"/>
    </row>
    <row r="394" spans="2:12" ht="27.95" hidden="1" customHeight="1" outlineLevel="2" x14ac:dyDescent="0.15">
      <c r="B394" s="291" t="s">
        <v>258</v>
      </c>
      <c r="C394" s="292"/>
      <c r="D394" s="293"/>
      <c r="E394" s="294" t="s">
        <v>339</v>
      </c>
      <c r="F394" s="295"/>
      <c r="G394" s="68"/>
      <c r="H394" s="171"/>
      <c r="I394" s="171"/>
      <c r="J394" s="305"/>
      <c r="K394" s="305"/>
      <c r="L394" s="305"/>
    </row>
    <row r="395" spans="2:12" ht="27.95" hidden="1" customHeight="1" outlineLevel="2" x14ac:dyDescent="0.15">
      <c r="B395" s="291" t="s">
        <v>258</v>
      </c>
      <c r="C395" s="292"/>
      <c r="D395" s="293"/>
      <c r="E395" s="294" t="s">
        <v>339</v>
      </c>
      <c r="F395" s="295"/>
      <c r="G395" s="68"/>
      <c r="H395" s="171"/>
      <c r="I395" s="171"/>
      <c r="J395" s="305"/>
      <c r="K395" s="305"/>
      <c r="L395" s="305"/>
    </row>
    <row r="396" spans="2:12" ht="27.95" hidden="1" customHeight="1" outlineLevel="1" collapsed="1" x14ac:dyDescent="0.15">
      <c r="B396" s="291" t="s">
        <v>259</v>
      </c>
      <c r="C396" s="292"/>
      <c r="D396" s="292"/>
      <c r="E396" s="292"/>
      <c r="F396" s="293"/>
      <c r="G396" s="68"/>
      <c r="H396" s="171"/>
      <c r="I396" s="109"/>
      <c r="J396" s="305"/>
      <c r="K396" s="305"/>
      <c r="L396" s="305"/>
    </row>
    <row r="397" spans="2:12" ht="27.95" hidden="1" customHeight="1" outlineLevel="1" x14ac:dyDescent="0.15">
      <c r="B397" s="291" t="s">
        <v>301</v>
      </c>
      <c r="C397" s="292"/>
      <c r="D397" s="292"/>
      <c r="E397" s="292"/>
      <c r="F397" s="293"/>
      <c r="G397" s="68"/>
      <c r="H397" s="171"/>
      <c r="I397" s="171"/>
      <c r="J397" s="305"/>
      <c r="K397" s="305"/>
      <c r="L397" s="305"/>
    </row>
    <row r="398" spans="2:12" ht="27.95" hidden="1" customHeight="1" outlineLevel="1" thickBot="1" x14ac:dyDescent="0.2">
      <c r="B398" s="321" t="s">
        <v>341</v>
      </c>
      <c r="C398" s="322"/>
      <c r="D398" s="322"/>
      <c r="E398" s="322"/>
      <c r="F398" s="322"/>
      <c r="G398" s="322"/>
      <c r="H398" s="323"/>
      <c r="I398" s="109"/>
      <c r="J398" s="306"/>
      <c r="K398" s="306"/>
      <c r="L398" s="306"/>
    </row>
    <row r="399" spans="2:12" ht="27.95" hidden="1" customHeight="1" outlineLevel="1" thickBot="1" x14ac:dyDescent="0.2">
      <c r="B399" s="287" t="s">
        <v>305</v>
      </c>
      <c r="C399" s="288"/>
      <c r="D399" s="288"/>
      <c r="E399" s="288"/>
      <c r="F399" s="288"/>
      <c r="G399" s="289"/>
      <c r="H399" s="145">
        <f>SUM(H387:H398)</f>
        <v>0</v>
      </c>
      <c r="I399" s="139"/>
      <c r="J399" s="146">
        <f>IFERROR(ROUNDDOWN(H399*4/5,-3),0)</f>
        <v>0</v>
      </c>
      <c r="K399" s="147">
        <f>IF(B398="⑤「介護ソフトの定着促進支援」を活用する",10150000,10000000)</f>
        <v>10000000</v>
      </c>
      <c r="L399" s="148">
        <f>MIN(J399,K399)</f>
        <v>0</v>
      </c>
    </row>
    <row r="400" spans="2:12" collapsed="1" x14ac:dyDescent="0.15">
      <c r="I400" s="133"/>
    </row>
    <row r="401" spans="3:13" x14ac:dyDescent="0.15">
      <c r="C401" s="320" t="s">
        <v>299</v>
      </c>
      <c r="D401" s="320"/>
      <c r="E401" s="320"/>
      <c r="F401" s="320"/>
      <c r="G401" s="134">
        <f>J7+J238</f>
        <v>0</v>
      </c>
      <c r="I401" s="133"/>
    </row>
    <row r="402" spans="3:13" s="112" customFormat="1" ht="14.25" thickBot="1" x14ac:dyDescent="0.2">
      <c r="C402" s="111"/>
      <c r="D402" s="111"/>
      <c r="E402" s="111"/>
      <c r="F402" s="111"/>
      <c r="G402" s="111"/>
      <c r="L402" s="111"/>
      <c r="M402" s="111"/>
    </row>
    <row r="403" spans="3:13" s="112" customFormat="1" ht="35.1" customHeight="1" thickTop="1" thickBot="1" x14ac:dyDescent="0.2">
      <c r="C403" s="318" t="s">
        <v>260</v>
      </c>
      <c r="D403" s="319"/>
      <c r="E403" s="319"/>
      <c r="F403" s="319"/>
      <c r="G403" s="135">
        <f>J8+J239</f>
        <v>0</v>
      </c>
      <c r="L403" s="111"/>
      <c r="M403" s="111"/>
    </row>
    <row r="404" spans="3:13" s="112" customFormat="1" ht="14.25" thickTop="1" x14ac:dyDescent="0.15">
      <c r="C404" s="111"/>
      <c r="D404" s="111"/>
      <c r="E404" s="111"/>
      <c r="F404" s="111"/>
      <c r="G404" s="111"/>
      <c r="L404" s="111"/>
      <c r="M404" s="111"/>
    </row>
  </sheetData>
  <sheetProtection formatCells="0"/>
  <protectedRanges>
    <protectedRange sqref="D12:H12 D114:H114 D126:H126 D138:H138 D150:H150 D162:H162 D174:H174 D186:H186 D198:H198 D210:H210 D222:H222 D22:H22 D32:H32 D42:H42 D52:H52 D62:H62 D72:H72 D82:H82 D92:H92 D102:H102" name="範囲1"/>
  </protectedRanges>
  <mergeCells count="473">
    <mergeCell ref="B3:L3"/>
    <mergeCell ref="D12:H12"/>
    <mergeCell ref="B14:D14"/>
    <mergeCell ref="B30:G30"/>
    <mergeCell ref="D32:H32"/>
    <mergeCell ref="B13:D13"/>
    <mergeCell ref="E13:F13"/>
    <mergeCell ref="E14:F14"/>
    <mergeCell ref="B15:G15"/>
    <mergeCell ref="B19:G19"/>
    <mergeCell ref="B23:D23"/>
    <mergeCell ref="E23:F23"/>
    <mergeCell ref="E24:F24"/>
    <mergeCell ref="B25:G25"/>
    <mergeCell ref="B29:G29"/>
    <mergeCell ref="B20:G20"/>
    <mergeCell ref="D22:H22"/>
    <mergeCell ref="B24:D24"/>
    <mergeCell ref="B16:F16"/>
    <mergeCell ref="B17:F17"/>
    <mergeCell ref="B18:F18"/>
    <mergeCell ref="K15:K18"/>
    <mergeCell ref="L15:L18"/>
    <mergeCell ref="K25:K28"/>
    <mergeCell ref="E63:F63"/>
    <mergeCell ref="E64:F64"/>
    <mergeCell ref="B69:G69"/>
    <mergeCell ref="B65:G65"/>
    <mergeCell ref="B39:G39"/>
    <mergeCell ref="B50:G50"/>
    <mergeCell ref="D52:H52"/>
    <mergeCell ref="B54:D54"/>
    <mergeCell ref="B40:G40"/>
    <mergeCell ref="D42:H42"/>
    <mergeCell ref="B44:D44"/>
    <mergeCell ref="B43:D43"/>
    <mergeCell ref="E43:F43"/>
    <mergeCell ref="E44:F44"/>
    <mergeCell ref="B49:G49"/>
    <mergeCell ref="B53:D53"/>
    <mergeCell ref="E53:F53"/>
    <mergeCell ref="E54:F54"/>
    <mergeCell ref="B45:G45"/>
    <mergeCell ref="B57:F57"/>
    <mergeCell ref="B58:F58"/>
    <mergeCell ref="B59:G59"/>
    <mergeCell ref="B60:G60"/>
    <mergeCell ref="D62:H62"/>
    <mergeCell ref="B80:G80"/>
    <mergeCell ref="D82:H82"/>
    <mergeCell ref="B84:D84"/>
    <mergeCell ref="B79:G79"/>
    <mergeCell ref="B83:D83"/>
    <mergeCell ref="E83:F83"/>
    <mergeCell ref="E84:F84"/>
    <mergeCell ref="B89:G89"/>
    <mergeCell ref="B93:D93"/>
    <mergeCell ref="E93:F93"/>
    <mergeCell ref="B85:G85"/>
    <mergeCell ref="B99:G99"/>
    <mergeCell ref="B116:F116"/>
    <mergeCell ref="B117:F117"/>
    <mergeCell ref="B118:F118"/>
    <mergeCell ref="B110:G110"/>
    <mergeCell ref="D114:H114"/>
    <mergeCell ref="B100:G100"/>
    <mergeCell ref="D102:H102"/>
    <mergeCell ref="B104:D104"/>
    <mergeCell ref="B103:D103"/>
    <mergeCell ref="E103:F103"/>
    <mergeCell ref="E104:F104"/>
    <mergeCell ref="B109:G109"/>
    <mergeCell ref="B105:G105"/>
    <mergeCell ref="I124:K124"/>
    <mergeCell ref="D126:H126"/>
    <mergeCell ref="B128:F128"/>
    <mergeCell ref="B129:F129"/>
    <mergeCell ref="B130:F130"/>
    <mergeCell ref="B119:F119"/>
    <mergeCell ref="B120:F120"/>
    <mergeCell ref="B121:F121"/>
    <mergeCell ref="B122:F122"/>
    <mergeCell ref="B123:F123"/>
    <mergeCell ref="B124:G124"/>
    <mergeCell ref="D138:H138"/>
    <mergeCell ref="B140:F140"/>
    <mergeCell ref="B141:F141"/>
    <mergeCell ref="B142:F142"/>
    <mergeCell ref="B136:G136"/>
    <mergeCell ref="I136:K136"/>
    <mergeCell ref="B131:F131"/>
    <mergeCell ref="B132:F132"/>
    <mergeCell ref="B134:F134"/>
    <mergeCell ref="B135:F135"/>
    <mergeCell ref="B133:F133"/>
    <mergeCell ref="D150:H150"/>
    <mergeCell ref="B152:F152"/>
    <mergeCell ref="B153:F153"/>
    <mergeCell ref="B154:F154"/>
    <mergeCell ref="B148:G148"/>
    <mergeCell ref="I148:K148"/>
    <mergeCell ref="B143:F143"/>
    <mergeCell ref="B144:F144"/>
    <mergeCell ref="B146:F146"/>
    <mergeCell ref="B147:F147"/>
    <mergeCell ref="B145:F145"/>
    <mergeCell ref="D162:H162"/>
    <mergeCell ref="B164:F164"/>
    <mergeCell ref="B165:F165"/>
    <mergeCell ref="B166:F166"/>
    <mergeCell ref="B160:G160"/>
    <mergeCell ref="I160:K160"/>
    <mergeCell ref="B155:F155"/>
    <mergeCell ref="B156:F156"/>
    <mergeCell ref="B158:F158"/>
    <mergeCell ref="B159:F159"/>
    <mergeCell ref="B157:F157"/>
    <mergeCell ref="D174:H174"/>
    <mergeCell ref="B176:F176"/>
    <mergeCell ref="B177:F177"/>
    <mergeCell ref="B178:F178"/>
    <mergeCell ref="B172:G172"/>
    <mergeCell ref="I172:K172"/>
    <mergeCell ref="B167:F167"/>
    <mergeCell ref="B168:F168"/>
    <mergeCell ref="B170:F170"/>
    <mergeCell ref="B171:F171"/>
    <mergeCell ref="B169:F169"/>
    <mergeCell ref="D186:H186"/>
    <mergeCell ref="B188:F188"/>
    <mergeCell ref="B189:F189"/>
    <mergeCell ref="B190:F190"/>
    <mergeCell ref="B184:G184"/>
    <mergeCell ref="I184:K184"/>
    <mergeCell ref="B179:F179"/>
    <mergeCell ref="B180:F180"/>
    <mergeCell ref="B182:F182"/>
    <mergeCell ref="B183:F183"/>
    <mergeCell ref="B181:F181"/>
    <mergeCell ref="D198:H198"/>
    <mergeCell ref="B200:F200"/>
    <mergeCell ref="B201:F201"/>
    <mergeCell ref="B202:F202"/>
    <mergeCell ref="B196:G196"/>
    <mergeCell ref="I196:K196"/>
    <mergeCell ref="B191:F191"/>
    <mergeCell ref="B192:F192"/>
    <mergeCell ref="B194:F194"/>
    <mergeCell ref="B195:F195"/>
    <mergeCell ref="B193:F193"/>
    <mergeCell ref="D210:H210"/>
    <mergeCell ref="B212:F212"/>
    <mergeCell ref="B213:F213"/>
    <mergeCell ref="B214:F214"/>
    <mergeCell ref="B208:G208"/>
    <mergeCell ref="I208:K208"/>
    <mergeCell ref="B203:F203"/>
    <mergeCell ref="B204:F204"/>
    <mergeCell ref="B206:F206"/>
    <mergeCell ref="B207:F207"/>
    <mergeCell ref="B205:F205"/>
    <mergeCell ref="D222:H222"/>
    <mergeCell ref="B224:F224"/>
    <mergeCell ref="B225:F225"/>
    <mergeCell ref="B226:F226"/>
    <mergeCell ref="B220:G220"/>
    <mergeCell ref="I220:K220"/>
    <mergeCell ref="B215:F215"/>
    <mergeCell ref="B216:F216"/>
    <mergeCell ref="B218:F218"/>
    <mergeCell ref="B219:F219"/>
    <mergeCell ref="B217:F217"/>
    <mergeCell ref="B242:F242"/>
    <mergeCell ref="B243:F243"/>
    <mergeCell ref="B254:H254"/>
    <mergeCell ref="B232:G232"/>
    <mergeCell ref="I232:K232"/>
    <mergeCell ref="B227:F227"/>
    <mergeCell ref="B228:F228"/>
    <mergeCell ref="B230:F230"/>
    <mergeCell ref="B231:F231"/>
    <mergeCell ref="B229:F229"/>
    <mergeCell ref="L259:L270"/>
    <mergeCell ref="B260:F260"/>
    <mergeCell ref="B261:F261"/>
    <mergeCell ref="B262:F262"/>
    <mergeCell ref="B255:G255"/>
    <mergeCell ref="D257:H257"/>
    <mergeCell ref="B258:F258"/>
    <mergeCell ref="B259:F259"/>
    <mergeCell ref="J259:J270"/>
    <mergeCell ref="B268:F268"/>
    <mergeCell ref="B269:F269"/>
    <mergeCell ref="B271:G271"/>
    <mergeCell ref="D273:H273"/>
    <mergeCell ref="B274:F274"/>
    <mergeCell ref="B275:F275"/>
    <mergeCell ref="J275:J286"/>
    <mergeCell ref="K275:K286"/>
    <mergeCell ref="B285:F285"/>
    <mergeCell ref="K259:K270"/>
    <mergeCell ref="B270:H270"/>
    <mergeCell ref="B263:D263"/>
    <mergeCell ref="E263:F263"/>
    <mergeCell ref="B264:D264"/>
    <mergeCell ref="E264:F264"/>
    <mergeCell ref="B265:D265"/>
    <mergeCell ref="E265:F265"/>
    <mergeCell ref="B266:D266"/>
    <mergeCell ref="E266:F266"/>
    <mergeCell ref="B267:D267"/>
    <mergeCell ref="E267:F267"/>
    <mergeCell ref="B282:D282"/>
    <mergeCell ref="L275:L286"/>
    <mergeCell ref="B276:F276"/>
    <mergeCell ref="B277:F277"/>
    <mergeCell ref="B278:F278"/>
    <mergeCell ref="B284:F284"/>
    <mergeCell ref="B286:H286"/>
    <mergeCell ref="B279:D279"/>
    <mergeCell ref="E279:F279"/>
    <mergeCell ref="B280:D280"/>
    <mergeCell ref="E280:F280"/>
    <mergeCell ref="B281:D281"/>
    <mergeCell ref="E281:F281"/>
    <mergeCell ref="E282:F282"/>
    <mergeCell ref="B283:D283"/>
    <mergeCell ref="E283:F283"/>
    <mergeCell ref="B303:G303"/>
    <mergeCell ref="D305:H305"/>
    <mergeCell ref="B306:F306"/>
    <mergeCell ref="B307:F307"/>
    <mergeCell ref="J307:J318"/>
    <mergeCell ref="K307:K318"/>
    <mergeCell ref="B317:F317"/>
    <mergeCell ref="L291:L302"/>
    <mergeCell ref="B292:F292"/>
    <mergeCell ref="B293:F293"/>
    <mergeCell ref="B294:F294"/>
    <mergeCell ref="B300:F300"/>
    <mergeCell ref="B302:H302"/>
    <mergeCell ref="B298:D298"/>
    <mergeCell ref="E298:F298"/>
    <mergeCell ref="B299:D299"/>
    <mergeCell ref="E299:F299"/>
    <mergeCell ref="B314:D314"/>
    <mergeCell ref="E314:F314"/>
    <mergeCell ref="B291:F291"/>
    <mergeCell ref="J291:J302"/>
    <mergeCell ref="K291:K302"/>
    <mergeCell ref="B301:F301"/>
    <mergeCell ref="L307:L318"/>
    <mergeCell ref="B308:F308"/>
    <mergeCell ref="B309:F309"/>
    <mergeCell ref="B310:F310"/>
    <mergeCell ref="B316:F316"/>
    <mergeCell ref="B318:H318"/>
    <mergeCell ref="B311:D311"/>
    <mergeCell ref="E311:F311"/>
    <mergeCell ref="B312:D312"/>
    <mergeCell ref="E312:F312"/>
    <mergeCell ref="B313:D313"/>
    <mergeCell ref="E313:F313"/>
    <mergeCell ref="B315:D315"/>
    <mergeCell ref="E315:F315"/>
    <mergeCell ref="B335:G335"/>
    <mergeCell ref="D337:H337"/>
    <mergeCell ref="B338:F338"/>
    <mergeCell ref="B339:F339"/>
    <mergeCell ref="J339:J350"/>
    <mergeCell ref="K339:K350"/>
    <mergeCell ref="B349:F349"/>
    <mergeCell ref="L323:L334"/>
    <mergeCell ref="B324:F324"/>
    <mergeCell ref="B325:F325"/>
    <mergeCell ref="B326:F326"/>
    <mergeCell ref="B332:F332"/>
    <mergeCell ref="B334:H334"/>
    <mergeCell ref="B350:H350"/>
    <mergeCell ref="B331:D331"/>
    <mergeCell ref="E331:F331"/>
    <mergeCell ref="B343:D343"/>
    <mergeCell ref="E343:F343"/>
    <mergeCell ref="B344:D344"/>
    <mergeCell ref="B323:F323"/>
    <mergeCell ref="J323:J334"/>
    <mergeCell ref="K323:K334"/>
    <mergeCell ref="B333:F333"/>
    <mergeCell ref="B327:D327"/>
    <mergeCell ref="J355:J366"/>
    <mergeCell ref="K355:K366"/>
    <mergeCell ref="B365:F365"/>
    <mergeCell ref="L339:L350"/>
    <mergeCell ref="B340:F340"/>
    <mergeCell ref="B341:F341"/>
    <mergeCell ref="B342:F342"/>
    <mergeCell ref="B348:F348"/>
    <mergeCell ref="B364:F364"/>
    <mergeCell ref="L355:L366"/>
    <mergeCell ref="B366:H366"/>
    <mergeCell ref="B360:D360"/>
    <mergeCell ref="E360:F360"/>
    <mergeCell ref="B361:D361"/>
    <mergeCell ref="E361:F361"/>
    <mergeCell ref="B362:D362"/>
    <mergeCell ref="E362:F362"/>
    <mergeCell ref="B363:D363"/>
    <mergeCell ref="E363:F363"/>
    <mergeCell ref="E344:F344"/>
    <mergeCell ref="B345:D345"/>
    <mergeCell ref="E345:F345"/>
    <mergeCell ref="B346:D346"/>
    <mergeCell ref="E346:F346"/>
    <mergeCell ref="J371:J382"/>
    <mergeCell ref="K371:K382"/>
    <mergeCell ref="B381:F381"/>
    <mergeCell ref="B382:H382"/>
    <mergeCell ref="B375:D375"/>
    <mergeCell ref="E375:F375"/>
    <mergeCell ref="B376:D376"/>
    <mergeCell ref="E376:F376"/>
    <mergeCell ref="B377:D377"/>
    <mergeCell ref="E377:F377"/>
    <mergeCell ref="B372:F372"/>
    <mergeCell ref="B373:F373"/>
    <mergeCell ref="B374:F374"/>
    <mergeCell ref="B380:F380"/>
    <mergeCell ref="E378:F378"/>
    <mergeCell ref="B379:D379"/>
    <mergeCell ref="E379:F379"/>
    <mergeCell ref="C403:F403"/>
    <mergeCell ref="L387:L398"/>
    <mergeCell ref="B388:F388"/>
    <mergeCell ref="B389:F389"/>
    <mergeCell ref="B390:F390"/>
    <mergeCell ref="B396:F396"/>
    <mergeCell ref="B387:F387"/>
    <mergeCell ref="J387:J398"/>
    <mergeCell ref="K387:K398"/>
    <mergeCell ref="B397:F397"/>
    <mergeCell ref="B399:G399"/>
    <mergeCell ref="C401:F401"/>
    <mergeCell ref="B398:H398"/>
    <mergeCell ref="B391:D391"/>
    <mergeCell ref="E391:F391"/>
    <mergeCell ref="B392:D392"/>
    <mergeCell ref="E392:F392"/>
    <mergeCell ref="B393:D393"/>
    <mergeCell ref="E393:F393"/>
    <mergeCell ref="B394:D394"/>
    <mergeCell ref="E394:F394"/>
    <mergeCell ref="B395:D395"/>
    <mergeCell ref="E395:F395"/>
    <mergeCell ref="L371:L382"/>
    <mergeCell ref="L25:L28"/>
    <mergeCell ref="B26:F26"/>
    <mergeCell ref="B27:F27"/>
    <mergeCell ref="B28:F28"/>
    <mergeCell ref="B35:G35"/>
    <mergeCell ref="K35:K38"/>
    <mergeCell ref="L35:L38"/>
    <mergeCell ref="B36:F36"/>
    <mergeCell ref="B37:F37"/>
    <mergeCell ref="B38:F38"/>
    <mergeCell ref="B33:D33"/>
    <mergeCell ref="E33:F33"/>
    <mergeCell ref="B34:D34"/>
    <mergeCell ref="E34:F34"/>
    <mergeCell ref="K45:K48"/>
    <mergeCell ref="L45:L48"/>
    <mergeCell ref="B46:F46"/>
    <mergeCell ref="B47:F47"/>
    <mergeCell ref="B48:F48"/>
    <mergeCell ref="B55:G55"/>
    <mergeCell ref="K55:K58"/>
    <mergeCell ref="L55:L58"/>
    <mergeCell ref="B56:F56"/>
    <mergeCell ref="L75:L78"/>
    <mergeCell ref="B76:F76"/>
    <mergeCell ref="B77:F77"/>
    <mergeCell ref="B78:F78"/>
    <mergeCell ref="B73:D73"/>
    <mergeCell ref="E73:F73"/>
    <mergeCell ref="B74:D74"/>
    <mergeCell ref="E74:F74"/>
    <mergeCell ref="B70:G70"/>
    <mergeCell ref="D72:H72"/>
    <mergeCell ref="B64:D64"/>
    <mergeCell ref="B63:D63"/>
    <mergeCell ref="K85:K88"/>
    <mergeCell ref="L85:L88"/>
    <mergeCell ref="B86:F86"/>
    <mergeCell ref="B87:F87"/>
    <mergeCell ref="B88:F88"/>
    <mergeCell ref="B95:G95"/>
    <mergeCell ref="K95:K98"/>
    <mergeCell ref="L95:L98"/>
    <mergeCell ref="B96:F96"/>
    <mergeCell ref="B97:F97"/>
    <mergeCell ref="B98:F98"/>
    <mergeCell ref="B90:G90"/>
    <mergeCell ref="D92:H92"/>
    <mergeCell ref="B94:D94"/>
    <mergeCell ref="E94:F94"/>
    <mergeCell ref="K65:K68"/>
    <mergeCell ref="L65:L68"/>
    <mergeCell ref="B66:F66"/>
    <mergeCell ref="B67:F67"/>
    <mergeCell ref="B68:F68"/>
    <mergeCell ref="B75:G75"/>
    <mergeCell ref="K75:K78"/>
    <mergeCell ref="K105:K108"/>
    <mergeCell ref="L105:L108"/>
    <mergeCell ref="B106:F106"/>
    <mergeCell ref="B107:F107"/>
    <mergeCell ref="B108:F108"/>
    <mergeCell ref="B247:D247"/>
    <mergeCell ref="E247:F247"/>
    <mergeCell ref="B248:D248"/>
    <mergeCell ref="E248:F248"/>
    <mergeCell ref="J243:J254"/>
    <mergeCell ref="K243:K254"/>
    <mergeCell ref="B249:D249"/>
    <mergeCell ref="E249:F249"/>
    <mergeCell ref="B250:D250"/>
    <mergeCell ref="E250:F250"/>
    <mergeCell ref="B251:D251"/>
    <mergeCell ref="E251:F251"/>
    <mergeCell ref="L243:L254"/>
    <mergeCell ref="B244:F244"/>
    <mergeCell ref="B245:F245"/>
    <mergeCell ref="B246:F246"/>
    <mergeCell ref="B252:F252"/>
    <mergeCell ref="B253:F253"/>
    <mergeCell ref="D241:H241"/>
    <mergeCell ref="B295:D295"/>
    <mergeCell ref="E295:F295"/>
    <mergeCell ref="B296:D296"/>
    <mergeCell ref="E296:F296"/>
    <mergeCell ref="B297:D297"/>
    <mergeCell ref="E297:F297"/>
    <mergeCell ref="B287:G287"/>
    <mergeCell ref="D289:H289"/>
    <mergeCell ref="B290:F290"/>
    <mergeCell ref="E327:F327"/>
    <mergeCell ref="B328:D328"/>
    <mergeCell ref="E328:F328"/>
    <mergeCell ref="B329:D329"/>
    <mergeCell ref="E329:F329"/>
    <mergeCell ref="B330:D330"/>
    <mergeCell ref="E330:F330"/>
    <mergeCell ref="B319:G319"/>
    <mergeCell ref="D321:H321"/>
    <mergeCell ref="B322:F322"/>
    <mergeCell ref="B347:D347"/>
    <mergeCell ref="E347:F347"/>
    <mergeCell ref="B359:D359"/>
    <mergeCell ref="E359:F359"/>
    <mergeCell ref="B383:G383"/>
    <mergeCell ref="D385:H385"/>
    <mergeCell ref="D353:H353"/>
    <mergeCell ref="B354:F354"/>
    <mergeCell ref="B355:F355"/>
    <mergeCell ref="B386:F386"/>
    <mergeCell ref="B367:G367"/>
    <mergeCell ref="D369:H369"/>
    <mergeCell ref="B370:F370"/>
    <mergeCell ref="B371:F371"/>
    <mergeCell ref="B356:F356"/>
    <mergeCell ref="B357:F357"/>
    <mergeCell ref="B358:F358"/>
    <mergeCell ref="B351:G351"/>
    <mergeCell ref="B378:D378"/>
  </mergeCells>
  <phoneticPr fontId="2"/>
  <conditionalFormatting sqref="B14:F14">
    <cfRule type="expression" dxfId="826" priority="516">
      <formula>B14&lt;&gt;"プルダウンを選択してください"</formula>
    </cfRule>
  </conditionalFormatting>
  <conditionalFormatting sqref="B24:F24">
    <cfRule type="expression" dxfId="825" priority="108">
      <formula>B24&lt;&gt;"プルダウンを選択してください"</formula>
    </cfRule>
  </conditionalFormatting>
  <conditionalFormatting sqref="B34:F34">
    <cfRule type="expression" dxfId="824" priority="98">
      <formula>B34&lt;&gt;"プルダウンを選択してください"</formula>
    </cfRule>
  </conditionalFormatting>
  <conditionalFormatting sqref="B44:F44">
    <cfRule type="expression" dxfId="823" priority="88">
      <formula>B44&lt;&gt;"プルダウンを選択してください"</formula>
    </cfRule>
  </conditionalFormatting>
  <conditionalFormatting sqref="B54:F54">
    <cfRule type="expression" dxfId="822" priority="78">
      <formula>B54&lt;&gt;"プルダウンを選択してください"</formula>
    </cfRule>
  </conditionalFormatting>
  <conditionalFormatting sqref="B64:F64">
    <cfRule type="expression" dxfId="821" priority="68">
      <formula>B64&lt;&gt;"プルダウンを選択してください"</formula>
    </cfRule>
  </conditionalFormatting>
  <conditionalFormatting sqref="B74:F74">
    <cfRule type="expression" dxfId="820" priority="58">
      <formula>B74&lt;&gt;"プルダウンを選択してください"</formula>
    </cfRule>
  </conditionalFormatting>
  <conditionalFormatting sqref="B84:F84">
    <cfRule type="expression" dxfId="819" priority="48">
      <formula>B84&lt;&gt;"プルダウンを選択してください"</formula>
    </cfRule>
  </conditionalFormatting>
  <conditionalFormatting sqref="B94:F94">
    <cfRule type="expression" dxfId="818" priority="38">
      <formula>B94&lt;&gt;"プルダウンを選択してください"</formula>
    </cfRule>
  </conditionalFormatting>
  <conditionalFormatting sqref="B104:F104">
    <cfRule type="expression" dxfId="817" priority="28">
      <formula>B104&lt;&gt;"プルダウンを選択してください"</formula>
    </cfRule>
  </conditionalFormatting>
  <conditionalFormatting sqref="B117:F123">
    <cfRule type="expression" dxfId="816" priority="503">
      <formula>B117&lt;&gt;"プルダウンを選択してください"</formula>
    </cfRule>
  </conditionalFormatting>
  <conditionalFormatting sqref="B129:F135">
    <cfRule type="expression" dxfId="815" priority="429">
      <formula>B129&lt;&gt;"プルダウンを選択してください"</formula>
    </cfRule>
  </conditionalFormatting>
  <conditionalFormatting sqref="B141:F147">
    <cfRule type="expression" dxfId="814" priority="426">
      <formula>B141&lt;&gt;"プルダウンを選択してください"</formula>
    </cfRule>
  </conditionalFormatting>
  <conditionalFormatting sqref="B153:F159">
    <cfRule type="expression" dxfId="813" priority="423">
      <formula>B153&lt;&gt;"プルダウンを選択してください"</formula>
    </cfRule>
  </conditionalFormatting>
  <conditionalFormatting sqref="B165:F171">
    <cfRule type="expression" dxfId="812" priority="420">
      <formula>B165&lt;&gt;"プルダウンを選択してください"</formula>
    </cfRule>
  </conditionalFormatting>
  <conditionalFormatting sqref="B177:F183">
    <cfRule type="expression" dxfId="811" priority="417">
      <formula>B177&lt;&gt;"プルダウンを選択してください"</formula>
    </cfRule>
  </conditionalFormatting>
  <conditionalFormatting sqref="B189:F195">
    <cfRule type="expression" dxfId="810" priority="414">
      <formula>B189&lt;&gt;"プルダウンを選択してください"</formula>
    </cfRule>
  </conditionalFormatting>
  <conditionalFormatting sqref="B201:F207">
    <cfRule type="expression" dxfId="809" priority="411">
      <formula>B201&lt;&gt;"プルダウンを選択してください"</formula>
    </cfRule>
  </conditionalFormatting>
  <conditionalFormatting sqref="B213:F219">
    <cfRule type="expression" dxfId="808" priority="408">
      <formula>B213&lt;&gt;"プルダウンを選択してください"</formula>
    </cfRule>
  </conditionalFormatting>
  <conditionalFormatting sqref="B225:F231">
    <cfRule type="expression" dxfId="807" priority="405">
      <formula>B225&lt;&gt;"プルダウンを選択してください"</formula>
    </cfRule>
  </conditionalFormatting>
  <conditionalFormatting sqref="B243:F246 B247:B251 E247:E251 B252:F253">
    <cfRule type="expression" dxfId="806" priority="496">
      <formula>H243&lt;&gt;""</formula>
    </cfRule>
  </conditionalFormatting>
  <conditionalFormatting sqref="B259:F262 B263:B267 E263:E267 B268:F269">
    <cfRule type="expression" dxfId="805" priority="207">
      <formula>H259&lt;&gt;""</formula>
    </cfRule>
  </conditionalFormatting>
  <conditionalFormatting sqref="B275:F278 B279:B283 E279:E283 B284:F285">
    <cfRule type="expression" dxfId="804" priority="201">
      <formula>H275&lt;&gt;""</formula>
    </cfRule>
  </conditionalFormatting>
  <conditionalFormatting sqref="B291:F294 B295:B299 E295:E299 B300:F301">
    <cfRule type="expression" dxfId="803" priority="197">
      <formula>H291&lt;&gt;""</formula>
    </cfRule>
  </conditionalFormatting>
  <conditionalFormatting sqref="B307:F310 B311:B315 E311:E315 B316:F317">
    <cfRule type="expression" dxfId="802" priority="193">
      <formula>H307&lt;&gt;""</formula>
    </cfRule>
  </conditionalFormatting>
  <conditionalFormatting sqref="B323:F326 B327:B331 E327:E331 B332:F333">
    <cfRule type="expression" dxfId="801" priority="189">
      <formula>H323&lt;&gt;""</formula>
    </cfRule>
  </conditionalFormatting>
  <conditionalFormatting sqref="B339:F342 B343:B347 E343:E347 B348:F349">
    <cfRule type="expression" dxfId="800" priority="185">
      <formula>H339&lt;&gt;""</formula>
    </cfRule>
  </conditionalFormatting>
  <conditionalFormatting sqref="B355:F358 B359:B363 E359:E363 B364:F365">
    <cfRule type="expression" dxfId="799" priority="181">
      <formula>H355&lt;&gt;""</formula>
    </cfRule>
  </conditionalFormatting>
  <conditionalFormatting sqref="B371:F374 B375:B379 E375:E379 B380:F381">
    <cfRule type="expression" dxfId="798" priority="177">
      <formula>H371&lt;&gt;""</formula>
    </cfRule>
  </conditionalFormatting>
  <conditionalFormatting sqref="B387:F390 B391:B395 E391:E395 B396:F397">
    <cfRule type="expression" dxfId="797" priority="173">
      <formula>H387&lt;&gt;""</formula>
    </cfRule>
  </conditionalFormatting>
  <conditionalFormatting sqref="B15:G15 B16:B18 G16:J18">
    <cfRule type="expression" dxfId="796" priority="510">
      <formula>B15&lt;&gt;"プルダウンを選択してください"</formula>
    </cfRule>
  </conditionalFormatting>
  <conditionalFormatting sqref="B15:G15">
    <cfRule type="expression" dxfId="795" priority="139">
      <formula>$B$15="介護業務支援（介護ソフト）"</formula>
    </cfRule>
  </conditionalFormatting>
  <conditionalFormatting sqref="B19:G19">
    <cfRule type="expression" dxfId="794" priority="509">
      <formula>B19&lt;&gt;"プルダウンを選択してください"</formula>
    </cfRule>
  </conditionalFormatting>
  <conditionalFormatting sqref="B25:G25 B26:B28 G26:J28">
    <cfRule type="expression" dxfId="793" priority="106">
      <formula>B25&lt;&gt;"プルダウンを選択してください"</formula>
    </cfRule>
  </conditionalFormatting>
  <conditionalFormatting sqref="B25:G25">
    <cfRule type="expression" dxfId="792" priority="99">
      <formula>$B$25="介護業務支援（介護ソフト）"</formula>
    </cfRule>
  </conditionalFormatting>
  <conditionalFormatting sqref="B29:G29">
    <cfRule type="expression" dxfId="791" priority="105">
      <formula>B29&lt;&gt;"プルダウンを選択してください"</formula>
    </cfRule>
  </conditionalFormatting>
  <conditionalFormatting sqref="B35:G35 B36:B38 G36:J38">
    <cfRule type="expression" dxfId="790" priority="96">
      <formula>B35&lt;&gt;"プルダウンを選択してください"</formula>
    </cfRule>
  </conditionalFormatting>
  <conditionalFormatting sqref="B35:G35">
    <cfRule type="expression" dxfId="789" priority="89">
      <formula>$B$35="介護業務支援（介護ソフト）"</formula>
    </cfRule>
  </conditionalFormatting>
  <conditionalFormatting sqref="B39:G39">
    <cfRule type="expression" dxfId="788" priority="95">
      <formula>B39&lt;&gt;"プルダウンを選択してください"</formula>
    </cfRule>
  </conditionalFormatting>
  <conditionalFormatting sqref="B45:G45 B46:B48 G46:J48">
    <cfRule type="expression" dxfId="787" priority="86">
      <formula>B45&lt;&gt;"プルダウンを選択してください"</formula>
    </cfRule>
  </conditionalFormatting>
  <conditionalFormatting sqref="B45:G45">
    <cfRule type="expression" dxfId="786" priority="79">
      <formula>$B$45="介護業務支援（介護ソフト）"</formula>
    </cfRule>
  </conditionalFormatting>
  <conditionalFormatting sqref="B49:G49">
    <cfRule type="expression" dxfId="785" priority="85">
      <formula>B49&lt;&gt;"プルダウンを選択してください"</formula>
    </cfRule>
  </conditionalFormatting>
  <conditionalFormatting sqref="B55:G55 B56:B58 G56:J58">
    <cfRule type="expression" dxfId="784" priority="76">
      <formula>B55&lt;&gt;"プルダウンを選択してください"</formula>
    </cfRule>
  </conditionalFormatting>
  <conditionalFormatting sqref="B55:G55">
    <cfRule type="expression" dxfId="783" priority="69">
      <formula>$B$55="介護業務支援（介護ソフト）"</formula>
    </cfRule>
  </conditionalFormatting>
  <conditionalFormatting sqref="B59:G59">
    <cfRule type="expression" dxfId="782" priority="75">
      <formula>B59&lt;&gt;"プルダウンを選択してください"</formula>
    </cfRule>
  </conditionalFormatting>
  <conditionalFormatting sqref="B65:G65 B66:B68 G66:J68">
    <cfRule type="expression" dxfId="781" priority="66">
      <formula>B65&lt;&gt;"プルダウンを選択してください"</formula>
    </cfRule>
  </conditionalFormatting>
  <conditionalFormatting sqref="B65:G65">
    <cfRule type="expression" dxfId="780" priority="59">
      <formula>$B$65="介護業務支援（介護ソフト）"</formula>
    </cfRule>
  </conditionalFormatting>
  <conditionalFormatting sqref="B69:G69">
    <cfRule type="expression" dxfId="779" priority="65">
      <formula>B69&lt;&gt;"プルダウンを選択してください"</formula>
    </cfRule>
  </conditionalFormatting>
  <conditionalFormatting sqref="B75:G75 B76:B78 G76:J78">
    <cfRule type="expression" dxfId="778" priority="56">
      <formula>B75&lt;&gt;"プルダウンを選択してください"</formula>
    </cfRule>
  </conditionalFormatting>
  <conditionalFormatting sqref="B75:G75">
    <cfRule type="expression" dxfId="777" priority="49">
      <formula>$B$75="介護業務支援（介護ソフト）"</formula>
    </cfRule>
  </conditionalFormatting>
  <conditionalFormatting sqref="B79:G79">
    <cfRule type="expression" dxfId="776" priority="55">
      <formula>B79&lt;&gt;"プルダウンを選択してください"</formula>
    </cfRule>
  </conditionalFormatting>
  <conditionalFormatting sqref="B85:G85 B86:B88 G86:J88">
    <cfRule type="expression" dxfId="775" priority="46">
      <formula>B85&lt;&gt;"プルダウンを選択してください"</formula>
    </cfRule>
  </conditionalFormatting>
  <conditionalFormatting sqref="B85:G85">
    <cfRule type="expression" dxfId="774" priority="39">
      <formula>$B$85="介護業務支援（介護ソフト）"</formula>
    </cfRule>
  </conditionalFormatting>
  <conditionalFormatting sqref="B89:G89">
    <cfRule type="expression" dxfId="773" priority="45">
      <formula>B89&lt;&gt;"プルダウンを選択してください"</formula>
    </cfRule>
  </conditionalFormatting>
  <conditionalFormatting sqref="B95:G95 B96:B98 G96:J98">
    <cfRule type="expression" dxfId="772" priority="36">
      <formula>B95&lt;&gt;"プルダウンを選択してください"</formula>
    </cfRule>
  </conditionalFormatting>
  <conditionalFormatting sqref="B95:G95">
    <cfRule type="expression" dxfId="771" priority="29">
      <formula>$B$95="介護業務支援（介護ソフト）"</formula>
    </cfRule>
  </conditionalFormatting>
  <conditionalFormatting sqref="B99:G99">
    <cfRule type="expression" dxfId="770" priority="35">
      <formula>B99&lt;&gt;"プルダウンを選択してください"</formula>
    </cfRule>
  </conditionalFormatting>
  <conditionalFormatting sqref="B105:G105 B106:B108 G106:J108">
    <cfRule type="expression" dxfId="769" priority="26">
      <formula>B105&lt;&gt;"プルダウンを選択してください"</formula>
    </cfRule>
  </conditionalFormatting>
  <conditionalFormatting sqref="B105:G105">
    <cfRule type="expression" dxfId="768" priority="19">
      <formula>$B$105="介護業務支援（介護ソフト）"</formula>
    </cfRule>
  </conditionalFormatting>
  <conditionalFormatting sqref="B109:G109">
    <cfRule type="expression" dxfId="767" priority="25">
      <formula>B109&lt;&gt;"プルダウンを選択してください"</formula>
    </cfRule>
  </conditionalFormatting>
  <conditionalFormatting sqref="B25:K28">
    <cfRule type="expression" dxfId="766" priority="100">
      <formula>$B$24="介護業務支援（バックオフィスソフト）"</formula>
    </cfRule>
    <cfRule type="expression" dxfId="765" priority="103">
      <formula>$B$25="「介護ソフトの定着促進支援」を活用しない"</formula>
    </cfRule>
  </conditionalFormatting>
  <conditionalFormatting sqref="B35:K38">
    <cfRule type="expression" dxfId="764" priority="93">
      <formula>$B$35="「介護ソフトの定着促進支援」を活用しない"</formula>
    </cfRule>
    <cfRule type="expression" dxfId="763" priority="90">
      <formula>$B$34="介護業務支援（バックオフィスソフト）"</formula>
    </cfRule>
  </conditionalFormatting>
  <conditionalFormatting sqref="B45:K48">
    <cfRule type="expression" dxfId="762" priority="83">
      <formula>$B$45="「介護ソフトの定着促進支援」を活用しない"</formula>
    </cfRule>
    <cfRule type="expression" dxfId="761" priority="80">
      <formula>$B$44="介護業務支援（バックオフィスソフト）"</formula>
    </cfRule>
  </conditionalFormatting>
  <conditionalFormatting sqref="B55:K58">
    <cfRule type="expression" dxfId="760" priority="70">
      <formula>$B$54="介護業務支援（バックオフィスソフト）"</formula>
    </cfRule>
    <cfRule type="expression" dxfId="759" priority="73">
      <formula>$B$55="「介護ソフトの定着促進支援」を活用しない"</formula>
    </cfRule>
  </conditionalFormatting>
  <conditionalFormatting sqref="B65:K68">
    <cfRule type="expression" dxfId="758" priority="63">
      <formula>$B$65="「介護ソフトの定着促進支援」を活用しない"</formula>
    </cfRule>
    <cfRule type="expression" dxfId="757" priority="60">
      <formula>$B$64="介護業務支援（バックオフィスソフト）"</formula>
    </cfRule>
  </conditionalFormatting>
  <conditionalFormatting sqref="B75:K78">
    <cfRule type="expression" dxfId="756" priority="50">
      <formula>$B$74="介護業務支援（バックオフィスソフト）"</formula>
    </cfRule>
    <cfRule type="expression" dxfId="755" priority="53">
      <formula>$B$75="「介護ソフトの定着促進支援」を活用しない"</formula>
    </cfRule>
  </conditionalFormatting>
  <conditionalFormatting sqref="B85:K88">
    <cfRule type="expression" dxfId="754" priority="40">
      <formula>$B$84="介護業務支援（バックオフィスソフト）"</formula>
    </cfRule>
    <cfRule type="expression" dxfId="753" priority="43">
      <formula>$B$85="「介護ソフトの定着促進支援」を活用しない"</formula>
    </cfRule>
  </conditionalFormatting>
  <conditionalFormatting sqref="B95:K98">
    <cfRule type="expression" dxfId="752" priority="33">
      <formula>$B$95="「介護ソフトの定着促進支援」を活用しない"</formula>
    </cfRule>
    <cfRule type="expression" dxfId="751" priority="30">
      <formula>$B$94="介護業務支援（バックオフィスソフト）"</formula>
    </cfRule>
  </conditionalFormatting>
  <conditionalFormatting sqref="B105:K108">
    <cfRule type="expression" dxfId="750" priority="20">
      <formula>$B$104="介護業務支援（バックオフィスソフト）"</formula>
    </cfRule>
    <cfRule type="expression" dxfId="749" priority="23">
      <formula>$B$105="「介護ソフトの定着促進支援」を活用しない"</formula>
    </cfRule>
  </conditionalFormatting>
  <conditionalFormatting sqref="B15:L18">
    <cfRule type="expression" dxfId="748" priority="319">
      <formula>$B$15="「介護ソフトの定着促進支援」を活用しない"</formula>
    </cfRule>
    <cfRule type="expression" dxfId="747" priority="140">
      <formula>$B$14="介護業務支援（バックオフィスソフト）"</formula>
    </cfRule>
  </conditionalFormatting>
  <conditionalFormatting sqref="D12:H12">
    <cfRule type="expression" dxfId="746" priority="511">
      <formula>D12&lt;&gt;""</formula>
    </cfRule>
  </conditionalFormatting>
  <conditionalFormatting sqref="D22:H22">
    <cfRule type="expression" dxfId="745" priority="314">
      <formula>D22&lt;&gt;""</formula>
    </cfRule>
  </conditionalFormatting>
  <conditionalFormatting sqref="D32:H32">
    <cfRule type="expression" dxfId="744" priority="303">
      <formula>D32&lt;&gt;""</formula>
    </cfRule>
  </conditionalFormatting>
  <conditionalFormatting sqref="D42:H42">
    <cfRule type="expression" dxfId="743" priority="292">
      <formula>D42&lt;&gt;""</formula>
    </cfRule>
  </conditionalFormatting>
  <conditionalFormatting sqref="D52:H52">
    <cfRule type="expression" dxfId="742" priority="281">
      <formula>D52&lt;&gt;""</formula>
    </cfRule>
  </conditionalFormatting>
  <conditionalFormatting sqref="D62:H62">
    <cfRule type="expression" dxfId="741" priority="270">
      <formula>D62&lt;&gt;""</formula>
    </cfRule>
  </conditionalFormatting>
  <conditionalFormatting sqref="D72:H72">
    <cfRule type="expression" dxfId="740" priority="259">
      <formula>D72&lt;&gt;""</formula>
    </cfRule>
  </conditionalFormatting>
  <conditionalFormatting sqref="D82:H82">
    <cfRule type="expression" dxfId="739" priority="248">
      <formula>D82&lt;&gt;""</formula>
    </cfRule>
  </conditionalFormatting>
  <conditionalFormatting sqref="D92:H92">
    <cfRule type="expression" dxfId="738" priority="237">
      <formula>D92&lt;&gt;""</formula>
    </cfRule>
  </conditionalFormatting>
  <conditionalFormatting sqref="D102:H102">
    <cfRule type="expression" dxfId="737" priority="226">
      <formula>D102&lt;&gt;""</formula>
    </cfRule>
  </conditionalFormatting>
  <conditionalFormatting sqref="D114:H114">
    <cfRule type="expression" dxfId="736" priority="508">
      <formula>D114&lt;&gt;""</formula>
    </cfRule>
  </conditionalFormatting>
  <conditionalFormatting sqref="D126:H126">
    <cfRule type="expression" dxfId="735" priority="431">
      <formula>D126&lt;&gt;""</formula>
    </cfRule>
  </conditionalFormatting>
  <conditionalFormatting sqref="D138:H138">
    <cfRule type="expression" dxfId="734" priority="428">
      <formula>D138&lt;&gt;""</formula>
    </cfRule>
  </conditionalFormatting>
  <conditionalFormatting sqref="D150:H150">
    <cfRule type="expression" dxfId="733" priority="425">
      <formula>D150&lt;&gt;""</formula>
    </cfRule>
  </conditionalFormatting>
  <conditionalFormatting sqref="D162:H162">
    <cfRule type="expression" dxfId="732" priority="422">
      <formula>D162&lt;&gt;""</formula>
    </cfRule>
  </conditionalFormatting>
  <conditionalFormatting sqref="D174:H174">
    <cfRule type="expression" dxfId="731" priority="419">
      <formula>D174&lt;&gt;""</formula>
    </cfRule>
  </conditionalFormatting>
  <conditionalFormatting sqref="D186:H186">
    <cfRule type="expression" dxfId="730" priority="416">
      <formula>D186&lt;&gt;""</formula>
    </cfRule>
  </conditionalFormatting>
  <conditionalFormatting sqref="D198:H198">
    <cfRule type="expression" dxfId="729" priority="413">
      <formula>D198&lt;&gt;""</formula>
    </cfRule>
  </conditionalFormatting>
  <conditionalFormatting sqref="D210:H210">
    <cfRule type="expression" dxfId="728" priority="410">
      <formula>D210&lt;&gt;""</formula>
    </cfRule>
  </conditionalFormatting>
  <conditionalFormatting sqref="D222:H222">
    <cfRule type="expression" dxfId="727" priority="407">
      <formula>D222&lt;&gt;""</formula>
    </cfRule>
  </conditionalFormatting>
  <conditionalFormatting sqref="D241:H241">
    <cfRule type="expression" dxfId="726" priority="502">
      <formula>D241&lt;&gt;""</formula>
    </cfRule>
  </conditionalFormatting>
  <conditionalFormatting sqref="D257:H257">
    <cfRule type="expression" dxfId="725" priority="367">
      <formula>D257&lt;&gt;""</formula>
    </cfRule>
  </conditionalFormatting>
  <conditionalFormatting sqref="D273:H273">
    <cfRule type="expression" dxfId="724" priority="362">
      <formula>D273&lt;&gt;""</formula>
    </cfRule>
  </conditionalFormatting>
  <conditionalFormatting sqref="D289:H289">
    <cfRule type="expression" dxfId="723" priority="357">
      <formula>D289&lt;&gt;""</formula>
    </cfRule>
  </conditionalFormatting>
  <conditionalFormatting sqref="D305:H305">
    <cfRule type="expression" dxfId="722" priority="352">
      <formula>D305&lt;&gt;""</formula>
    </cfRule>
  </conditionalFormatting>
  <conditionalFormatting sqref="D321:H321">
    <cfRule type="expression" dxfId="721" priority="347">
      <formula>D321&lt;&gt;""</formula>
    </cfRule>
  </conditionalFormatting>
  <conditionalFormatting sqref="D337:H337">
    <cfRule type="expression" dxfId="720" priority="342">
      <formula>D337&lt;&gt;""</formula>
    </cfRule>
  </conditionalFormatting>
  <conditionalFormatting sqref="D353:H353">
    <cfRule type="expression" dxfId="719" priority="337">
      <formula>D353&lt;&gt;""</formula>
    </cfRule>
  </conditionalFormatting>
  <conditionalFormatting sqref="D369:H369">
    <cfRule type="expression" dxfId="718" priority="332">
      <formula>D369&lt;&gt;""</formula>
    </cfRule>
  </conditionalFormatting>
  <conditionalFormatting sqref="D385:H385">
    <cfRule type="expression" dxfId="717" priority="327">
      <formula>D385&lt;&gt;""</formula>
    </cfRule>
  </conditionalFormatting>
  <conditionalFormatting sqref="E247:F251">
    <cfRule type="expression" dxfId="716" priority="209">
      <formula>E247&lt;&gt;"プルダウンを選択してください"</formula>
    </cfRule>
  </conditionalFormatting>
  <conditionalFormatting sqref="E263:F267">
    <cfRule type="expression" dxfId="715" priority="203">
      <formula>E263&lt;&gt;"プルダウンを選択してください"</formula>
    </cfRule>
  </conditionalFormatting>
  <conditionalFormatting sqref="E279:F283">
    <cfRule type="expression" dxfId="714" priority="199">
      <formula>E279&lt;&gt;"プルダウンを選択してください"</formula>
    </cfRule>
  </conditionalFormatting>
  <conditionalFormatting sqref="E295:F299">
    <cfRule type="expression" dxfId="713" priority="195">
      <formula>E295&lt;&gt;"プルダウンを選択してください"</formula>
    </cfRule>
  </conditionalFormatting>
  <conditionalFormatting sqref="E311:F315">
    <cfRule type="expression" dxfId="712" priority="191">
      <formula>E311&lt;&gt;"プルダウンを選択してください"</formula>
    </cfRule>
  </conditionalFormatting>
  <conditionalFormatting sqref="E327:F331">
    <cfRule type="expression" dxfId="711" priority="187">
      <formula>E327&lt;&gt;"プルダウンを選択してください"</formula>
    </cfRule>
  </conditionalFormatting>
  <conditionalFormatting sqref="E343:F347">
    <cfRule type="expression" dxfId="710" priority="183">
      <formula>E343&lt;&gt;"プルダウンを選択してください"</formula>
    </cfRule>
  </conditionalFormatting>
  <conditionalFormatting sqref="E359:F363">
    <cfRule type="expression" dxfId="709" priority="179">
      <formula>E359&lt;&gt;"プルダウンを選択してください"</formula>
    </cfRule>
  </conditionalFormatting>
  <conditionalFormatting sqref="E375:F379">
    <cfRule type="expression" dxfId="708" priority="175">
      <formula>E375&lt;&gt;"プルダウンを選択してください"</formula>
    </cfRule>
  </conditionalFormatting>
  <conditionalFormatting sqref="E391:F395">
    <cfRule type="expression" dxfId="707" priority="171">
      <formula>E391&lt;&gt;"プルダウンを選択してください"</formula>
    </cfRule>
  </conditionalFormatting>
  <conditionalFormatting sqref="G14:H14">
    <cfRule type="expression" dxfId="706" priority="514">
      <formula>G14&lt;&gt;""</formula>
    </cfRule>
  </conditionalFormatting>
  <conditionalFormatting sqref="G24:H24">
    <cfRule type="expression" dxfId="705" priority="107">
      <formula>G24&lt;&gt;""</formula>
    </cfRule>
  </conditionalFormatting>
  <conditionalFormatting sqref="G34:H34">
    <cfRule type="expression" dxfId="704" priority="97">
      <formula>G34&lt;&gt;""</formula>
    </cfRule>
  </conditionalFormatting>
  <conditionalFormatting sqref="G44:H44">
    <cfRule type="expression" dxfId="703" priority="87">
      <formula>G44&lt;&gt;""</formula>
    </cfRule>
  </conditionalFormatting>
  <conditionalFormatting sqref="G54:H54">
    <cfRule type="expression" dxfId="702" priority="77">
      <formula>G54&lt;&gt;""</formula>
    </cfRule>
  </conditionalFormatting>
  <conditionalFormatting sqref="G64:H64">
    <cfRule type="expression" dxfId="701" priority="67">
      <formula>G64&lt;&gt;""</formula>
    </cfRule>
  </conditionalFormatting>
  <conditionalFormatting sqref="G74:H74">
    <cfRule type="expression" dxfId="700" priority="57">
      <formula>G74&lt;&gt;""</formula>
    </cfRule>
  </conditionalFormatting>
  <conditionalFormatting sqref="G84:H84">
    <cfRule type="expression" dxfId="699" priority="47">
      <formula>G84&lt;&gt;""</formula>
    </cfRule>
  </conditionalFormatting>
  <conditionalFormatting sqref="G94:H94">
    <cfRule type="expression" dxfId="698" priority="37">
      <formula>G94&lt;&gt;""</formula>
    </cfRule>
  </conditionalFormatting>
  <conditionalFormatting sqref="G104:H104">
    <cfRule type="expression" dxfId="697" priority="27">
      <formula>G104&lt;&gt;""</formula>
    </cfRule>
  </conditionalFormatting>
  <conditionalFormatting sqref="G243:H253">
    <cfRule type="expression" dxfId="696" priority="501">
      <formula>G243&lt;&gt;""</formula>
    </cfRule>
  </conditionalFormatting>
  <conditionalFormatting sqref="G259:H269">
    <cfRule type="expression" dxfId="695" priority="208">
      <formula>G259&lt;&gt;""</formula>
    </cfRule>
  </conditionalFormatting>
  <conditionalFormatting sqref="G275:H285">
    <cfRule type="expression" dxfId="694" priority="202">
      <formula>G275&lt;&gt;""</formula>
    </cfRule>
  </conditionalFormatting>
  <conditionalFormatting sqref="G291:H301">
    <cfRule type="expression" dxfId="693" priority="198">
      <formula>G291&lt;&gt;""</formula>
    </cfRule>
  </conditionalFormatting>
  <conditionalFormatting sqref="G307:H317">
    <cfRule type="expression" dxfId="692" priority="194">
      <formula>G307&lt;&gt;""</formula>
    </cfRule>
  </conditionalFormatting>
  <conditionalFormatting sqref="G323:H333">
    <cfRule type="expression" dxfId="691" priority="190">
      <formula>G323&lt;&gt;""</formula>
    </cfRule>
  </conditionalFormatting>
  <conditionalFormatting sqref="G339:H349">
    <cfRule type="expression" dxfId="690" priority="186">
      <formula>G339&lt;&gt;""</formula>
    </cfRule>
  </conditionalFormatting>
  <conditionalFormatting sqref="G355:H365">
    <cfRule type="expression" dxfId="689" priority="182">
      <formula>G355&lt;&gt;""</formula>
    </cfRule>
  </conditionalFormatting>
  <conditionalFormatting sqref="G371:H381">
    <cfRule type="expression" dxfId="688" priority="178">
      <formula>G371&lt;&gt;""</formula>
    </cfRule>
  </conditionalFormatting>
  <conditionalFormatting sqref="G387:H397">
    <cfRule type="expression" dxfId="687" priority="174">
      <formula>G387&lt;&gt;""</formula>
    </cfRule>
  </conditionalFormatting>
  <conditionalFormatting sqref="G16:I18">
    <cfRule type="expression" dxfId="686" priority="169">
      <formula>G16&lt;&gt;""</formula>
    </cfRule>
    <cfRule type="expression" dxfId="685" priority="170">
      <formula>$B$15="「介護ソフトの定着促進支援」を活用する"</formula>
    </cfRule>
  </conditionalFormatting>
  <conditionalFormatting sqref="G26:I28">
    <cfRule type="expression" dxfId="684" priority="102">
      <formula>$B$25="「介護ソフトの定着促進支援」を活用する"</formula>
    </cfRule>
    <cfRule type="expression" dxfId="683" priority="101">
      <formula>G26&lt;&gt;""</formula>
    </cfRule>
  </conditionalFormatting>
  <conditionalFormatting sqref="G36:I38">
    <cfRule type="expression" dxfId="682" priority="91">
      <formula>G36&lt;&gt;""</formula>
    </cfRule>
    <cfRule type="expression" dxfId="681" priority="92">
      <formula>$B$35="「介護ソフトの定着促進支援」を活用する"</formula>
    </cfRule>
  </conditionalFormatting>
  <conditionalFormatting sqref="G46:I48">
    <cfRule type="expression" dxfId="680" priority="82">
      <formula>$B$45="「介護ソフトの定着促進支援」を活用する"</formula>
    </cfRule>
    <cfRule type="expression" dxfId="679" priority="81">
      <formula>G46&lt;&gt;""</formula>
    </cfRule>
  </conditionalFormatting>
  <conditionalFormatting sqref="G56:I58">
    <cfRule type="expression" dxfId="678" priority="72">
      <formula>$B$55="「介護ソフトの定着促進支援」を活用する"</formula>
    </cfRule>
    <cfRule type="expression" dxfId="677" priority="71">
      <formula>G56&lt;&gt;""</formula>
    </cfRule>
  </conditionalFormatting>
  <conditionalFormatting sqref="G66:I68">
    <cfRule type="expression" dxfId="676" priority="62">
      <formula>$B$65="「介護ソフトの定着促進支援」を活用する"</formula>
    </cfRule>
    <cfRule type="expression" dxfId="675" priority="61">
      <formula>G66&lt;&gt;""</formula>
    </cfRule>
  </conditionalFormatting>
  <conditionalFormatting sqref="G76:I78">
    <cfRule type="expression" dxfId="674" priority="52">
      <formula>$B$75="「介護ソフトの定着促進支援」を活用する"</formula>
    </cfRule>
    <cfRule type="expression" dxfId="673" priority="51">
      <formula>G76&lt;&gt;""</formula>
    </cfRule>
  </conditionalFormatting>
  <conditionalFormatting sqref="G86:I88">
    <cfRule type="expression" dxfId="672" priority="41">
      <formula>G86&lt;&gt;""</formula>
    </cfRule>
    <cfRule type="expression" dxfId="671" priority="42">
      <formula>$B$85="「介護ソフトの定着促進支援」を活用する"</formula>
    </cfRule>
  </conditionalFormatting>
  <conditionalFormatting sqref="G96:I98">
    <cfRule type="expression" dxfId="670" priority="31">
      <formula>G96&lt;&gt;""</formula>
    </cfRule>
    <cfRule type="expression" dxfId="669" priority="32">
      <formula>$B$95="「介護ソフトの定着促進支援」を活用する"</formula>
    </cfRule>
  </conditionalFormatting>
  <conditionalFormatting sqref="G106:I108">
    <cfRule type="expression" dxfId="668" priority="22">
      <formula>$B$105="「介護ソフトの定着促進支援」を活用する"</formula>
    </cfRule>
    <cfRule type="expression" dxfId="667" priority="21">
      <formula>G106&lt;&gt;""</formula>
    </cfRule>
  </conditionalFormatting>
  <conditionalFormatting sqref="G117:I123">
    <cfRule type="expression" dxfId="666" priority="506">
      <formula>G117&lt;&gt;""</formula>
    </cfRule>
  </conditionalFormatting>
  <conditionalFormatting sqref="G129:I135">
    <cfRule type="expression" dxfId="665" priority="430">
      <formula>G129&lt;&gt;""</formula>
    </cfRule>
  </conditionalFormatting>
  <conditionalFormatting sqref="G141:I147">
    <cfRule type="expression" dxfId="664" priority="427">
      <formula>G141&lt;&gt;""</formula>
    </cfRule>
  </conditionalFormatting>
  <conditionalFormatting sqref="G153:I159">
    <cfRule type="expression" dxfId="663" priority="424">
      <formula>G153&lt;&gt;""</formula>
    </cfRule>
  </conditionalFormatting>
  <conditionalFormatting sqref="G165:I171">
    <cfRule type="expression" dxfId="662" priority="421">
      <formula>G165&lt;&gt;""</formula>
    </cfRule>
  </conditionalFormatting>
  <conditionalFormatting sqref="G177:I183">
    <cfRule type="expression" dxfId="661" priority="418">
      <formula>G177&lt;&gt;""</formula>
    </cfRule>
  </conditionalFormatting>
  <conditionalFormatting sqref="G189:I195">
    <cfRule type="expression" dxfId="660" priority="415">
      <formula>G189&lt;&gt;""</formula>
    </cfRule>
  </conditionalFormatting>
  <conditionalFormatting sqref="G201:I207">
    <cfRule type="expression" dxfId="659" priority="412">
      <formula>G201&lt;&gt;""</formula>
    </cfRule>
  </conditionalFormatting>
  <conditionalFormatting sqref="G213:I219">
    <cfRule type="expression" dxfId="658" priority="409">
      <formula>G213&lt;&gt;""</formula>
    </cfRule>
  </conditionalFormatting>
  <conditionalFormatting sqref="G225:I231">
    <cfRule type="expression" dxfId="657" priority="406">
      <formula>G225&lt;&gt;""</formula>
    </cfRule>
  </conditionalFormatting>
  <conditionalFormatting sqref="G16:J18">
    <cfRule type="expression" dxfId="656" priority="320">
      <formula>G16&lt;&gt;""</formula>
    </cfRule>
  </conditionalFormatting>
  <conditionalFormatting sqref="G26:J28">
    <cfRule type="expression" dxfId="655" priority="104">
      <formula>G26&lt;&gt;""</formula>
    </cfRule>
  </conditionalFormatting>
  <conditionalFormatting sqref="G36:J38">
    <cfRule type="expression" dxfId="654" priority="94">
      <formula>G36&lt;&gt;""</formula>
    </cfRule>
  </conditionalFormatting>
  <conditionalFormatting sqref="G46:J48">
    <cfRule type="expression" dxfId="653" priority="84">
      <formula>G46&lt;&gt;""</formula>
    </cfRule>
  </conditionalFormatting>
  <conditionalFormatting sqref="G56:J58">
    <cfRule type="expression" dxfId="652" priority="74">
      <formula>G56&lt;&gt;""</formula>
    </cfRule>
  </conditionalFormatting>
  <conditionalFormatting sqref="G66:J68">
    <cfRule type="expression" dxfId="651" priority="64">
      <formula>G66&lt;&gt;""</formula>
    </cfRule>
  </conditionalFormatting>
  <conditionalFormatting sqref="G76:J78">
    <cfRule type="expression" dxfId="650" priority="54">
      <formula>G76&lt;&gt;""</formula>
    </cfRule>
  </conditionalFormatting>
  <conditionalFormatting sqref="G86:J88">
    <cfRule type="expression" dxfId="649" priority="44">
      <formula>G86&lt;&gt;""</formula>
    </cfRule>
  </conditionalFormatting>
  <conditionalFormatting sqref="G96:J98">
    <cfRule type="expression" dxfId="648" priority="34">
      <formula>G96&lt;&gt;""</formula>
    </cfRule>
  </conditionalFormatting>
  <conditionalFormatting sqref="G106:J108">
    <cfRule type="expression" dxfId="647" priority="24">
      <formula>G106&lt;&gt;""</formula>
    </cfRule>
  </conditionalFormatting>
  <conditionalFormatting sqref="I247:I251">
    <cfRule type="expression" dxfId="646" priority="495">
      <formula>I247&lt;&gt;""</formula>
    </cfRule>
  </conditionalFormatting>
  <conditionalFormatting sqref="I253">
    <cfRule type="expression" dxfId="645" priority="368">
      <formula>I253&lt;&gt;""</formula>
    </cfRule>
  </conditionalFormatting>
  <conditionalFormatting sqref="I263:I267">
    <cfRule type="expression" dxfId="644" priority="206">
      <formula>I263&lt;&gt;""</formula>
    </cfRule>
  </conditionalFormatting>
  <conditionalFormatting sqref="I269">
    <cfRule type="expression" dxfId="643" priority="205">
      <formula>I269&lt;&gt;""</formula>
    </cfRule>
  </conditionalFormatting>
  <conditionalFormatting sqref="I279:I283">
    <cfRule type="expression" dxfId="642" priority="359">
      <formula>I279&lt;&gt;""</formula>
    </cfRule>
  </conditionalFormatting>
  <conditionalFormatting sqref="I285">
    <cfRule type="expression" dxfId="641" priority="358">
      <formula>I285&lt;&gt;""</formula>
    </cfRule>
  </conditionalFormatting>
  <conditionalFormatting sqref="I295:I299">
    <cfRule type="expression" dxfId="640" priority="354">
      <formula>I295&lt;&gt;""</formula>
    </cfRule>
  </conditionalFormatting>
  <conditionalFormatting sqref="I301">
    <cfRule type="expression" dxfId="639" priority="353">
      <formula>I301&lt;&gt;""</formula>
    </cfRule>
  </conditionalFormatting>
  <conditionalFormatting sqref="I311:I315">
    <cfRule type="expression" dxfId="638" priority="349">
      <formula>I311&lt;&gt;""</formula>
    </cfRule>
  </conditionalFormatting>
  <conditionalFormatting sqref="I317">
    <cfRule type="expression" dxfId="637" priority="348">
      <formula>I317&lt;&gt;""</formula>
    </cfRule>
  </conditionalFormatting>
  <conditionalFormatting sqref="I327:I331">
    <cfRule type="expression" dxfId="636" priority="344">
      <formula>I327&lt;&gt;""</formula>
    </cfRule>
  </conditionalFormatting>
  <conditionalFormatting sqref="I333">
    <cfRule type="expression" dxfId="635" priority="343">
      <formula>I333&lt;&gt;""</formula>
    </cfRule>
  </conditionalFormatting>
  <conditionalFormatting sqref="I343:I347">
    <cfRule type="expression" dxfId="634" priority="339">
      <formula>I343&lt;&gt;""</formula>
    </cfRule>
  </conditionalFormatting>
  <conditionalFormatting sqref="I349">
    <cfRule type="expression" dxfId="633" priority="338">
      <formula>I349&lt;&gt;""</formula>
    </cfRule>
  </conditionalFormatting>
  <conditionalFormatting sqref="I359:I363">
    <cfRule type="expression" dxfId="632" priority="334">
      <formula>I359&lt;&gt;""</formula>
    </cfRule>
  </conditionalFormatting>
  <conditionalFormatting sqref="I365">
    <cfRule type="expression" dxfId="631" priority="333">
      <formula>I365&lt;&gt;""</formula>
    </cfRule>
  </conditionalFormatting>
  <conditionalFormatting sqref="I375:I379">
    <cfRule type="expression" dxfId="630" priority="329">
      <formula>I375&lt;&gt;""</formula>
    </cfRule>
  </conditionalFormatting>
  <conditionalFormatting sqref="I381">
    <cfRule type="expression" dxfId="629" priority="328">
      <formula>I381&lt;&gt;""</formula>
    </cfRule>
  </conditionalFormatting>
  <conditionalFormatting sqref="I391:I395">
    <cfRule type="expression" dxfId="628" priority="324">
      <formula>I391&lt;&gt;""</formula>
    </cfRule>
  </conditionalFormatting>
  <conditionalFormatting sqref="I397">
    <cfRule type="expression" dxfId="627" priority="323">
      <formula>I397&lt;&gt;""</formula>
    </cfRule>
  </conditionalFormatting>
  <conditionalFormatting sqref="L25:L28">
    <cfRule type="expression" dxfId="626" priority="17">
      <formula>$B$14="介護業務支援（バックオフィスソフト）"</formula>
    </cfRule>
    <cfRule type="expression" dxfId="625" priority="18">
      <formula>$B$15="「介護ソフトの定着促進支援」を活用しない"</formula>
    </cfRule>
  </conditionalFormatting>
  <conditionalFormatting sqref="L35:L38">
    <cfRule type="expression" dxfId="624" priority="15">
      <formula>$B$14="介護業務支援（バックオフィスソフト）"</formula>
    </cfRule>
    <cfRule type="expression" dxfId="623" priority="16">
      <formula>$B$15="「介護ソフトの定着促進支援」を活用しない"</formula>
    </cfRule>
  </conditionalFormatting>
  <conditionalFormatting sqref="L45:L48">
    <cfRule type="expression" dxfId="622" priority="14">
      <formula>$B$15="「介護ソフトの定着促進支援」を活用しない"</formula>
    </cfRule>
    <cfRule type="expression" dxfId="621" priority="13">
      <formula>$B$14="介護業務支援（バックオフィスソフト）"</formula>
    </cfRule>
  </conditionalFormatting>
  <conditionalFormatting sqref="L55:L58">
    <cfRule type="expression" dxfId="620" priority="11">
      <formula>$B$14="介護業務支援（バックオフィスソフト）"</formula>
    </cfRule>
    <cfRule type="expression" dxfId="619" priority="12">
      <formula>$B$15="「介護ソフトの定着促進支援」を活用しない"</formula>
    </cfRule>
  </conditionalFormatting>
  <conditionalFormatting sqref="L65:L68">
    <cfRule type="expression" dxfId="618" priority="9">
      <formula>$B$14="介護業務支援（バックオフィスソフト）"</formula>
    </cfRule>
    <cfRule type="expression" dxfId="617" priority="10">
      <formula>$B$15="「介護ソフトの定着促進支援」を活用しない"</formula>
    </cfRule>
  </conditionalFormatting>
  <conditionalFormatting sqref="L75:L78">
    <cfRule type="expression" dxfId="616" priority="7">
      <formula>$B$14="介護業務支援（バックオフィスソフト）"</formula>
    </cfRule>
    <cfRule type="expression" dxfId="615" priority="8">
      <formula>$B$15="「介護ソフトの定着促進支援」を活用しない"</formula>
    </cfRule>
  </conditionalFormatting>
  <conditionalFormatting sqref="L85:L88">
    <cfRule type="expression" dxfId="614" priority="6">
      <formula>$B$15="「介護ソフトの定着促進支援」を活用しない"</formula>
    </cfRule>
    <cfRule type="expression" dxfId="613" priority="5">
      <formula>$B$14="介護業務支援（バックオフィスソフト）"</formula>
    </cfRule>
  </conditionalFormatting>
  <conditionalFormatting sqref="L95:L98">
    <cfRule type="expression" dxfId="612" priority="4">
      <formula>$B$15="「介護ソフトの定着促進支援」を活用しない"</formula>
    </cfRule>
    <cfRule type="expression" dxfId="611" priority="3">
      <formula>$B$14="介護業務支援（バックオフィスソフト）"</formula>
    </cfRule>
  </conditionalFormatting>
  <conditionalFormatting sqref="L105:L108">
    <cfRule type="expression" dxfId="610" priority="2">
      <formula>$B$15="「介護ソフトの定着促進支援」を活用しない"</formula>
    </cfRule>
    <cfRule type="expression" dxfId="609" priority="1">
      <formula>$B$14="介護業務支援（バックオフィスソフト）"</formula>
    </cfRule>
  </conditionalFormatting>
  <dataValidations count="2">
    <dataValidation type="list" allowBlank="1" showInputMessage="1" showErrorMessage="1" sqref="B14:D14 B94:D94 B24:D24 B34:D34 B44:D44 B54:D54 B64:D64 B74:D74 B84:D84 B104:D104" xr:uid="{07CE0A9C-697C-4968-AA10-B40C71AF052C}">
      <formula1>"プルダウンを選択してください,介護業務支援（介護ソフト）,介護業務支援（バックオフィスソフト）"</formula1>
    </dataValidation>
    <dataValidation type="list" allowBlank="1" showInputMessage="1" showErrorMessage="1" sqref="B254:H254 B366:H366 B382:H382 B270:H270 B286:H286 B302:H302 B318:H318 B334:H334 B350:H350 B398:H398" xr:uid="{38135491-4862-4FB4-BE42-A4DEB059763F}">
      <formula1>"⑤「介護ソフトの定着促進支援」の活用有無（プルダウンを選択してください）,⑤「介護ソフトの定着促進支援」を活用する,⑤「介護ソフトの定着促進支援」を活用しない"</formula1>
    </dataValidation>
  </dataValidations>
  <printOptions horizontalCentered="1"/>
  <pageMargins left="0.78740157480314965" right="0.78740157480314965" top="0.78740157480314965" bottom="0.39370078740157483" header="0.31496062992125984" footer="0.31496062992125984"/>
  <pageSetup paperSize="9" scale="50" orientation="portrait" r:id="rId1"/>
  <colBreaks count="2" manualBreakCount="2">
    <brk id="13" max="39" man="1"/>
    <brk id="16" max="39" man="1"/>
  </col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C587EAE-0C5E-43F3-AA11-5081A8B04A23}">
          <x14:formula1>
            <xm:f>データ!$G$6:$G$11</xm:f>
          </x14:formula1>
          <xm:sqref>E14:F14 E94:F94 E24:F24 E34:F34 E44:F44 E54:F54 E64:F64 E74:F74 E84:F84 E104:F104</xm:sqref>
        </x14:dataValidation>
        <x14:dataValidation type="list" allowBlank="1" showInputMessage="1" showErrorMessage="1" xr:uid="{85D07290-0A95-4404-AFF9-0290EEAB5146}">
          <x14:formula1>
            <xm:f>データ!$F$22:$F$24</xm:f>
          </x14:formula1>
          <xm:sqref>B95:G95 B15:G15 B25:G25 B35:G35 B45:G45 B55:G55 B65:G65 B75:G75 B85:G85 B105:G105</xm:sqref>
        </x14:dataValidation>
        <x14:dataValidation type="list" allowBlank="1" showInputMessage="1" showErrorMessage="1" xr:uid="{84C27441-00F2-4C69-9D6D-F5694B9BE5E8}">
          <x14:formula1>
            <xm:f>データ!$F$25:$F$27</xm:f>
          </x14:formula1>
          <xm:sqref>B19:G19 B99:G99 B29:G29 B39:G39 B49:G49 B59:G59 B69:G69 B79:G79 B89:G89 B109:G109</xm:sqref>
        </x14:dataValidation>
        <x14:dataValidation type="list" allowBlank="1" showInputMessage="1" showErrorMessage="1" xr:uid="{57BC6C37-3384-4DD3-92D2-FB5F80260650}">
          <x14:formula1>
            <xm:f>データ!$F$29:$F$42</xm:f>
          </x14:formula1>
          <xm:sqref>B117:F123 B129:F135 B141:F147 B153:F159 B165:F171 B177:F183 B189:F195 B201:F207 B213:F219 B225:F231 E247:F251 E263:F267 E279:F283 E295:F299 E311:F315 E327:F331 E343:F347 E359:F363 E375:F379 E391:F395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D276A-FF58-4A2F-93D3-EFDD1D0B4636}">
  <sheetPr>
    <tabColor rgb="FFFFFFCC"/>
  </sheetPr>
  <dimension ref="C4:I42"/>
  <sheetViews>
    <sheetView topLeftCell="A6" workbookViewId="0">
      <selection activeCell="F36" sqref="F36"/>
    </sheetView>
  </sheetViews>
  <sheetFormatPr defaultRowHeight="13.5" x14ac:dyDescent="0.15"/>
  <cols>
    <col min="3" max="3" width="38.125" bestFit="1" customWidth="1"/>
    <col min="4" max="4" width="9.25" style="106" bestFit="1" customWidth="1"/>
    <col min="6" max="6" width="47.25" bestFit="1" customWidth="1"/>
    <col min="7" max="8" width="32" customWidth="1"/>
    <col min="9" max="9" width="9.25" style="152" bestFit="1" customWidth="1"/>
  </cols>
  <sheetData>
    <row r="4" spans="3:9" x14ac:dyDescent="0.15">
      <c r="C4" t="s">
        <v>325</v>
      </c>
      <c r="F4" s="169" t="s">
        <v>326</v>
      </c>
    </row>
    <row r="6" spans="3:9" x14ac:dyDescent="0.15">
      <c r="C6" s="2" t="s">
        <v>275</v>
      </c>
      <c r="D6" s="106">
        <v>1000000</v>
      </c>
      <c r="F6" s="39"/>
      <c r="G6" s="162" t="s">
        <v>339</v>
      </c>
      <c r="H6" s="162"/>
      <c r="I6" s="167"/>
    </row>
    <row r="7" spans="3:9" x14ac:dyDescent="0.15">
      <c r="C7" s="2" t="s">
        <v>278</v>
      </c>
      <c r="D7" s="106">
        <v>1000000</v>
      </c>
      <c r="E7" s="2"/>
      <c r="F7" s="164" t="s">
        <v>334</v>
      </c>
      <c r="G7" s="162" t="s">
        <v>329</v>
      </c>
      <c r="H7" s="162" t="str">
        <f>F$7&amp;G7</f>
        <v>介護業務支援（介護ソフト）1名以上10名以下</v>
      </c>
      <c r="I7" s="163">
        <v>1000000</v>
      </c>
    </row>
    <row r="8" spans="3:9" x14ac:dyDescent="0.15">
      <c r="C8" s="2" t="s">
        <v>279</v>
      </c>
      <c r="D8" s="106">
        <v>1000000</v>
      </c>
      <c r="E8" s="2"/>
      <c r="F8" s="165"/>
      <c r="G8" s="162" t="s">
        <v>330</v>
      </c>
      <c r="H8" s="162" t="str">
        <f>F$7&amp;G8</f>
        <v>介護業務支援（介護ソフト）11名以上20名以下</v>
      </c>
      <c r="I8" s="163">
        <v>1500000</v>
      </c>
    </row>
    <row r="9" spans="3:9" x14ac:dyDescent="0.15">
      <c r="C9" s="2" t="s">
        <v>276</v>
      </c>
      <c r="D9" s="106">
        <v>300000</v>
      </c>
      <c r="F9" s="165"/>
      <c r="G9" s="162" t="s">
        <v>331</v>
      </c>
      <c r="H9" s="162" t="str">
        <f>F$7&amp;G9</f>
        <v>介護業務支援（介護ソフト）21名以上30名以下</v>
      </c>
      <c r="I9" s="163">
        <v>2000000</v>
      </c>
    </row>
    <row r="10" spans="3:9" x14ac:dyDescent="0.15">
      <c r="C10" s="2" t="s">
        <v>277</v>
      </c>
      <c r="D10" s="106">
        <v>300000</v>
      </c>
      <c r="F10" s="165"/>
      <c r="G10" s="162" t="s">
        <v>332</v>
      </c>
      <c r="H10" s="162" t="str">
        <f>F$7&amp;G10</f>
        <v>介護業務支援（介護ソフト）31名以上</v>
      </c>
      <c r="I10" s="163">
        <v>2500000</v>
      </c>
    </row>
    <row r="11" spans="3:9" x14ac:dyDescent="0.15">
      <c r="C11" s="2" t="s">
        <v>280</v>
      </c>
      <c r="D11" s="106">
        <v>1000000</v>
      </c>
      <c r="F11" s="166"/>
      <c r="G11" s="162" t="s">
        <v>333</v>
      </c>
      <c r="H11" s="162" t="str">
        <f t="shared" ref="H11" si="0">F$7&amp;G11</f>
        <v>介護業務支援（介護ソフト）上記以外の方式（一律）</v>
      </c>
      <c r="I11" s="163">
        <v>2500000</v>
      </c>
    </row>
    <row r="12" spans="3:9" x14ac:dyDescent="0.15">
      <c r="C12" s="2" t="s">
        <v>281</v>
      </c>
      <c r="D12" s="106">
        <v>1000000</v>
      </c>
      <c r="F12" s="164" t="s">
        <v>319</v>
      </c>
      <c r="G12" s="162" t="s">
        <v>329</v>
      </c>
      <c r="H12" s="162" t="str">
        <f>F$12&amp;G12</f>
        <v>介護業務支援（バックオフィスソフト）1名以上10名以下</v>
      </c>
      <c r="I12" s="163">
        <v>1000000</v>
      </c>
    </row>
    <row r="13" spans="3:9" x14ac:dyDescent="0.15">
      <c r="C13" s="2" t="s">
        <v>287</v>
      </c>
      <c r="D13" s="106">
        <v>300000</v>
      </c>
      <c r="F13" s="165"/>
      <c r="G13" s="162" t="s">
        <v>330</v>
      </c>
      <c r="H13" s="162" t="str">
        <f t="shared" ref="H13:H16" si="1">F$12&amp;G13</f>
        <v>介護業務支援（バックオフィスソフト）11名以上20名以下</v>
      </c>
      <c r="I13" s="163">
        <v>1500000</v>
      </c>
    </row>
    <row r="14" spans="3:9" x14ac:dyDescent="0.15">
      <c r="C14" s="2" t="s">
        <v>306</v>
      </c>
      <c r="D14" s="106">
        <v>300000</v>
      </c>
      <c r="F14" s="165"/>
      <c r="G14" s="162" t="s">
        <v>331</v>
      </c>
      <c r="H14" s="162" t="str">
        <f t="shared" si="1"/>
        <v>介護業務支援（バックオフィスソフト）21名以上30名以下</v>
      </c>
      <c r="I14" s="163">
        <v>2000000</v>
      </c>
    </row>
    <row r="15" spans="3:9" x14ac:dyDescent="0.15">
      <c r="C15" s="2" t="s">
        <v>282</v>
      </c>
      <c r="D15" s="106">
        <v>300000</v>
      </c>
      <c r="F15" s="165"/>
      <c r="G15" s="162" t="s">
        <v>332</v>
      </c>
      <c r="H15" s="162" t="str">
        <f t="shared" si="1"/>
        <v>介護業務支援（バックオフィスソフト）31名以上</v>
      </c>
      <c r="I15" s="163">
        <v>2500000</v>
      </c>
    </row>
    <row r="16" spans="3:9" x14ac:dyDescent="0.15">
      <c r="C16" s="2" t="s">
        <v>283</v>
      </c>
      <c r="D16" s="106">
        <v>300000</v>
      </c>
      <c r="F16" s="166"/>
      <c r="G16" s="162" t="s">
        <v>333</v>
      </c>
      <c r="H16" s="162" t="str">
        <f t="shared" si="1"/>
        <v>介護業務支援（バックオフィスソフト）上記以外の方式（一律）</v>
      </c>
      <c r="I16" s="163">
        <v>2500000</v>
      </c>
    </row>
    <row r="17" spans="3:9" x14ac:dyDescent="0.15">
      <c r="C17" s="2" t="s">
        <v>284</v>
      </c>
      <c r="D17" s="106">
        <v>300000</v>
      </c>
    </row>
    <row r="18" spans="3:9" x14ac:dyDescent="0.15">
      <c r="C18" s="110" t="s">
        <v>307</v>
      </c>
      <c r="D18" s="106">
        <v>1000000</v>
      </c>
    </row>
    <row r="19" spans="3:9" x14ac:dyDescent="0.15">
      <c r="C19" s="2" t="s">
        <v>285</v>
      </c>
      <c r="D19" s="106">
        <v>1000000</v>
      </c>
    </row>
    <row r="20" spans="3:9" x14ac:dyDescent="0.15">
      <c r="C20" s="2" t="s">
        <v>286</v>
      </c>
      <c r="D20" s="106">
        <v>1000000</v>
      </c>
    </row>
    <row r="21" spans="3:9" x14ac:dyDescent="0.15">
      <c r="C21" s="2"/>
    </row>
    <row r="22" spans="3:9" x14ac:dyDescent="0.15">
      <c r="F22" s="39" t="s">
        <v>339</v>
      </c>
      <c r="G22" s="40"/>
      <c r="H22" s="40"/>
      <c r="I22" s="167"/>
    </row>
    <row r="23" spans="3:9" x14ac:dyDescent="0.15">
      <c r="F23" s="39" t="s">
        <v>335</v>
      </c>
      <c r="G23" s="40"/>
      <c r="H23" s="40"/>
      <c r="I23" s="167">
        <v>0</v>
      </c>
    </row>
    <row r="24" spans="3:9" x14ac:dyDescent="0.15">
      <c r="F24" s="39" t="s">
        <v>336</v>
      </c>
      <c r="G24" s="40"/>
      <c r="H24" s="40"/>
      <c r="I24" s="167">
        <v>150000</v>
      </c>
    </row>
    <row r="25" spans="3:9" x14ac:dyDescent="0.15">
      <c r="F25" s="39" t="s">
        <v>339</v>
      </c>
      <c r="G25" s="40"/>
      <c r="H25" s="40"/>
      <c r="I25" s="167"/>
    </row>
    <row r="26" spans="3:9" ht="40.5" x14ac:dyDescent="0.15">
      <c r="F26" s="168" t="s">
        <v>337</v>
      </c>
      <c r="G26" s="40"/>
      <c r="H26" s="40"/>
      <c r="I26" s="167">
        <v>50000</v>
      </c>
    </row>
    <row r="27" spans="3:9" x14ac:dyDescent="0.15">
      <c r="F27" s="168" t="s">
        <v>340</v>
      </c>
      <c r="G27" s="40"/>
      <c r="H27" s="40"/>
      <c r="I27" s="167">
        <v>0</v>
      </c>
    </row>
    <row r="29" spans="3:9" x14ac:dyDescent="0.15">
      <c r="F29" s="39" t="s">
        <v>339</v>
      </c>
      <c r="G29" s="40"/>
      <c r="H29" s="40"/>
      <c r="I29" s="167"/>
    </row>
    <row r="30" spans="3:9" x14ac:dyDescent="0.15">
      <c r="F30" s="39" t="s">
        <v>312</v>
      </c>
      <c r="G30" s="40"/>
      <c r="H30" s="40"/>
      <c r="I30" s="167">
        <v>1000000</v>
      </c>
    </row>
    <row r="31" spans="3:9" x14ac:dyDescent="0.15">
      <c r="F31" s="39" t="s">
        <v>313</v>
      </c>
      <c r="G31" s="40"/>
      <c r="H31" s="40"/>
      <c r="I31" s="167">
        <v>1000000</v>
      </c>
    </row>
    <row r="32" spans="3:9" x14ac:dyDescent="0.15">
      <c r="F32" s="39" t="s">
        <v>308</v>
      </c>
      <c r="G32" s="40"/>
      <c r="H32" s="40"/>
      <c r="I32" s="167">
        <v>1000000</v>
      </c>
    </row>
    <row r="33" spans="6:9" x14ac:dyDescent="0.15">
      <c r="F33" s="39" t="s">
        <v>314</v>
      </c>
      <c r="G33" s="40"/>
      <c r="H33" s="40"/>
      <c r="I33" s="167">
        <v>300000</v>
      </c>
    </row>
    <row r="34" spans="6:9" x14ac:dyDescent="0.15">
      <c r="F34" s="39" t="s">
        <v>315</v>
      </c>
      <c r="G34" s="40"/>
      <c r="H34" s="40"/>
      <c r="I34" s="167">
        <v>300000</v>
      </c>
    </row>
    <row r="35" spans="6:9" x14ac:dyDescent="0.15">
      <c r="F35" s="39" t="s">
        <v>316</v>
      </c>
      <c r="G35" s="40"/>
      <c r="H35" s="40"/>
      <c r="I35" s="167">
        <v>1000000</v>
      </c>
    </row>
    <row r="36" spans="6:9" x14ac:dyDescent="0.15">
      <c r="F36" s="39" t="s">
        <v>317</v>
      </c>
      <c r="G36" s="40"/>
      <c r="H36" s="40"/>
      <c r="I36" s="167">
        <v>1000000</v>
      </c>
    </row>
    <row r="37" spans="6:9" x14ac:dyDescent="0.15">
      <c r="F37" s="39" t="s">
        <v>318</v>
      </c>
      <c r="G37" s="40"/>
      <c r="H37" s="40"/>
      <c r="I37" s="167">
        <v>300000</v>
      </c>
    </row>
    <row r="38" spans="6:9" x14ac:dyDescent="0.15">
      <c r="F38" s="39" t="s">
        <v>321</v>
      </c>
      <c r="G38" s="40"/>
      <c r="H38" s="40"/>
      <c r="I38" s="167">
        <v>1000000</v>
      </c>
    </row>
    <row r="39" spans="6:9" x14ac:dyDescent="0.15">
      <c r="F39" s="39" t="s">
        <v>320</v>
      </c>
      <c r="G39" s="40"/>
      <c r="H39" s="40"/>
      <c r="I39" s="167">
        <v>300000</v>
      </c>
    </row>
    <row r="40" spans="6:9" x14ac:dyDescent="0.15">
      <c r="F40" s="39" t="s">
        <v>322</v>
      </c>
      <c r="G40" s="40"/>
      <c r="H40" s="40"/>
      <c r="I40" s="167">
        <v>300000</v>
      </c>
    </row>
    <row r="41" spans="6:9" x14ac:dyDescent="0.15">
      <c r="F41" s="39" t="s">
        <v>323</v>
      </c>
      <c r="G41" s="40"/>
      <c r="H41" s="40"/>
      <c r="I41" s="167">
        <v>300000</v>
      </c>
    </row>
    <row r="42" spans="6:9" x14ac:dyDescent="0.15">
      <c r="F42" s="39" t="s">
        <v>324</v>
      </c>
      <c r="G42" s="40"/>
      <c r="H42" s="40"/>
      <c r="I42" s="167">
        <v>300000</v>
      </c>
    </row>
  </sheetData>
  <phoneticPr fontId="2"/>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3E3AF-73A1-48B7-B673-245A6B04F1D0}">
  <sheetPr>
    <tabColor theme="8" tint="0.79998168889431442"/>
    <pageSetUpPr fitToPage="1"/>
  </sheetPr>
  <dimension ref="A2:N404"/>
  <sheetViews>
    <sheetView view="pageBreakPreview" zoomScaleNormal="100" zoomScaleSheetLayoutView="100" workbookViewId="0">
      <selection activeCell="G5" sqref="G5"/>
    </sheetView>
  </sheetViews>
  <sheetFormatPr defaultRowHeight="13.5" outlineLevelRow="2" x14ac:dyDescent="0.15"/>
  <cols>
    <col min="1" max="1" width="2.125" style="111" customWidth="1"/>
    <col min="2" max="4" width="9.5" style="111" customWidth="1"/>
    <col min="5" max="6" width="12.375" style="111" customWidth="1"/>
    <col min="7" max="7" width="27.75" style="111" customWidth="1"/>
    <col min="8" max="8" width="16.125" style="112" bestFit="1" customWidth="1"/>
    <col min="9" max="9" width="8.125" style="112" bestFit="1" customWidth="1"/>
    <col min="10" max="10" width="25.75" style="112" customWidth="1"/>
    <col min="11" max="11" width="14.125" style="112" bestFit="1" customWidth="1"/>
    <col min="12" max="12" width="21.625" style="111" bestFit="1" customWidth="1"/>
    <col min="13" max="13" width="4.875" style="111" customWidth="1"/>
    <col min="14" max="14" width="9" style="112"/>
    <col min="15" max="16384" width="9" style="111"/>
  </cols>
  <sheetData>
    <row r="2" spans="1:12" ht="15" customHeight="1" x14ac:dyDescent="0.15">
      <c r="A2" s="111" t="s">
        <v>87</v>
      </c>
    </row>
    <row r="3" spans="1:12" ht="16.5" customHeight="1" x14ac:dyDescent="0.15">
      <c r="B3" s="335" t="s">
        <v>88</v>
      </c>
      <c r="C3" s="335"/>
      <c r="D3" s="335"/>
      <c r="E3" s="335"/>
      <c r="F3" s="335"/>
      <c r="G3" s="335"/>
      <c r="H3" s="335"/>
      <c r="I3" s="335"/>
      <c r="J3" s="335"/>
      <c r="K3" s="335"/>
      <c r="L3" s="335"/>
    </row>
    <row r="4" spans="1:12" x14ac:dyDescent="0.15">
      <c r="B4" s="113"/>
      <c r="C4" s="113"/>
      <c r="D4" s="113"/>
      <c r="E4" s="113"/>
      <c r="F4" s="113"/>
      <c r="G4" s="113"/>
      <c r="H4" s="113"/>
      <c r="I4" s="113"/>
      <c r="J4" s="113"/>
      <c r="K4" s="113"/>
      <c r="L4" s="113"/>
    </row>
    <row r="5" spans="1:12" x14ac:dyDescent="0.15">
      <c r="G5" s="113"/>
      <c r="H5" s="113"/>
      <c r="I5" s="113"/>
      <c r="L5" s="114" t="s">
        <v>89</v>
      </c>
    </row>
    <row r="6" spans="1:12" x14ac:dyDescent="0.15">
      <c r="B6" s="111" t="s">
        <v>252</v>
      </c>
      <c r="G6" s="113"/>
      <c r="H6" s="113"/>
      <c r="I6" s="113"/>
      <c r="L6" s="114"/>
    </row>
    <row r="7" spans="1:12" x14ac:dyDescent="0.15">
      <c r="G7" s="113"/>
      <c r="H7" s="114"/>
      <c r="I7" s="114" t="s">
        <v>300</v>
      </c>
      <c r="J7" s="115">
        <f>H20+H30+H40+H50+H60+H70+H80+H90+H100+H110</f>
        <v>5000000</v>
      </c>
      <c r="L7" s="114"/>
    </row>
    <row r="8" spans="1:12" ht="16.5" customHeight="1" x14ac:dyDescent="0.15">
      <c r="H8" s="114"/>
      <c r="I8" s="114" t="s">
        <v>250</v>
      </c>
      <c r="J8" s="115">
        <f>MIN(8000000,L20+L30+L40+L50+L60+L70+L80+L90+L100+L110)</f>
        <v>3500000</v>
      </c>
      <c r="K8" s="112" t="s">
        <v>291</v>
      </c>
      <c r="L8" s="115"/>
    </row>
    <row r="9" spans="1:12" ht="7.5" customHeight="1" x14ac:dyDescent="0.15">
      <c r="L9" s="115"/>
    </row>
    <row r="10" spans="1:12" ht="16.5" customHeight="1" collapsed="1" x14ac:dyDescent="0.15">
      <c r="B10" s="111" t="s">
        <v>342</v>
      </c>
      <c r="L10" s="115"/>
    </row>
    <row r="11" spans="1:12" ht="7.5" customHeight="1" x14ac:dyDescent="0.15">
      <c r="L11" s="114"/>
    </row>
    <row r="12" spans="1:12" ht="15" customHeight="1" x14ac:dyDescent="0.15">
      <c r="B12" s="116" t="s">
        <v>251</v>
      </c>
      <c r="C12" s="116"/>
      <c r="D12" s="341" t="s">
        <v>310</v>
      </c>
      <c r="E12" s="341"/>
      <c r="F12" s="341"/>
      <c r="G12" s="341"/>
      <c r="H12" s="341"/>
      <c r="J12" s="117"/>
      <c r="K12" s="118"/>
      <c r="L12" s="118"/>
    </row>
    <row r="13" spans="1:12" ht="27" customHeight="1" thickBot="1" x14ac:dyDescent="0.2">
      <c r="B13" s="310" t="s">
        <v>212</v>
      </c>
      <c r="C13" s="311"/>
      <c r="D13" s="312"/>
      <c r="E13" s="311" t="s">
        <v>328</v>
      </c>
      <c r="F13" s="312"/>
      <c r="G13" s="173" t="s">
        <v>256</v>
      </c>
      <c r="H13" s="128" t="s">
        <v>91</v>
      </c>
      <c r="I13" s="129" t="s">
        <v>293</v>
      </c>
      <c r="J13" s="128" t="s">
        <v>358</v>
      </c>
      <c r="K13" s="130" t="s">
        <v>294</v>
      </c>
      <c r="L13" s="153" t="s">
        <v>289</v>
      </c>
    </row>
    <row r="14" spans="1:12" ht="27.95" customHeight="1" x14ac:dyDescent="0.15">
      <c r="B14" s="351" t="s">
        <v>345</v>
      </c>
      <c r="C14" s="352"/>
      <c r="D14" s="353"/>
      <c r="E14" s="354" t="s">
        <v>333</v>
      </c>
      <c r="F14" s="355"/>
      <c r="G14" s="174" t="s">
        <v>350</v>
      </c>
      <c r="H14" s="179">
        <v>2400000</v>
      </c>
      <c r="I14" s="160"/>
      <c r="J14" s="183"/>
      <c r="K14" s="159">
        <f>IFERROR(VLOOKUP(B14&amp;E14,データ!H:I,2,0),0)</f>
        <v>2500000</v>
      </c>
      <c r="L14" s="206"/>
    </row>
    <row r="15" spans="1:12" ht="27.95" customHeight="1" x14ac:dyDescent="0.15">
      <c r="B15" s="348" t="s">
        <v>336</v>
      </c>
      <c r="C15" s="349"/>
      <c r="D15" s="349"/>
      <c r="E15" s="349"/>
      <c r="F15" s="349"/>
      <c r="G15" s="350"/>
      <c r="H15" s="175"/>
      <c r="I15" s="109"/>
      <c r="J15" s="176"/>
      <c r="K15" s="296">
        <f>IFERROR(VLOOKUP(B15,データ!$F$23:$I$24,4,0),0)</f>
        <v>150000</v>
      </c>
      <c r="L15" s="299"/>
    </row>
    <row r="16" spans="1:12" ht="27.95" customHeight="1" x14ac:dyDescent="0.15">
      <c r="B16" s="302" t="s">
        <v>346</v>
      </c>
      <c r="C16" s="303"/>
      <c r="D16" s="303"/>
      <c r="E16" s="303"/>
      <c r="F16" s="303"/>
      <c r="G16" s="180" t="s">
        <v>311</v>
      </c>
      <c r="H16" s="181">
        <v>600000</v>
      </c>
      <c r="I16" s="181">
        <v>3</v>
      </c>
      <c r="J16" s="184"/>
      <c r="K16" s="297"/>
      <c r="L16" s="300"/>
    </row>
    <row r="17" spans="2:12" ht="27.95" customHeight="1" outlineLevel="1" x14ac:dyDescent="0.15">
      <c r="B17" s="302" t="s">
        <v>346</v>
      </c>
      <c r="C17" s="303"/>
      <c r="D17" s="303"/>
      <c r="E17" s="303"/>
      <c r="F17" s="303"/>
      <c r="G17" s="180" t="s">
        <v>351</v>
      </c>
      <c r="H17" s="181">
        <v>1000000</v>
      </c>
      <c r="I17" s="181">
        <v>5</v>
      </c>
      <c r="J17" s="184"/>
      <c r="K17" s="297"/>
      <c r="L17" s="300"/>
    </row>
    <row r="18" spans="2:12" ht="27.95" hidden="1" customHeight="1" outlineLevel="1" x14ac:dyDescent="0.15">
      <c r="B18" s="302" t="s">
        <v>346</v>
      </c>
      <c r="C18" s="303"/>
      <c r="D18" s="303"/>
      <c r="E18" s="303"/>
      <c r="F18" s="303"/>
      <c r="G18" s="107"/>
      <c r="H18" s="177"/>
      <c r="I18" s="177"/>
      <c r="J18" s="184"/>
      <c r="K18" s="298"/>
      <c r="L18" s="301"/>
    </row>
    <row r="19" spans="2:12" ht="27.95" customHeight="1" thickBot="1" x14ac:dyDescent="0.2">
      <c r="B19" s="347" t="s">
        <v>347</v>
      </c>
      <c r="C19" s="343"/>
      <c r="D19" s="343"/>
      <c r="E19" s="343"/>
      <c r="F19" s="343"/>
      <c r="G19" s="344"/>
      <c r="H19" s="155"/>
      <c r="I19" s="154"/>
      <c r="J19" s="156"/>
      <c r="K19" s="158">
        <f>IFERROR(VLOOKUP(B19,データ!$F$26:$I$27,4,0),0)</f>
        <v>50000</v>
      </c>
      <c r="L19" s="161"/>
    </row>
    <row r="20" spans="2:12" ht="27.95" customHeight="1" thickBot="1" x14ac:dyDescent="0.2">
      <c r="B20" s="287" t="s">
        <v>290</v>
      </c>
      <c r="C20" s="288"/>
      <c r="D20" s="288"/>
      <c r="E20" s="288"/>
      <c r="F20" s="288"/>
      <c r="G20" s="289"/>
      <c r="H20" s="136">
        <f>SUM(H14:H19)</f>
        <v>4000000</v>
      </c>
      <c r="I20" s="137"/>
      <c r="J20" s="178">
        <f>IFERROR(ROUNDDOWN(H20*4/5,-3),"")</f>
        <v>3200000</v>
      </c>
      <c r="K20" s="157">
        <f>SUM(K14:K19)</f>
        <v>2700000</v>
      </c>
      <c r="L20" s="140">
        <f>MIN(J20,K20)</f>
        <v>2700000</v>
      </c>
    </row>
    <row r="21" spans="2:12" ht="13.5" customHeight="1" x14ac:dyDescent="0.15"/>
    <row r="22" spans="2:12" ht="15" customHeight="1" outlineLevel="1" x14ac:dyDescent="0.15">
      <c r="B22" s="116" t="s">
        <v>251</v>
      </c>
      <c r="C22" s="116"/>
      <c r="D22" s="341" t="s">
        <v>309</v>
      </c>
      <c r="E22" s="341"/>
      <c r="F22" s="341"/>
      <c r="G22" s="341"/>
      <c r="H22" s="341"/>
      <c r="J22" s="117"/>
      <c r="K22" s="118"/>
      <c r="L22" s="118"/>
    </row>
    <row r="23" spans="2:12" ht="27" customHeight="1" outlineLevel="1" thickBot="1" x14ac:dyDescent="0.2">
      <c r="B23" s="310" t="s">
        <v>212</v>
      </c>
      <c r="C23" s="311"/>
      <c r="D23" s="312"/>
      <c r="E23" s="311" t="s">
        <v>328</v>
      </c>
      <c r="F23" s="312"/>
      <c r="G23" s="173" t="s">
        <v>256</v>
      </c>
      <c r="H23" s="128" t="s">
        <v>91</v>
      </c>
      <c r="I23" s="129" t="s">
        <v>293</v>
      </c>
      <c r="J23" s="128" t="s">
        <v>358</v>
      </c>
      <c r="K23" s="130" t="s">
        <v>294</v>
      </c>
      <c r="L23" s="153" t="s">
        <v>289</v>
      </c>
    </row>
    <row r="24" spans="2:12" ht="27.95" customHeight="1" outlineLevel="1" x14ac:dyDescent="0.15">
      <c r="B24" s="351" t="s">
        <v>319</v>
      </c>
      <c r="C24" s="352"/>
      <c r="D24" s="353"/>
      <c r="E24" s="354" t="s">
        <v>348</v>
      </c>
      <c r="F24" s="355"/>
      <c r="G24" s="174" t="s">
        <v>352</v>
      </c>
      <c r="H24" s="179">
        <v>1000000</v>
      </c>
      <c r="I24" s="160"/>
      <c r="J24" s="183"/>
      <c r="K24" s="159">
        <f>IFERROR(VLOOKUP(B24&amp;E24,データ!H:I,2,0),0)</f>
        <v>1500000</v>
      </c>
      <c r="L24" s="206"/>
    </row>
    <row r="25" spans="2:12" ht="27.95" customHeight="1" outlineLevel="1" x14ac:dyDescent="0.15">
      <c r="B25" s="348" t="s">
        <v>335</v>
      </c>
      <c r="C25" s="349"/>
      <c r="D25" s="349"/>
      <c r="E25" s="349"/>
      <c r="F25" s="349"/>
      <c r="G25" s="350"/>
      <c r="H25" s="175"/>
      <c r="I25" s="109"/>
      <c r="J25" s="176"/>
      <c r="K25" s="296">
        <f>IFERROR(VLOOKUP(B25,データ!$F$23:$I$24,4,0),0)</f>
        <v>0</v>
      </c>
      <c r="L25" s="299"/>
    </row>
    <row r="26" spans="2:12" ht="27.95" customHeight="1" outlineLevel="1" x14ac:dyDescent="0.15">
      <c r="B26" s="302" t="s">
        <v>346</v>
      </c>
      <c r="C26" s="303"/>
      <c r="D26" s="303"/>
      <c r="E26" s="303"/>
      <c r="F26" s="303"/>
      <c r="G26" s="107"/>
      <c r="H26" s="177"/>
      <c r="I26" s="177"/>
      <c r="J26" s="184"/>
      <c r="K26" s="297"/>
      <c r="L26" s="300"/>
    </row>
    <row r="27" spans="2:12" ht="27.95" customHeight="1" outlineLevel="2" x14ac:dyDescent="0.15">
      <c r="B27" s="302" t="s">
        <v>346</v>
      </c>
      <c r="C27" s="303"/>
      <c r="D27" s="303"/>
      <c r="E27" s="303"/>
      <c r="F27" s="303"/>
      <c r="G27" s="107"/>
      <c r="H27" s="177"/>
      <c r="I27" s="177"/>
      <c r="J27" s="184"/>
      <c r="K27" s="297"/>
      <c r="L27" s="300"/>
    </row>
    <row r="28" spans="2:12" ht="27.95" customHeight="1" outlineLevel="2" x14ac:dyDescent="0.15">
      <c r="B28" s="302" t="s">
        <v>346</v>
      </c>
      <c r="C28" s="303"/>
      <c r="D28" s="303"/>
      <c r="E28" s="303"/>
      <c r="F28" s="303"/>
      <c r="G28" s="107"/>
      <c r="H28" s="177"/>
      <c r="I28" s="177"/>
      <c r="J28" s="184"/>
      <c r="K28" s="298"/>
      <c r="L28" s="301"/>
    </row>
    <row r="29" spans="2:12" ht="27.95" customHeight="1" outlineLevel="1" thickBot="1" x14ac:dyDescent="0.2">
      <c r="B29" s="347" t="s">
        <v>340</v>
      </c>
      <c r="C29" s="343"/>
      <c r="D29" s="343"/>
      <c r="E29" s="343"/>
      <c r="F29" s="343"/>
      <c r="G29" s="344"/>
      <c r="H29" s="155"/>
      <c r="I29" s="154"/>
      <c r="J29" s="156"/>
      <c r="K29" s="158">
        <f>IFERROR(VLOOKUP(B29,データ!$F$26:$I$27,4,0),0)</f>
        <v>0</v>
      </c>
      <c r="L29" s="161"/>
    </row>
    <row r="30" spans="2:12" ht="27.95" customHeight="1" outlineLevel="1" thickBot="1" x14ac:dyDescent="0.2">
      <c r="B30" s="287" t="s">
        <v>290</v>
      </c>
      <c r="C30" s="288"/>
      <c r="D30" s="288"/>
      <c r="E30" s="288"/>
      <c r="F30" s="288"/>
      <c r="G30" s="289"/>
      <c r="H30" s="136">
        <f>SUM(H24:H29)</f>
        <v>1000000</v>
      </c>
      <c r="I30" s="137"/>
      <c r="J30" s="178">
        <f>IFERROR(ROUNDDOWN(H30*4/5,-3),"")</f>
        <v>800000</v>
      </c>
      <c r="K30" s="157">
        <f>SUM(K24:K29)</f>
        <v>1500000</v>
      </c>
      <c r="L30" s="140">
        <f>MIN(J30,K30)</f>
        <v>800000</v>
      </c>
    </row>
    <row r="31" spans="2:12" ht="13.5" customHeight="1" x14ac:dyDescent="0.15"/>
    <row r="32" spans="2:12" ht="15" hidden="1" customHeight="1" outlineLevel="1" x14ac:dyDescent="0.15">
      <c r="B32" s="116" t="s">
        <v>251</v>
      </c>
      <c r="C32" s="116"/>
      <c r="D32" s="290"/>
      <c r="E32" s="290"/>
      <c r="F32" s="290"/>
      <c r="G32" s="290"/>
      <c r="H32" s="290"/>
      <c r="J32" s="117"/>
      <c r="K32" s="118"/>
      <c r="L32" s="118"/>
    </row>
    <row r="33" spans="2:12" ht="27" hidden="1" customHeight="1" outlineLevel="1" thickBot="1" x14ac:dyDescent="0.2">
      <c r="B33" s="310" t="s">
        <v>212</v>
      </c>
      <c r="C33" s="311"/>
      <c r="D33" s="312"/>
      <c r="E33" s="311" t="s">
        <v>328</v>
      </c>
      <c r="F33" s="312"/>
      <c r="G33" s="173" t="s">
        <v>256</v>
      </c>
      <c r="H33" s="128" t="s">
        <v>91</v>
      </c>
      <c r="I33" s="129" t="s">
        <v>293</v>
      </c>
      <c r="J33" s="128" t="s">
        <v>358</v>
      </c>
      <c r="K33" s="130" t="s">
        <v>294</v>
      </c>
      <c r="L33" s="153" t="s">
        <v>289</v>
      </c>
    </row>
    <row r="34" spans="2:12" ht="27.95" hidden="1" customHeight="1" outlineLevel="1" x14ac:dyDescent="0.15">
      <c r="B34" s="307" t="s">
        <v>338</v>
      </c>
      <c r="C34" s="308"/>
      <c r="D34" s="309"/>
      <c r="E34" s="316" t="s">
        <v>339</v>
      </c>
      <c r="F34" s="317"/>
      <c r="G34" s="108"/>
      <c r="H34" s="170"/>
      <c r="I34" s="160"/>
      <c r="J34" s="183"/>
      <c r="K34" s="159">
        <f>IFERROR(VLOOKUP(B34&amp;E34,データ!H:I,2,0),0)</f>
        <v>0</v>
      </c>
      <c r="L34" s="206"/>
    </row>
    <row r="35" spans="2:12" ht="27.95" hidden="1" customHeight="1" outlineLevel="1" x14ac:dyDescent="0.15">
      <c r="B35" s="313" t="s">
        <v>339</v>
      </c>
      <c r="C35" s="314"/>
      <c r="D35" s="314"/>
      <c r="E35" s="314"/>
      <c r="F35" s="314"/>
      <c r="G35" s="315"/>
      <c r="H35" s="175"/>
      <c r="I35" s="109"/>
      <c r="J35" s="176"/>
      <c r="K35" s="296">
        <f>IFERROR(VLOOKUP(B35,データ!$F$23:$I$24,4,0),0)</f>
        <v>0</v>
      </c>
      <c r="L35" s="299"/>
    </row>
    <row r="36" spans="2:12" ht="27.95" hidden="1" customHeight="1" outlineLevel="1" x14ac:dyDescent="0.15">
      <c r="B36" s="302" t="s">
        <v>346</v>
      </c>
      <c r="C36" s="303"/>
      <c r="D36" s="303"/>
      <c r="E36" s="303"/>
      <c r="F36" s="303"/>
      <c r="G36" s="107"/>
      <c r="H36" s="177"/>
      <c r="I36" s="177"/>
      <c r="J36" s="184"/>
      <c r="K36" s="297"/>
      <c r="L36" s="300"/>
    </row>
    <row r="37" spans="2:12" ht="27.95" hidden="1" customHeight="1" outlineLevel="2" x14ac:dyDescent="0.15">
      <c r="B37" s="302" t="s">
        <v>346</v>
      </c>
      <c r="C37" s="303"/>
      <c r="D37" s="303"/>
      <c r="E37" s="303"/>
      <c r="F37" s="303"/>
      <c r="G37" s="107"/>
      <c r="H37" s="177"/>
      <c r="I37" s="177"/>
      <c r="J37" s="184"/>
      <c r="K37" s="297"/>
      <c r="L37" s="300"/>
    </row>
    <row r="38" spans="2:12" ht="27.95" hidden="1" customHeight="1" outlineLevel="2" x14ac:dyDescent="0.15">
      <c r="B38" s="302" t="s">
        <v>346</v>
      </c>
      <c r="C38" s="303"/>
      <c r="D38" s="303"/>
      <c r="E38" s="303"/>
      <c r="F38" s="303"/>
      <c r="G38" s="107"/>
      <c r="H38" s="177"/>
      <c r="I38" s="177"/>
      <c r="J38" s="184"/>
      <c r="K38" s="298"/>
      <c r="L38" s="301"/>
    </row>
    <row r="39" spans="2:12" ht="27.95" hidden="1" customHeight="1" outlineLevel="1" thickBot="1" x14ac:dyDescent="0.2">
      <c r="B39" s="334" t="s">
        <v>339</v>
      </c>
      <c r="C39" s="322"/>
      <c r="D39" s="322"/>
      <c r="E39" s="322"/>
      <c r="F39" s="322"/>
      <c r="G39" s="323"/>
      <c r="H39" s="155"/>
      <c r="I39" s="154"/>
      <c r="J39" s="156"/>
      <c r="K39" s="158">
        <f>IFERROR(VLOOKUP(B39,データ!$F$26:$I$27,4,0),0)</f>
        <v>0</v>
      </c>
      <c r="L39" s="161"/>
    </row>
    <row r="40" spans="2:12" ht="27.95" hidden="1" customHeight="1" outlineLevel="1" thickBot="1" x14ac:dyDescent="0.2">
      <c r="B40" s="287" t="s">
        <v>290</v>
      </c>
      <c r="C40" s="288"/>
      <c r="D40" s="288"/>
      <c r="E40" s="288"/>
      <c r="F40" s="288"/>
      <c r="G40" s="289"/>
      <c r="H40" s="136">
        <f>SUM(H34:H39)</f>
        <v>0</v>
      </c>
      <c r="I40" s="137"/>
      <c r="J40" s="178">
        <f>IFERROR(ROUNDDOWN(H40*4/5,-3),"")</f>
        <v>0</v>
      </c>
      <c r="K40" s="157">
        <f>SUM(K34:K39)</f>
        <v>0</v>
      </c>
      <c r="L40" s="140">
        <f>MIN(J40,K40)</f>
        <v>0</v>
      </c>
    </row>
    <row r="41" spans="2:12" ht="13.5" customHeight="1" collapsed="1" x14ac:dyDescent="0.15"/>
    <row r="42" spans="2:12" ht="15" hidden="1" customHeight="1" outlineLevel="1" x14ac:dyDescent="0.15">
      <c r="B42" s="116" t="s">
        <v>251</v>
      </c>
      <c r="C42" s="116"/>
      <c r="D42" s="290"/>
      <c r="E42" s="290"/>
      <c r="F42" s="290"/>
      <c r="G42" s="290"/>
      <c r="H42" s="290"/>
      <c r="J42" s="117"/>
      <c r="K42" s="118"/>
      <c r="L42" s="118"/>
    </row>
    <row r="43" spans="2:12" ht="27" hidden="1" customHeight="1" outlineLevel="1" thickBot="1" x14ac:dyDescent="0.2">
      <c r="B43" s="310" t="s">
        <v>212</v>
      </c>
      <c r="C43" s="311"/>
      <c r="D43" s="312"/>
      <c r="E43" s="311" t="s">
        <v>328</v>
      </c>
      <c r="F43" s="312"/>
      <c r="G43" s="173" t="s">
        <v>256</v>
      </c>
      <c r="H43" s="128" t="s">
        <v>91</v>
      </c>
      <c r="I43" s="129" t="s">
        <v>293</v>
      </c>
      <c r="J43" s="128" t="s">
        <v>358</v>
      </c>
      <c r="K43" s="130" t="s">
        <v>294</v>
      </c>
      <c r="L43" s="153" t="s">
        <v>289</v>
      </c>
    </row>
    <row r="44" spans="2:12" ht="27.95" hidden="1" customHeight="1" outlineLevel="1" x14ac:dyDescent="0.15">
      <c r="B44" s="307" t="s">
        <v>338</v>
      </c>
      <c r="C44" s="308"/>
      <c r="D44" s="309"/>
      <c r="E44" s="316" t="s">
        <v>339</v>
      </c>
      <c r="F44" s="317"/>
      <c r="G44" s="108"/>
      <c r="H44" s="170"/>
      <c r="I44" s="160"/>
      <c r="J44" s="183"/>
      <c r="K44" s="159">
        <f>IFERROR(VLOOKUP(B44&amp;E44,データ!H:I,2,0),0)</f>
        <v>0</v>
      </c>
      <c r="L44" s="206"/>
    </row>
    <row r="45" spans="2:12" ht="27.95" hidden="1" customHeight="1" outlineLevel="1" x14ac:dyDescent="0.15">
      <c r="B45" s="313" t="s">
        <v>339</v>
      </c>
      <c r="C45" s="314"/>
      <c r="D45" s="314"/>
      <c r="E45" s="314"/>
      <c r="F45" s="314"/>
      <c r="G45" s="315"/>
      <c r="H45" s="175"/>
      <c r="I45" s="109"/>
      <c r="J45" s="176"/>
      <c r="K45" s="296">
        <f>IFERROR(VLOOKUP(B45,データ!$F$23:$I$24,4,0),0)</f>
        <v>0</v>
      </c>
      <c r="L45" s="299"/>
    </row>
    <row r="46" spans="2:12" ht="27.95" hidden="1" customHeight="1" outlineLevel="1" x14ac:dyDescent="0.15">
      <c r="B46" s="302" t="s">
        <v>346</v>
      </c>
      <c r="C46" s="303"/>
      <c r="D46" s="303"/>
      <c r="E46" s="303"/>
      <c r="F46" s="303"/>
      <c r="G46" s="107"/>
      <c r="H46" s="177"/>
      <c r="I46" s="177"/>
      <c r="J46" s="184"/>
      <c r="K46" s="297"/>
      <c r="L46" s="300"/>
    </row>
    <row r="47" spans="2:12" ht="27.95" hidden="1" customHeight="1" outlineLevel="2" x14ac:dyDescent="0.15">
      <c r="B47" s="302" t="s">
        <v>346</v>
      </c>
      <c r="C47" s="303"/>
      <c r="D47" s="303"/>
      <c r="E47" s="303"/>
      <c r="F47" s="303"/>
      <c r="G47" s="107"/>
      <c r="H47" s="177"/>
      <c r="I47" s="177"/>
      <c r="J47" s="184"/>
      <c r="K47" s="297"/>
      <c r="L47" s="300"/>
    </row>
    <row r="48" spans="2:12" ht="27.95" hidden="1" customHeight="1" outlineLevel="2" x14ac:dyDescent="0.15">
      <c r="B48" s="302" t="s">
        <v>346</v>
      </c>
      <c r="C48" s="303"/>
      <c r="D48" s="303"/>
      <c r="E48" s="303"/>
      <c r="F48" s="303"/>
      <c r="G48" s="107"/>
      <c r="H48" s="177"/>
      <c r="I48" s="177"/>
      <c r="J48" s="184"/>
      <c r="K48" s="298"/>
      <c r="L48" s="301"/>
    </row>
    <row r="49" spans="2:12" ht="27.95" hidden="1" customHeight="1" outlineLevel="1" thickBot="1" x14ac:dyDescent="0.2">
      <c r="B49" s="334" t="s">
        <v>339</v>
      </c>
      <c r="C49" s="322"/>
      <c r="D49" s="322"/>
      <c r="E49" s="322"/>
      <c r="F49" s="322"/>
      <c r="G49" s="323"/>
      <c r="H49" s="155"/>
      <c r="I49" s="154"/>
      <c r="J49" s="156"/>
      <c r="K49" s="158">
        <f>IFERROR(VLOOKUP(B49,データ!$F$26:$I$27,4,0),0)</f>
        <v>0</v>
      </c>
      <c r="L49" s="161"/>
    </row>
    <row r="50" spans="2:12" ht="27.95" hidden="1" customHeight="1" outlineLevel="1" thickBot="1" x14ac:dyDescent="0.2">
      <c r="B50" s="287" t="s">
        <v>290</v>
      </c>
      <c r="C50" s="288"/>
      <c r="D50" s="288"/>
      <c r="E50" s="288"/>
      <c r="F50" s="288"/>
      <c r="G50" s="289"/>
      <c r="H50" s="136">
        <f>SUM(H44:H49)</f>
        <v>0</v>
      </c>
      <c r="I50" s="137"/>
      <c r="J50" s="178">
        <f>IFERROR(ROUNDDOWN(H50*4/5,-3),"")</f>
        <v>0</v>
      </c>
      <c r="K50" s="157">
        <f>SUM(K44:K49)</f>
        <v>0</v>
      </c>
      <c r="L50" s="140">
        <f>MIN(J50,K50)</f>
        <v>0</v>
      </c>
    </row>
    <row r="51" spans="2:12" ht="13.5" customHeight="1" collapsed="1" x14ac:dyDescent="0.15"/>
    <row r="52" spans="2:12" ht="15" hidden="1" customHeight="1" outlineLevel="1" x14ac:dyDescent="0.15">
      <c r="B52" s="116" t="s">
        <v>251</v>
      </c>
      <c r="C52" s="116"/>
      <c r="D52" s="290"/>
      <c r="E52" s="290"/>
      <c r="F52" s="290"/>
      <c r="G52" s="290"/>
      <c r="H52" s="290"/>
      <c r="J52" s="117"/>
      <c r="K52" s="118"/>
      <c r="L52" s="118"/>
    </row>
    <row r="53" spans="2:12" ht="27" hidden="1" customHeight="1" outlineLevel="1" thickBot="1" x14ac:dyDescent="0.2">
      <c r="B53" s="310" t="s">
        <v>212</v>
      </c>
      <c r="C53" s="311"/>
      <c r="D53" s="312"/>
      <c r="E53" s="311" t="s">
        <v>328</v>
      </c>
      <c r="F53" s="312"/>
      <c r="G53" s="173" t="s">
        <v>256</v>
      </c>
      <c r="H53" s="128" t="s">
        <v>91</v>
      </c>
      <c r="I53" s="129" t="s">
        <v>293</v>
      </c>
      <c r="J53" s="128" t="s">
        <v>358</v>
      </c>
      <c r="K53" s="130" t="s">
        <v>294</v>
      </c>
      <c r="L53" s="153" t="s">
        <v>289</v>
      </c>
    </row>
    <row r="54" spans="2:12" ht="27.95" hidden="1" customHeight="1" outlineLevel="1" x14ac:dyDescent="0.15">
      <c r="B54" s="307" t="s">
        <v>338</v>
      </c>
      <c r="C54" s="308"/>
      <c r="D54" s="309"/>
      <c r="E54" s="316" t="s">
        <v>339</v>
      </c>
      <c r="F54" s="317"/>
      <c r="G54" s="108"/>
      <c r="H54" s="170"/>
      <c r="I54" s="160"/>
      <c r="J54" s="183"/>
      <c r="K54" s="159">
        <f>IFERROR(VLOOKUP(B54&amp;E54,データ!H:I,2,0),0)</f>
        <v>0</v>
      </c>
      <c r="L54" s="206"/>
    </row>
    <row r="55" spans="2:12" ht="27.95" hidden="1" customHeight="1" outlineLevel="1" x14ac:dyDescent="0.15">
      <c r="B55" s="313" t="s">
        <v>339</v>
      </c>
      <c r="C55" s="314"/>
      <c r="D55" s="314"/>
      <c r="E55" s="314"/>
      <c r="F55" s="314"/>
      <c r="G55" s="315"/>
      <c r="H55" s="175"/>
      <c r="I55" s="109"/>
      <c r="J55" s="176"/>
      <c r="K55" s="296">
        <f>IFERROR(VLOOKUP(B55,データ!$F$23:$I$24,4,0),0)</f>
        <v>0</v>
      </c>
      <c r="L55" s="299"/>
    </row>
    <row r="56" spans="2:12" ht="27.95" hidden="1" customHeight="1" outlineLevel="1" x14ac:dyDescent="0.15">
      <c r="B56" s="302" t="s">
        <v>346</v>
      </c>
      <c r="C56" s="303"/>
      <c r="D56" s="303"/>
      <c r="E56" s="303"/>
      <c r="F56" s="303"/>
      <c r="G56" s="107"/>
      <c r="H56" s="177"/>
      <c r="I56" s="177"/>
      <c r="J56" s="184"/>
      <c r="K56" s="297"/>
      <c r="L56" s="300"/>
    </row>
    <row r="57" spans="2:12" ht="27.95" hidden="1" customHeight="1" outlineLevel="2" x14ac:dyDescent="0.15">
      <c r="B57" s="302" t="s">
        <v>346</v>
      </c>
      <c r="C57" s="303"/>
      <c r="D57" s="303"/>
      <c r="E57" s="303"/>
      <c r="F57" s="303"/>
      <c r="G57" s="107"/>
      <c r="H57" s="177"/>
      <c r="I57" s="177"/>
      <c r="J57" s="184"/>
      <c r="K57" s="297"/>
      <c r="L57" s="300"/>
    </row>
    <row r="58" spans="2:12" ht="27.95" hidden="1" customHeight="1" outlineLevel="2" x14ac:dyDescent="0.15">
      <c r="B58" s="302" t="s">
        <v>346</v>
      </c>
      <c r="C58" s="303"/>
      <c r="D58" s="303"/>
      <c r="E58" s="303"/>
      <c r="F58" s="303"/>
      <c r="G58" s="107"/>
      <c r="H58" s="177"/>
      <c r="I58" s="177"/>
      <c r="J58" s="184"/>
      <c r="K58" s="298"/>
      <c r="L58" s="301"/>
    </row>
    <row r="59" spans="2:12" ht="27.95" hidden="1" customHeight="1" outlineLevel="1" thickBot="1" x14ac:dyDescent="0.2">
      <c r="B59" s="334" t="s">
        <v>339</v>
      </c>
      <c r="C59" s="322"/>
      <c r="D59" s="322"/>
      <c r="E59" s="322"/>
      <c r="F59" s="322"/>
      <c r="G59" s="323"/>
      <c r="H59" s="155"/>
      <c r="I59" s="154"/>
      <c r="J59" s="156"/>
      <c r="K59" s="158">
        <f>IFERROR(VLOOKUP(B59,データ!$F$26:$I$27,4,0),0)</f>
        <v>0</v>
      </c>
      <c r="L59" s="161"/>
    </row>
    <row r="60" spans="2:12" ht="27.95" hidden="1" customHeight="1" outlineLevel="1" thickBot="1" x14ac:dyDescent="0.2">
      <c r="B60" s="287" t="s">
        <v>290</v>
      </c>
      <c r="C60" s="288"/>
      <c r="D60" s="288"/>
      <c r="E60" s="288"/>
      <c r="F60" s="288"/>
      <c r="G60" s="289"/>
      <c r="H60" s="136">
        <f>SUM(H54:H59)</f>
        <v>0</v>
      </c>
      <c r="I60" s="137"/>
      <c r="J60" s="178">
        <f>IFERROR(ROUNDDOWN(H60*4/5,-3),"")</f>
        <v>0</v>
      </c>
      <c r="K60" s="157">
        <f>SUM(K54:K59)</f>
        <v>0</v>
      </c>
      <c r="L60" s="140">
        <f>MIN(J60,K60)</f>
        <v>0</v>
      </c>
    </row>
    <row r="61" spans="2:12" ht="13.5" customHeight="1" collapsed="1" x14ac:dyDescent="0.15"/>
    <row r="62" spans="2:12" ht="15" hidden="1" customHeight="1" outlineLevel="1" x14ac:dyDescent="0.15">
      <c r="B62" s="116" t="s">
        <v>251</v>
      </c>
      <c r="C62" s="116"/>
      <c r="D62" s="290"/>
      <c r="E62" s="290"/>
      <c r="F62" s="290"/>
      <c r="G62" s="290"/>
      <c r="H62" s="290"/>
      <c r="J62" s="117"/>
      <c r="K62" s="118"/>
      <c r="L62" s="118"/>
    </row>
    <row r="63" spans="2:12" ht="27" hidden="1" customHeight="1" outlineLevel="1" thickBot="1" x14ac:dyDescent="0.2">
      <c r="B63" s="310" t="s">
        <v>212</v>
      </c>
      <c r="C63" s="311"/>
      <c r="D63" s="312"/>
      <c r="E63" s="311" t="s">
        <v>328</v>
      </c>
      <c r="F63" s="312"/>
      <c r="G63" s="173" t="s">
        <v>256</v>
      </c>
      <c r="H63" s="128" t="s">
        <v>91</v>
      </c>
      <c r="I63" s="129" t="s">
        <v>293</v>
      </c>
      <c r="J63" s="128" t="s">
        <v>358</v>
      </c>
      <c r="K63" s="130" t="s">
        <v>294</v>
      </c>
      <c r="L63" s="153" t="s">
        <v>289</v>
      </c>
    </row>
    <row r="64" spans="2:12" ht="27.95" hidden="1" customHeight="1" outlineLevel="1" x14ac:dyDescent="0.15">
      <c r="B64" s="307" t="s">
        <v>338</v>
      </c>
      <c r="C64" s="308"/>
      <c r="D64" s="309"/>
      <c r="E64" s="316" t="s">
        <v>339</v>
      </c>
      <c r="F64" s="317"/>
      <c r="G64" s="108"/>
      <c r="H64" s="170"/>
      <c r="I64" s="160"/>
      <c r="J64" s="183"/>
      <c r="K64" s="159">
        <f>IFERROR(VLOOKUP(B64&amp;E64,データ!H:I,2,0),0)</f>
        <v>0</v>
      </c>
      <c r="L64" s="206"/>
    </row>
    <row r="65" spans="2:12" ht="27.95" hidden="1" customHeight="1" outlineLevel="1" x14ac:dyDescent="0.15">
      <c r="B65" s="313" t="s">
        <v>339</v>
      </c>
      <c r="C65" s="314"/>
      <c r="D65" s="314"/>
      <c r="E65" s="314"/>
      <c r="F65" s="314"/>
      <c r="G65" s="315"/>
      <c r="H65" s="175"/>
      <c r="I65" s="109"/>
      <c r="J65" s="176"/>
      <c r="K65" s="296">
        <f>IFERROR(VLOOKUP(B65,データ!$F$23:$I$24,4,0),0)</f>
        <v>0</v>
      </c>
      <c r="L65" s="299"/>
    </row>
    <row r="66" spans="2:12" ht="27.95" hidden="1" customHeight="1" outlineLevel="1" x14ac:dyDescent="0.15">
      <c r="B66" s="302" t="s">
        <v>346</v>
      </c>
      <c r="C66" s="303"/>
      <c r="D66" s="303"/>
      <c r="E66" s="303"/>
      <c r="F66" s="303"/>
      <c r="G66" s="107"/>
      <c r="H66" s="177"/>
      <c r="I66" s="177"/>
      <c r="J66" s="184"/>
      <c r="K66" s="297"/>
      <c r="L66" s="300"/>
    </row>
    <row r="67" spans="2:12" ht="27.95" hidden="1" customHeight="1" outlineLevel="2" x14ac:dyDescent="0.15">
      <c r="B67" s="302" t="s">
        <v>346</v>
      </c>
      <c r="C67" s="303"/>
      <c r="D67" s="303"/>
      <c r="E67" s="303"/>
      <c r="F67" s="303"/>
      <c r="G67" s="107"/>
      <c r="H67" s="177"/>
      <c r="I67" s="177"/>
      <c r="J67" s="184"/>
      <c r="K67" s="297"/>
      <c r="L67" s="300"/>
    </row>
    <row r="68" spans="2:12" ht="27.95" hidden="1" customHeight="1" outlineLevel="2" x14ac:dyDescent="0.15">
      <c r="B68" s="302" t="s">
        <v>346</v>
      </c>
      <c r="C68" s="303"/>
      <c r="D68" s="303"/>
      <c r="E68" s="303"/>
      <c r="F68" s="303"/>
      <c r="G68" s="107"/>
      <c r="H68" s="177"/>
      <c r="I68" s="177"/>
      <c r="J68" s="184"/>
      <c r="K68" s="298"/>
      <c r="L68" s="301"/>
    </row>
    <row r="69" spans="2:12" ht="27.95" hidden="1" customHeight="1" outlineLevel="1" thickBot="1" x14ac:dyDescent="0.2">
      <c r="B69" s="334" t="s">
        <v>339</v>
      </c>
      <c r="C69" s="322"/>
      <c r="D69" s="322"/>
      <c r="E69" s="322"/>
      <c r="F69" s="322"/>
      <c r="G69" s="323"/>
      <c r="H69" s="155"/>
      <c r="I69" s="154"/>
      <c r="J69" s="156"/>
      <c r="K69" s="158">
        <f>IFERROR(VLOOKUP(B69,データ!$F$26:$I$27,4,0),0)</f>
        <v>0</v>
      </c>
      <c r="L69" s="161"/>
    </row>
    <row r="70" spans="2:12" ht="27.95" hidden="1" customHeight="1" outlineLevel="1" thickBot="1" x14ac:dyDescent="0.2">
      <c r="B70" s="287" t="s">
        <v>290</v>
      </c>
      <c r="C70" s="288"/>
      <c r="D70" s="288"/>
      <c r="E70" s="288"/>
      <c r="F70" s="288"/>
      <c r="G70" s="289"/>
      <c r="H70" s="136">
        <f>SUM(H64:H69)</f>
        <v>0</v>
      </c>
      <c r="I70" s="137"/>
      <c r="J70" s="178">
        <f>IFERROR(ROUNDDOWN(H70*4/5,-3),"")</f>
        <v>0</v>
      </c>
      <c r="K70" s="157">
        <f>SUM(K64:K69)</f>
        <v>0</v>
      </c>
      <c r="L70" s="140">
        <f>MIN(J70,K70)</f>
        <v>0</v>
      </c>
    </row>
    <row r="71" spans="2:12" ht="13.5" customHeight="1" collapsed="1" x14ac:dyDescent="0.15"/>
    <row r="72" spans="2:12" ht="15" hidden="1" customHeight="1" outlineLevel="1" x14ac:dyDescent="0.15">
      <c r="B72" s="116" t="s">
        <v>251</v>
      </c>
      <c r="C72" s="116"/>
      <c r="D72" s="290"/>
      <c r="E72" s="290"/>
      <c r="F72" s="290"/>
      <c r="G72" s="290"/>
      <c r="H72" s="290"/>
      <c r="J72" s="117"/>
      <c r="K72" s="118"/>
      <c r="L72" s="118"/>
    </row>
    <row r="73" spans="2:12" ht="27" hidden="1" customHeight="1" outlineLevel="1" thickBot="1" x14ac:dyDescent="0.2">
      <c r="B73" s="310" t="s">
        <v>212</v>
      </c>
      <c r="C73" s="311"/>
      <c r="D73" s="312"/>
      <c r="E73" s="311" t="s">
        <v>328</v>
      </c>
      <c r="F73" s="312"/>
      <c r="G73" s="173" t="s">
        <v>256</v>
      </c>
      <c r="H73" s="128" t="s">
        <v>91</v>
      </c>
      <c r="I73" s="129" t="s">
        <v>293</v>
      </c>
      <c r="J73" s="128" t="s">
        <v>358</v>
      </c>
      <c r="K73" s="130" t="s">
        <v>294</v>
      </c>
      <c r="L73" s="153" t="s">
        <v>289</v>
      </c>
    </row>
    <row r="74" spans="2:12" ht="27.95" hidden="1" customHeight="1" outlineLevel="1" x14ac:dyDescent="0.15">
      <c r="B74" s="307" t="s">
        <v>338</v>
      </c>
      <c r="C74" s="308"/>
      <c r="D74" s="309"/>
      <c r="E74" s="316" t="s">
        <v>339</v>
      </c>
      <c r="F74" s="317"/>
      <c r="G74" s="108"/>
      <c r="H74" s="170"/>
      <c r="I74" s="160"/>
      <c r="J74" s="183"/>
      <c r="K74" s="159">
        <f>IFERROR(VLOOKUP(B74&amp;E74,データ!H:I,2,0),0)</f>
        <v>0</v>
      </c>
      <c r="L74" s="206"/>
    </row>
    <row r="75" spans="2:12" ht="27.95" hidden="1" customHeight="1" outlineLevel="1" x14ac:dyDescent="0.15">
      <c r="B75" s="313" t="s">
        <v>339</v>
      </c>
      <c r="C75" s="314"/>
      <c r="D75" s="314"/>
      <c r="E75" s="314"/>
      <c r="F75" s="314"/>
      <c r="G75" s="315"/>
      <c r="H75" s="175"/>
      <c r="I75" s="109"/>
      <c r="J75" s="176"/>
      <c r="K75" s="296">
        <f>IFERROR(VLOOKUP(B75,データ!$F$23:$I$24,4,0),0)</f>
        <v>0</v>
      </c>
      <c r="L75" s="299"/>
    </row>
    <row r="76" spans="2:12" ht="27.95" hidden="1" customHeight="1" outlineLevel="1" x14ac:dyDescent="0.15">
      <c r="B76" s="302" t="s">
        <v>346</v>
      </c>
      <c r="C76" s="303"/>
      <c r="D76" s="303"/>
      <c r="E76" s="303"/>
      <c r="F76" s="303"/>
      <c r="G76" s="107"/>
      <c r="H76" s="177"/>
      <c r="I76" s="177"/>
      <c r="J76" s="184"/>
      <c r="K76" s="297"/>
      <c r="L76" s="300"/>
    </row>
    <row r="77" spans="2:12" ht="27.95" hidden="1" customHeight="1" outlineLevel="2" x14ac:dyDescent="0.15">
      <c r="B77" s="302" t="s">
        <v>346</v>
      </c>
      <c r="C77" s="303"/>
      <c r="D77" s="303"/>
      <c r="E77" s="303"/>
      <c r="F77" s="303"/>
      <c r="G77" s="107"/>
      <c r="H77" s="177"/>
      <c r="I77" s="177"/>
      <c r="J77" s="184"/>
      <c r="K77" s="297"/>
      <c r="L77" s="300"/>
    </row>
    <row r="78" spans="2:12" ht="27.95" hidden="1" customHeight="1" outlineLevel="2" x14ac:dyDescent="0.15">
      <c r="B78" s="302" t="s">
        <v>346</v>
      </c>
      <c r="C78" s="303"/>
      <c r="D78" s="303"/>
      <c r="E78" s="303"/>
      <c r="F78" s="303"/>
      <c r="G78" s="107"/>
      <c r="H78" s="177"/>
      <c r="I78" s="177"/>
      <c r="J78" s="184"/>
      <c r="K78" s="298"/>
      <c r="L78" s="301"/>
    </row>
    <row r="79" spans="2:12" ht="27.95" hidden="1" customHeight="1" outlineLevel="1" thickBot="1" x14ac:dyDescent="0.2">
      <c r="B79" s="334" t="s">
        <v>339</v>
      </c>
      <c r="C79" s="322"/>
      <c r="D79" s="322"/>
      <c r="E79" s="322"/>
      <c r="F79" s="322"/>
      <c r="G79" s="323"/>
      <c r="H79" s="155"/>
      <c r="I79" s="154"/>
      <c r="J79" s="156"/>
      <c r="K79" s="158">
        <f>IFERROR(VLOOKUP(B79,データ!$F$26:$I$27,4,0),0)</f>
        <v>0</v>
      </c>
      <c r="L79" s="161"/>
    </row>
    <row r="80" spans="2:12" ht="27.95" hidden="1" customHeight="1" outlineLevel="1" thickBot="1" x14ac:dyDescent="0.2">
      <c r="B80" s="287" t="s">
        <v>290</v>
      </c>
      <c r="C80" s="288"/>
      <c r="D80" s="288"/>
      <c r="E80" s="288"/>
      <c r="F80" s="288"/>
      <c r="G80" s="289"/>
      <c r="H80" s="136">
        <f>SUM(H74:H79)</f>
        <v>0</v>
      </c>
      <c r="I80" s="137"/>
      <c r="J80" s="178">
        <f>IFERROR(ROUNDDOWN(H80*4/5,-3),"")</f>
        <v>0</v>
      </c>
      <c r="K80" s="157">
        <f>SUM(K74:K79)</f>
        <v>0</v>
      </c>
      <c r="L80" s="140">
        <f>MIN(J80,K80)</f>
        <v>0</v>
      </c>
    </row>
    <row r="81" spans="2:12" ht="13.5" customHeight="1" collapsed="1" x14ac:dyDescent="0.15"/>
    <row r="82" spans="2:12" ht="15" hidden="1" customHeight="1" outlineLevel="1" x14ac:dyDescent="0.15">
      <c r="B82" s="116" t="s">
        <v>251</v>
      </c>
      <c r="C82" s="116"/>
      <c r="D82" s="290"/>
      <c r="E82" s="290"/>
      <c r="F82" s="290"/>
      <c r="G82" s="290"/>
      <c r="H82" s="290"/>
      <c r="J82" s="117"/>
      <c r="K82" s="118"/>
      <c r="L82" s="118"/>
    </row>
    <row r="83" spans="2:12" ht="27" hidden="1" customHeight="1" outlineLevel="1" thickBot="1" x14ac:dyDescent="0.2">
      <c r="B83" s="310" t="s">
        <v>212</v>
      </c>
      <c r="C83" s="311"/>
      <c r="D83" s="312"/>
      <c r="E83" s="311" t="s">
        <v>328</v>
      </c>
      <c r="F83" s="312"/>
      <c r="G83" s="173" t="s">
        <v>256</v>
      </c>
      <c r="H83" s="128" t="s">
        <v>91</v>
      </c>
      <c r="I83" s="129" t="s">
        <v>293</v>
      </c>
      <c r="J83" s="128" t="s">
        <v>358</v>
      </c>
      <c r="K83" s="130" t="s">
        <v>294</v>
      </c>
      <c r="L83" s="153" t="s">
        <v>289</v>
      </c>
    </row>
    <row r="84" spans="2:12" ht="27.95" hidden="1" customHeight="1" outlineLevel="1" x14ac:dyDescent="0.15">
      <c r="B84" s="307" t="s">
        <v>338</v>
      </c>
      <c r="C84" s="308"/>
      <c r="D84" s="309"/>
      <c r="E84" s="316" t="s">
        <v>339</v>
      </c>
      <c r="F84" s="317"/>
      <c r="G84" s="108"/>
      <c r="H84" s="170"/>
      <c r="I84" s="160"/>
      <c r="J84" s="183"/>
      <c r="K84" s="159">
        <f>IFERROR(VLOOKUP(B84&amp;E84,データ!H:I,2,0),0)</f>
        <v>0</v>
      </c>
      <c r="L84" s="206"/>
    </row>
    <row r="85" spans="2:12" ht="27.95" hidden="1" customHeight="1" outlineLevel="1" x14ac:dyDescent="0.15">
      <c r="B85" s="313" t="s">
        <v>339</v>
      </c>
      <c r="C85" s="314"/>
      <c r="D85" s="314"/>
      <c r="E85" s="314"/>
      <c r="F85" s="314"/>
      <c r="G85" s="315"/>
      <c r="H85" s="175"/>
      <c r="I85" s="109"/>
      <c r="J85" s="176"/>
      <c r="K85" s="296">
        <f>IFERROR(VLOOKUP(B85,データ!$F$23:$I$24,4,0),0)</f>
        <v>0</v>
      </c>
      <c r="L85" s="299"/>
    </row>
    <row r="86" spans="2:12" ht="27.95" hidden="1" customHeight="1" outlineLevel="1" x14ac:dyDescent="0.15">
      <c r="B86" s="302" t="s">
        <v>346</v>
      </c>
      <c r="C86" s="303"/>
      <c r="D86" s="303"/>
      <c r="E86" s="303"/>
      <c r="F86" s="303"/>
      <c r="G86" s="107"/>
      <c r="H86" s="177"/>
      <c r="I86" s="177"/>
      <c r="J86" s="184"/>
      <c r="K86" s="297"/>
      <c r="L86" s="300"/>
    </row>
    <row r="87" spans="2:12" ht="27.95" hidden="1" customHeight="1" outlineLevel="2" x14ac:dyDescent="0.15">
      <c r="B87" s="302" t="s">
        <v>346</v>
      </c>
      <c r="C87" s="303"/>
      <c r="D87" s="303"/>
      <c r="E87" s="303"/>
      <c r="F87" s="303"/>
      <c r="G87" s="107"/>
      <c r="H87" s="177"/>
      <c r="I87" s="177"/>
      <c r="J87" s="184"/>
      <c r="K87" s="297"/>
      <c r="L87" s="300"/>
    </row>
    <row r="88" spans="2:12" ht="27.95" hidden="1" customHeight="1" outlineLevel="2" x14ac:dyDescent="0.15">
      <c r="B88" s="302" t="s">
        <v>346</v>
      </c>
      <c r="C88" s="303"/>
      <c r="D88" s="303"/>
      <c r="E88" s="303"/>
      <c r="F88" s="303"/>
      <c r="G88" s="107"/>
      <c r="H88" s="177"/>
      <c r="I88" s="177"/>
      <c r="J88" s="184"/>
      <c r="K88" s="298"/>
      <c r="L88" s="301"/>
    </row>
    <row r="89" spans="2:12" ht="27.95" hidden="1" customHeight="1" outlineLevel="1" thickBot="1" x14ac:dyDescent="0.2">
      <c r="B89" s="334" t="s">
        <v>339</v>
      </c>
      <c r="C89" s="322"/>
      <c r="D89" s="322"/>
      <c r="E89" s="322"/>
      <c r="F89" s="322"/>
      <c r="G89" s="323"/>
      <c r="H89" s="155"/>
      <c r="I89" s="154"/>
      <c r="J89" s="156"/>
      <c r="K89" s="158">
        <f>IFERROR(VLOOKUP(B89,データ!$F$26:$I$27,4,0),0)</f>
        <v>0</v>
      </c>
      <c r="L89" s="161"/>
    </row>
    <row r="90" spans="2:12" ht="27.95" hidden="1" customHeight="1" outlineLevel="1" thickBot="1" x14ac:dyDescent="0.2">
      <c r="B90" s="287" t="s">
        <v>290</v>
      </c>
      <c r="C90" s="288"/>
      <c r="D90" s="288"/>
      <c r="E90" s="288"/>
      <c r="F90" s="288"/>
      <c r="G90" s="289"/>
      <c r="H90" s="136">
        <f>SUM(H84:H89)</f>
        <v>0</v>
      </c>
      <c r="I90" s="137"/>
      <c r="J90" s="178">
        <f>IFERROR(ROUNDDOWN(H90*4/5,-3),"")</f>
        <v>0</v>
      </c>
      <c r="K90" s="157">
        <f>SUM(K84:K89)</f>
        <v>0</v>
      </c>
      <c r="L90" s="140">
        <f>MIN(J90,K90)</f>
        <v>0</v>
      </c>
    </row>
    <row r="91" spans="2:12" ht="13.5" customHeight="1" collapsed="1" x14ac:dyDescent="0.15"/>
    <row r="92" spans="2:12" ht="15" hidden="1" customHeight="1" outlineLevel="1" x14ac:dyDescent="0.15">
      <c r="B92" s="116" t="s">
        <v>251</v>
      </c>
      <c r="C92" s="116"/>
      <c r="D92" s="290"/>
      <c r="E92" s="290"/>
      <c r="F92" s="290"/>
      <c r="G92" s="290"/>
      <c r="H92" s="290"/>
      <c r="J92" s="117"/>
      <c r="K92" s="118"/>
      <c r="L92" s="118"/>
    </row>
    <row r="93" spans="2:12" ht="27" hidden="1" customHeight="1" outlineLevel="1" thickBot="1" x14ac:dyDescent="0.2">
      <c r="B93" s="310" t="s">
        <v>212</v>
      </c>
      <c r="C93" s="311"/>
      <c r="D93" s="312"/>
      <c r="E93" s="311" t="s">
        <v>328</v>
      </c>
      <c r="F93" s="312"/>
      <c r="G93" s="173" t="s">
        <v>256</v>
      </c>
      <c r="H93" s="128" t="s">
        <v>91</v>
      </c>
      <c r="I93" s="129" t="s">
        <v>293</v>
      </c>
      <c r="J93" s="128" t="s">
        <v>358</v>
      </c>
      <c r="K93" s="130" t="s">
        <v>294</v>
      </c>
      <c r="L93" s="153" t="s">
        <v>289</v>
      </c>
    </row>
    <row r="94" spans="2:12" ht="27.95" hidden="1" customHeight="1" outlineLevel="1" x14ac:dyDescent="0.15">
      <c r="B94" s="307" t="s">
        <v>338</v>
      </c>
      <c r="C94" s="308"/>
      <c r="D94" s="309"/>
      <c r="E94" s="316" t="s">
        <v>339</v>
      </c>
      <c r="F94" s="317"/>
      <c r="G94" s="108"/>
      <c r="H94" s="170"/>
      <c r="I94" s="160"/>
      <c r="J94" s="183"/>
      <c r="K94" s="159">
        <f>IFERROR(VLOOKUP(B94&amp;E94,データ!H:I,2,0),0)</f>
        <v>0</v>
      </c>
      <c r="L94" s="206"/>
    </row>
    <row r="95" spans="2:12" ht="27.95" hidden="1" customHeight="1" outlineLevel="1" x14ac:dyDescent="0.15">
      <c r="B95" s="313" t="s">
        <v>339</v>
      </c>
      <c r="C95" s="314"/>
      <c r="D95" s="314"/>
      <c r="E95" s="314"/>
      <c r="F95" s="314"/>
      <c r="G95" s="315"/>
      <c r="H95" s="175"/>
      <c r="I95" s="109"/>
      <c r="J95" s="176"/>
      <c r="K95" s="296">
        <f>IFERROR(VLOOKUP(B95,データ!$F$23:$I$24,4,0),0)</f>
        <v>0</v>
      </c>
      <c r="L95" s="299"/>
    </row>
    <row r="96" spans="2:12" ht="27.95" hidden="1" customHeight="1" outlineLevel="1" x14ac:dyDescent="0.15">
      <c r="B96" s="302" t="s">
        <v>346</v>
      </c>
      <c r="C96" s="303"/>
      <c r="D96" s="303"/>
      <c r="E96" s="303"/>
      <c r="F96" s="303"/>
      <c r="G96" s="107"/>
      <c r="H96" s="177"/>
      <c r="I96" s="177"/>
      <c r="J96" s="184"/>
      <c r="K96" s="297"/>
      <c r="L96" s="300"/>
    </row>
    <row r="97" spans="2:12" ht="27.95" hidden="1" customHeight="1" outlineLevel="2" x14ac:dyDescent="0.15">
      <c r="B97" s="302" t="s">
        <v>346</v>
      </c>
      <c r="C97" s="303"/>
      <c r="D97" s="303"/>
      <c r="E97" s="303"/>
      <c r="F97" s="303"/>
      <c r="G97" s="107"/>
      <c r="H97" s="177"/>
      <c r="I97" s="177"/>
      <c r="J97" s="184"/>
      <c r="K97" s="297"/>
      <c r="L97" s="300"/>
    </row>
    <row r="98" spans="2:12" ht="27.95" hidden="1" customHeight="1" outlineLevel="2" x14ac:dyDescent="0.15">
      <c r="B98" s="302" t="s">
        <v>346</v>
      </c>
      <c r="C98" s="303"/>
      <c r="D98" s="303"/>
      <c r="E98" s="303"/>
      <c r="F98" s="303"/>
      <c r="G98" s="107"/>
      <c r="H98" s="177"/>
      <c r="I98" s="177"/>
      <c r="J98" s="184"/>
      <c r="K98" s="298"/>
      <c r="L98" s="301"/>
    </row>
    <row r="99" spans="2:12" ht="27.95" hidden="1" customHeight="1" outlineLevel="1" thickBot="1" x14ac:dyDescent="0.2">
      <c r="B99" s="334" t="s">
        <v>339</v>
      </c>
      <c r="C99" s="322"/>
      <c r="D99" s="322"/>
      <c r="E99" s="322"/>
      <c r="F99" s="322"/>
      <c r="G99" s="323"/>
      <c r="H99" s="155"/>
      <c r="I99" s="154"/>
      <c r="J99" s="156"/>
      <c r="K99" s="158">
        <f>IFERROR(VLOOKUP(B99,データ!$F$26:$I$27,4,0),0)</f>
        <v>0</v>
      </c>
      <c r="L99" s="161"/>
    </row>
    <row r="100" spans="2:12" ht="27.95" hidden="1" customHeight="1" outlineLevel="1" thickBot="1" x14ac:dyDescent="0.2">
      <c r="B100" s="287" t="s">
        <v>290</v>
      </c>
      <c r="C100" s="288"/>
      <c r="D100" s="288"/>
      <c r="E100" s="288"/>
      <c r="F100" s="288"/>
      <c r="G100" s="289"/>
      <c r="H100" s="136">
        <f>SUM(H94:H99)</f>
        <v>0</v>
      </c>
      <c r="I100" s="137"/>
      <c r="J100" s="178">
        <f>IFERROR(ROUNDDOWN(H100*4/5,-3),"")</f>
        <v>0</v>
      </c>
      <c r="K100" s="157">
        <f>SUM(K94:K99)</f>
        <v>0</v>
      </c>
      <c r="L100" s="140">
        <f>MIN(J100,K100)</f>
        <v>0</v>
      </c>
    </row>
    <row r="101" spans="2:12" ht="13.5" customHeight="1" collapsed="1" x14ac:dyDescent="0.15"/>
    <row r="102" spans="2:12" ht="15" hidden="1" customHeight="1" outlineLevel="1" x14ac:dyDescent="0.15">
      <c r="B102" s="116" t="s">
        <v>251</v>
      </c>
      <c r="C102" s="116"/>
      <c r="D102" s="290"/>
      <c r="E102" s="290"/>
      <c r="F102" s="290"/>
      <c r="G102" s="290"/>
      <c r="H102" s="290"/>
      <c r="J102" s="117"/>
      <c r="K102" s="118"/>
      <c r="L102" s="118"/>
    </row>
    <row r="103" spans="2:12" ht="27" hidden="1" customHeight="1" outlineLevel="1" thickBot="1" x14ac:dyDescent="0.2">
      <c r="B103" s="310" t="s">
        <v>212</v>
      </c>
      <c r="C103" s="311"/>
      <c r="D103" s="312"/>
      <c r="E103" s="311" t="s">
        <v>328</v>
      </c>
      <c r="F103" s="312"/>
      <c r="G103" s="173" t="s">
        <v>256</v>
      </c>
      <c r="H103" s="128" t="s">
        <v>91</v>
      </c>
      <c r="I103" s="129" t="s">
        <v>293</v>
      </c>
      <c r="J103" s="128" t="s">
        <v>358</v>
      </c>
      <c r="K103" s="130" t="s">
        <v>294</v>
      </c>
      <c r="L103" s="153" t="s">
        <v>289</v>
      </c>
    </row>
    <row r="104" spans="2:12" ht="27.95" hidden="1" customHeight="1" outlineLevel="1" x14ac:dyDescent="0.15">
      <c r="B104" s="307" t="s">
        <v>338</v>
      </c>
      <c r="C104" s="308"/>
      <c r="D104" s="309"/>
      <c r="E104" s="316" t="s">
        <v>339</v>
      </c>
      <c r="F104" s="317"/>
      <c r="G104" s="108"/>
      <c r="H104" s="170"/>
      <c r="I104" s="160"/>
      <c r="J104" s="183"/>
      <c r="K104" s="159">
        <f>IFERROR(VLOOKUP(B104&amp;E104,データ!H:I,2,0),0)</f>
        <v>0</v>
      </c>
      <c r="L104" s="206"/>
    </row>
    <row r="105" spans="2:12" ht="27.95" hidden="1" customHeight="1" outlineLevel="1" x14ac:dyDescent="0.15">
      <c r="B105" s="313" t="s">
        <v>339</v>
      </c>
      <c r="C105" s="314"/>
      <c r="D105" s="314"/>
      <c r="E105" s="314"/>
      <c r="F105" s="314"/>
      <c r="G105" s="315"/>
      <c r="H105" s="175"/>
      <c r="I105" s="109"/>
      <c r="J105" s="176"/>
      <c r="K105" s="296">
        <f>IFERROR(VLOOKUP(B105,データ!$F$23:$I$24,4,0),0)</f>
        <v>0</v>
      </c>
      <c r="L105" s="299"/>
    </row>
    <row r="106" spans="2:12" ht="27.95" hidden="1" customHeight="1" outlineLevel="1" x14ac:dyDescent="0.15">
      <c r="B106" s="302" t="s">
        <v>346</v>
      </c>
      <c r="C106" s="303"/>
      <c r="D106" s="303"/>
      <c r="E106" s="303"/>
      <c r="F106" s="303"/>
      <c r="G106" s="107"/>
      <c r="H106" s="177"/>
      <c r="I106" s="177"/>
      <c r="J106" s="184"/>
      <c r="K106" s="297"/>
      <c r="L106" s="300"/>
    </row>
    <row r="107" spans="2:12" ht="27.95" hidden="1" customHeight="1" outlineLevel="2" x14ac:dyDescent="0.15">
      <c r="B107" s="302" t="s">
        <v>346</v>
      </c>
      <c r="C107" s="303"/>
      <c r="D107" s="303"/>
      <c r="E107" s="303"/>
      <c r="F107" s="303"/>
      <c r="G107" s="107"/>
      <c r="H107" s="177"/>
      <c r="I107" s="177"/>
      <c r="J107" s="184"/>
      <c r="K107" s="297"/>
      <c r="L107" s="300"/>
    </row>
    <row r="108" spans="2:12" ht="27.95" hidden="1" customHeight="1" outlineLevel="2" x14ac:dyDescent="0.15">
      <c r="B108" s="302" t="s">
        <v>346</v>
      </c>
      <c r="C108" s="303"/>
      <c r="D108" s="303"/>
      <c r="E108" s="303"/>
      <c r="F108" s="303"/>
      <c r="G108" s="107"/>
      <c r="H108" s="177"/>
      <c r="I108" s="177"/>
      <c r="J108" s="184"/>
      <c r="K108" s="298"/>
      <c r="L108" s="301"/>
    </row>
    <row r="109" spans="2:12" ht="27.95" hidden="1" customHeight="1" outlineLevel="1" thickBot="1" x14ac:dyDescent="0.2">
      <c r="B109" s="334" t="s">
        <v>339</v>
      </c>
      <c r="C109" s="322"/>
      <c r="D109" s="322"/>
      <c r="E109" s="322"/>
      <c r="F109" s="322"/>
      <c r="G109" s="323"/>
      <c r="H109" s="155"/>
      <c r="I109" s="154"/>
      <c r="J109" s="156"/>
      <c r="K109" s="158">
        <f>IFERROR(VLOOKUP(B109,データ!$F$26:$I$27,4,0),0)</f>
        <v>0</v>
      </c>
      <c r="L109" s="161"/>
    </row>
    <row r="110" spans="2:12" ht="27.95" hidden="1" customHeight="1" outlineLevel="1" thickBot="1" x14ac:dyDescent="0.2">
      <c r="B110" s="287" t="s">
        <v>290</v>
      </c>
      <c r="C110" s="288"/>
      <c r="D110" s="288"/>
      <c r="E110" s="288"/>
      <c r="F110" s="288"/>
      <c r="G110" s="289"/>
      <c r="H110" s="136">
        <f>SUM(H104:H109)</f>
        <v>0</v>
      </c>
      <c r="I110" s="137"/>
      <c r="J110" s="178">
        <f>IFERROR(ROUNDDOWN(H110*4/5,-3),"")</f>
        <v>0</v>
      </c>
      <c r="K110" s="157">
        <f>SUM(K104:K109)</f>
        <v>0</v>
      </c>
      <c r="L110" s="140">
        <f>MIN(J110,K110)</f>
        <v>0</v>
      </c>
    </row>
    <row r="111" spans="2:12" ht="13.5" customHeight="1" collapsed="1" x14ac:dyDescent="0.15">
      <c r="L111" s="114"/>
    </row>
    <row r="112" spans="2:12" ht="15" customHeight="1" x14ac:dyDescent="0.15">
      <c r="B112" s="111" t="s">
        <v>253</v>
      </c>
      <c r="L112" s="114"/>
    </row>
    <row r="113" spans="2:12" ht="7.5" customHeight="1" x14ac:dyDescent="0.15">
      <c r="L113" s="114"/>
    </row>
    <row r="114" spans="2:12" ht="15" customHeight="1" x14ac:dyDescent="0.15">
      <c r="B114" s="111" t="s">
        <v>251</v>
      </c>
      <c r="D114" s="345" t="s">
        <v>353</v>
      </c>
      <c r="E114" s="345"/>
      <c r="F114" s="345"/>
      <c r="G114" s="345"/>
      <c r="H114" s="345"/>
      <c r="I114" s="124"/>
      <c r="J114" s="125"/>
      <c r="K114" s="126"/>
      <c r="L114" s="126"/>
    </row>
    <row r="115" spans="2:12" ht="15" customHeight="1" x14ac:dyDescent="0.15">
      <c r="B115" s="116"/>
      <c r="C115" s="116"/>
      <c r="D115" s="127"/>
      <c r="E115" s="127"/>
      <c r="F115" s="127"/>
      <c r="G115" s="127"/>
      <c r="H115" s="127"/>
      <c r="I115" s="127"/>
      <c r="J115" s="117"/>
      <c r="K115" s="118"/>
      <c r="L115" s="118"/>
    </row>
    <row r="116" spans="2:12" ht="27" x14ac:dyDescent="0.15">
      <c r="B116" s="331" t="s">
        <v>212</v>
      </c>
      <c r="C116" s="332"/>
      <c r="D116" s="332"/>
      <c r="E116" s="332"/>
      <c r="F116" s="333"/>
      <c r="G116" s="101" t="s">
        <v>90</v>
      </c>
      <c r="H116" s="119" t="s">
        <v>292</v>
      </c>
      <c r="I116" s="120" t="s">
        <v>295</v>
      </c>
      <c r="J116" s="119" t="s">
        <v>343</v>
      </c>
      <c r="K116" s="121" t="s">
        <v>296</v>
      </c>
      <c r="L116" s="119" t="s">
        <v>297</v>
      </c>
    </row>
    <row r="117" spans="2:12" ht="27.95" customHeight="1" x14ac:dyDescent="0.15">
      <c r="B117" s="346" t="s">
        <v>321</v>
      </c>
      <c r="C117" s="346"/>
      <c r="D117" s="346"/>
      <c r="E117" s="346"/>
      <c r="F117" s="346"/>
      <c r="G117" s="172" t="s">
        <v>354</v>
      </c>
      <c r="H117" s="182">
        <v>1000000</v>
      </c>
      <c r="I117" s="182">
        <v>5</v>
      </c>
      <c r="J117" s="122">
        <f>IFERROR(ROUNDDOWN(H117/I117*4/5,-3),0)</f>
        <v>160000</v>
      </c>
      <c r="K117" s="121">
        <f>IFERROR(VLOOKUP(B117,データ!$F$29:$I$42,4,0),0)</f>
        <v>1000000</v>
      </c>
      <c r="L117" s="122">
        <f>MIN(J117,K117)*I117</f>
        <v>800000</v>
      </c>
    </row>
    <row r="118" spans="2:12" ht="27.95" customHeight="1" x14ac:dyDescent="0.15">
      <c r="B118" s="329" t="s">
        <v>339</v>
      </c>
      <c r="C118" s="329"/>
      <c r="D118" s="329"/>
      <c r="E118" s="329"/>
      <c r="F118" s="329"/>
      <c r="G118" s="68"/>
      <c r="H118" s="171"/>
      <c r="I118" s="171"/>
      <c r="J118" s="122">
        <f t="shared" ref="J118:J123" si="0">IFERROR(ROUNDDOWN(H118/I118*4/5,-3),0)</f>
        <v>0</v>
      </c>
      <c r="K118" s="121">
        <f>IFERROR(VLOOKUP(B118,データ!$F$29:$I$42,4,0),0)</f>
        <v>0</v>
      </c>
      <c r="L118" s="122">
        <f t="shared" ref="L118:L123" si="1">MIN(J118,K118)*I118</f>
        <v>0</v>
      </c>
    </row>
    <row r="119" spans="2:12" ht="27.95" customHeight="1" x14ac:dyDescent="0.15">
      <c r="B119" s="329" t="s">
        <v>339</v>
      </c>
      <c r="C119" s="329"/>
      <c r="D119" s="329"/>
      <c r="E119" s="329"/>
      <c r="F119" s="329"/>
      <c r="G119" s="68"/>
      <c r="H119" s="171"/>
      <c r="I119" s="171"/>
      <c r="J119" s="122">
        <f t="shared" si="0"/>
        <v>0</v>
      </c>
      <c r="K119" s="121">
        <f>IFERROR(VLOOKUP(B119,データ!$F$29:$I$42,4,0),0)</f>
        <v>0</v>
      </c>
      <c r="L119" s="122">
        <f t="shared" si="1"/>
        <v>0</v>
      </c>
    </row>
    <row r="120" spans="2:12" ht="27.95" customHeight="1" outlineLevel="1" x14ac:dyDescent="0.15">
      <c r="B120" s="329" t="s">
        <v>339</v>
      </c>
      <c r="C120" s="329"/>
      <c r="D120" s="329"/>
      <c r="E120" s="329"/>
      <c r="F120" s="329"/>
      <c r="G120" s="68"/>
      <c r="H120" s="171"/>
      <c r="I120" s="171"/>
      <c r="J120" s="122">
        <f t="shared" si="0"/>
        <v>0</v>
      </c>
      <c r="K120" s="121">
        <f>IFERROR(VLOOKUP(B120,データ!$F$29:$I$42,4,0),0)</f>
        <v>0</v>
      </c>
      <c r="L120" s="122">
        <f t="shared" si="1"/>
        <v>0</v>
      </c>
    </row>
    <row r="121" spans="2:12" ht="27.95" customHeight="1" outlineLevel="1" x14ac:dyDescent="0.15">
      <c r="B121" s="329" t="s">
        <v>339</v>
      </c>
      <c r="C121" s="329"/>
      <c r="D121" s="329"/>
      <c r="E121" s="329"/>
      <c r="F121" s="329"/>
      <c r="G121" s="68"/>
      <c r="H121" s="171"/>
      <c r="I121" s="171"/>
      <c r="J121" s="122">
        <f t="shared" si="0"/>
        <v>0</v>
      </c>
      <c r="K121" s="121">
        <f>IFERROR(VLOOKUP(B121,データ!$F$29:$I$42,4,0),0)</f>
        <v>0</v>
      </c>
      <c r="L121" s="122">
        <f t="shared" si="1"/>
        <v>0</v>
      </c>
    </row>
    <row r="122" spans="2:12" ht="27.95" customHeight="1" outlineLevel="1" x14ac:dyDescent="0.15">
      <c r="B122" s="329" t="s">
        <v>339</v>
      </c>
      <c r="C122" s="329"/>
      <c r="D122" s="329"/>
      <c r="E122" s="329"/>
      <c r="F122" s="329"/>
      <c r="G122" s="68"/>
      <c r="H122" s="171"/>
      <c r="I122" s="171"/>
      <c r="J122" s="122">
        <f t="shared" si="0"/>
        <v>0</v>
      </c>
      <c r="K122" s="121">
        <f>IFERROR(VLOOKUP(B122,データ!$F$29:$I$42,4,0),0)</f>
        <v>0</v>
      </c>
      <c r="L122" s="122">
        <f t="shared" si="1"/>
        <v>0</v>
      </c>
    </row>
    <row r="123" spans="2:12" ht="27.95" customHeight="1" outlineLevel="1" thickBot="1" x14ac:dyDescent="0.2">
      <c r="B123" s="329" t="s">
        <v>339</v>
      </c>
      <c r="C123" s="329"/>
      <c r="D123" s="329"/>
      <c r="E123" s="329"/>
      <c r="F123" s="329"/>
      <c r="G123" s="68"/>
      <c r="H123" s="171"/>
      <c r="I123" s="171"/>
      <c r="J123" s="123">
        <f t="shared" si="0"/>
        <v>0</v>
      </c>
      <c r="K123" s="130">
        <f>IFERROR(VLOOKUP(B123,データ!$F$29:$I$42,4,0),0)</f>
        <v>0</v>
      </c>
      <c r="L123" s="123">
        <f t="shared" si="1"/>
        <v>0</v>
      </c>
    </row>
    <row r="124" spans="2:12" ht="27.75" customHeight="1" thickBot="1" x14ac:dyDescent="0.2">
      <c r="B124" s="324" t="s">
        <v>254</v>
      </c>
      <c r="C124" s="325"/>
      <c r="D124" s="325"/>
      <c r="E124" s="325"/>
      <c r="F124" s="325"/>
      <c r="G124" s="325"/>
      <c r="H124" s="144">
        <f>SUM(H117:H123)</f>
        <v>1000000</v>
      </c>
      <c r="I124" s="326"/>
      <c r="J124" s="327"/>
      <c r="K124" s="328"/>
      <c r="L124" s="140">
        <f>SUM(L117:L123)</f>
        <v>800000</v>
      </c>
    </row>
    <row r="125" spans="2:12" x14ac:dyDescent="0.15">
      <c r="L125" s="114"/>
    </row>
    <row r="126" spans="2:12" ht="15" customHeight="1" outlineLevel="1" x14ac:dyDescent="0.15">
      <c r="B126" s="111" t="s">
        <v>251</v>
      </c>
      <c r="D126" s="345" t="s">
        <v>355</v>
      </c>
      <c r="E126" s="345"/>
      <c r="F126" s="345"/>
      <c r="G126" s="345"/>
      <c r="H126" s="345"/>
      <c r="I126" s="124"/>
      <c r="J126" s="125"/>
      <c r="K126" s="126"/>
      <c r="L126" s="126"/>
    </row>
    <row r="127" spans="2:12" ht="15" customHeight="1" outlineLevel="1" x14ac:dyDescent="0.15">
      <c r="B127" s="116"/>
      <c r="C127" s="116"/>
      <c r="D127" s="127"/>
      <c r="E127" s="127"/>
      <c r="F127" s="127"/>
      <c r="G127" s="127"/>
      <c r="H127" s="127"/>
      <c r="I127" s="127"/>
      <c r="J127" s="117"/>
      <c r="K127" s="118"/>
      <c r="L127" s="118"/>
    </row>
    <row r="128" spans="2:12" ht="27" outlineLevel="1" x14ac:dyDescent="0.15">
      <c r="B128" s="331" t="s">
        <v>212</v>
      </c>
      <c r="C128" s="332"/>
      <c r="D128" s="332"/>
      <c r="E128" s="332"/>
      <c r="F128" s="333"/>
      <c r="G128" s="101" t="s">
        <v>90</v>
      </c>
      <c r="H128" s="119" t="s">
        <v>292</v>
      </c>
      <c r="I128" s="120" t="s">
        <v>295</v>
      </c>
      <c r="J128" s="119" t="s">
        <v>343</v>
      </c>
      <c r="K128" s="121" t="s">
        <v>296</v>
      </c>
      <c r="L128" s="119" t="s">
        <v>297</v>
      </c>
    </row>
    <row r="129" spans="2:12" ht="27.95" customHeight="1" outlineLevel="1" x14ac:dyDescent="0.15">
      <c r="B129" s="346" t="s">
        <v>308</v>
      </c>
      <c r="C129" s="346"/>
      <c r="D129" s="346"/>
      <c r="E129" s="346"/>
      <c r="F129" s="346"/>
      <c r="G129" s="172" t="s">
        <v>356</v>
      </c>
      <c r="H129" s="182">
        <v>600000</v>
      </c>
      <c r="I129" s="182">
        <v>1</v>
      </c>
      <c r="J129" s="122">
        <f>IFERROR(ROUNDDOWN(H129/I129*4/5,-3),0)</f>
        <v>480000</v>
      </c>
      <c r="K129" s="121">
        <f>IFERROR(VLOOKUP(B129,データ!$F$29:$I$42,4,0),0)</f>
        <v>1000000</v>
      </c>
      <c r="L129" s="122">
        <f>MIN(J129,K129)*I129</f>
        <v>480000</v>
      </c>
    </row>
    <row r="130" spans="2:12" ht="27.95" customHeight="1" outlineLevel="1" x14ac:dyDescent="0.15">
      <c r="B130" s="329" t="s">
        <v>339</v>
      </c>
      <c r="C130" s="329"/>
      <c r="D130" s="329"/>
      <c r="E130" s="329"/>
      <c r="F130" s="329"/>
      <c r="G130" s="68"/>
      <c r="H130" s="171"/>
      <c r="I130" s="171"/>
      <c r="J130" s="122">
        <f t="shared" ref="J130:J135" si="2">IFERROR(ROUNDDOWN(H130/I130*4/5,-3),0)</f>
        <v>0</v>
      </c>
      <c r="K130" s="121">
        <f>IFERROR(VLOOKUP(B130,データ!$F$29:$I$42,4,0),0)</f>
        <v>0</v>
      </c>
      <c r="L130" s="122">
        <f t="shared" ref="L130:L135" si="3">MIN(J130,K130)*I130</f>
        <v>0</v>
      </c>
    </row>
    <row r="131" spans="2:12" ht="27.95" customHeight="1" outlineLevel="1" x14ac:dyDescent="0.15">
      <c r="B131" s="329" t="s">
        <v>339</v>
      </c>
      <c r="C131" s="329"/>
      <c r="D131" s="329"/>
      <c r="E131" s="329"/>
      <c r="F131" s="329"/>
      <c r="G131" s="68"/>
      <c r="H131" s="171"/>
      <c r="I131" s="171"/>
      <c r="J131" s="122">
        <f t="shared" si="2"/>
        <v>0</v>
      </c>
      <c r="K131" s="121">
        <f>IFERROR(VLOOKUP(B131,データ!$F$29:$I$42,4,0),0)</f>
        <v>0</v>
      </c>
      <c r="L131" s="122">
        <f t="shared" si="3"/>
        <v>0</v>
      </c>
    </row>
    <row r="132" spans="2:12" ht="27.95" customHeight="1" outlineLevel="2" x14ac:dyDescent="0.15">
      <c r="B132" s="329" t="s">
        <v>339</v>
      </c>
      <c r="C132" s="329"/>
      <c r="D132" s="329"/>
      <c r="E132" s="329"/>
      <c r="F132" s="329"/>
      <c r="G132" s="68"/>
      <c r="H132" s="171"/>
      <c r="I132" s="171"/>
      <c r="J132" s="122">
        <f t="shared" si="2"/>
        <v>0</v>
      </c>
      <c r="K132" s="121">
        <f>IFERROR(VLOOKUP(B132,データ!$F$29:$I$42,4,0),0)</f>
        <v>0</v>
      </c>
      <c r="L132" s="122">
        <f t="shared" si="3"/>
        <v>0</v>
      </c>
    </row>
    <row r="133" spans="2:12" ht="27.95" customHeight="1" outlineLevel="2" x14ac:dyDescent="0.15">
      <c r="B133" s="329" t="s">
        <v>339</v>
      </c>
      <c r="C133" s="329"/>
      <c r="D133" s="329"/>
      <c r="E133" s="329"/>
      <c r="F133" s="329"/>
      <c r="G133" s="68"/>
      <c r="H133" s="171"/>
      <c r="I133" s="171"/>
      <c r="J133" s="122">
        <f t="shared" si="2"/>
        <v>0</v>
      </c>
      <c r="K133" s="121">
        <f>IFERROR(VLOOKUP(B133,データ!$F$29:$I$42,4,0),0)</f>
        <v>0</v>
      </c>
      <c r="L133" s="122">
        <f t="shared" si="3"/>
        <v>0</v>
      </c>
    </row>
    <row r="134" spans="2:12" ht="27.95" customHeight="1" outlineLevel="2" x14ac:dyDescent="0.15">
      <c r="B134" s="329" t="s">
        <v>339</v>
      </c>
      <c r="C134" s="329"/>
      <c r="D134" s="329"/>
      <c r="E134" s="329"/>
      <c r="F134" s="329"/>
      <c r="G134" s="68"/>
      <c r="H134" s="171"/>
      <c r="I134" s="171"/>
      <c r="J134" s="122">
        <f t="shared" si="2"/>
        <v>0</v>
      </c>
      <c r="K134" s="121">
        <f>IFERROR(VLOOKUP(B134,データ!$F$29:$I$42,4,0),0)</f>
        <v>0</v>
      </c>
      <c r="L134" s="122">
        <f t="shared" si="3"/>
        <v>0</v>
      </c>
    </row>
    <row r="135" spans="2:12" ht="27.95" customHeight="1" outlineLevel="2" thickBot="1" x14ac:dyDescent="0.2">
      <c r="B135" s="329" t="s">
        <v>339</v>
      </c>
      <c r="C135" s="329"/>
      <c r="D135" s="329"/>
      <c r="E135" s="329"/>
      <c r="F135" s="329"/>
      <c r="G135" s="68"/>
      <c r="H135" s="171"/>
      <c r="I135" s="171"/>
      <c r="J135" s="123">
        <f t="shared" si="2"/>
        <v>0</v>
      </c>
      <c r="K135" s="130">
        <f>IFERROR(VLOOKUP(B135,データ!$F$29:$I$42,4,0),0)</f>
        <v>0</v>
      </c>
      <c r="L135" s="123">
        <f t="shared" si="3"/>
        <v>0</v>
      </c>
    </row>
    <row r="136" spans="2:12" ht="27.75" customHeight="1" outlineLevel="1" thickBot="1" x14ac:dyDescent="0.2">
      <c r="B136" s="324" t="s">
        <v>254</v>
      </c>
      <c r="C136" s="325"/>
      <c r="D136" s="325"/>
      <c r="E136" s="325"/>
      <c r="F136" s="325"/>
      <c r="G136" s="325"/>
      <c r="H136" s="144">
        <f>SUM(H129:H135)</f>
        <v>600000</v>
      </c>
      <c r="I136" s="326"/>
      <c r="J136" s="327"/>
      <c r="K136" s="328"/>
      <c r="L136" s="140">
        <f>SUM(L129:L135)</f>
        <v>480000</v>
      </c>
    </row>
    <row r="137" spans="2:12" ht="15" customHeight="1" x14ac:dyDescent="0.15">
      <c r="B137" s="113"/>
      <c r="C137" s="113"/>
      <c r="D137" s="113"/>
      <c r="E137" s="113"/>
      <c r="F137" s="113"/>
      <c r="G137" s="113"/>
      <c r="H137" s="113"/>
      <c r="I137" s="113"/>
      <c r="J137" s="113"/>
      <c r="K137" s="113"/>
      <c r="L137" s="131"/>
    </row>
    <row r="138" spans="2:12" ht="15" hidden="1" customHeight="1" outlineLevel="1" collapsed="1" x14ac:dyDescent="0.15">
      <c r="B138" s="111" t="s">
        <v>251</v>
      </c>
      <c r="D138" s="330"/>
      <c r="E138" s="330"/>
      <c r="F138" s="330"/>
      <c r="G138" s="330"/>
      <c r="H138" s="330"/>
      <c r="I138" s="124"/>
      <c r="J138" s="125"/>
      <c r="K138" s="126"/>
      <c r="L138" s="126"/>
    </row>
    <row r="139" spans="2:12" ht="15" hidden="1" customHeight="1" outlineLevel="1" x14ac:dyDescent="0.15">
      <c r="B139" s="116"/>
      <c r="C139" s="116"/>
      <c r="D139" s="127"/>
      <c r="E139" s="127"/>
      <c r="F139" s="127"/>
      <c r="G139" s="127"/>
      <c r="H139" s="127"/>
      <c r="I139" s="127"/>
      <c r="J139" s="117"/>
      <c r="K139" s="118"/>
      <c r="L139" s="118"/>
    </row>
    <row r="140" spans="2:12" ht="27" hidden="1" outlineLevel="1" x14ac:dyDescent="0.15">
      <c r="B140" s="331" t="s">
        <v>212</v>
      </c>
      <c r="C140" s="332"/>
      <c r="D140" s="332"/>
      <c r="E140" s="332"/>
      <c r="F140" s="333"/>
      <c r="G140" s="101" t="s">
        <v>90</v>
      </c>
      <c r="H140" s="119" t="s">
        <v>292</v>
      </c>
      <c r="I140" s="120" t="s">
        <v>295</v>
      </c>
      <c r="J140" s="119" t="s">
        <v>343</v>
      </c>
      <c r="K140" s="121" t="s">
        <v>296</v>
      </c>
      <c r="L140" s="119" t="s">
        <v>297</v>
      </c>
    </row>
    <row r="141" spans="2:12" ht="27.95" hidden="1" customHeight="1" outlineLevel="1" x14ac:dyDescent="0.15">
      <c r="B141" s="329" t="s">
        <v>339</v>
      </c>
      <c r="C141" s="329"/>
      <c r="D141" s="329"/>
      <c r="E141" s="329"/>
      <c r="F141" s="329"/>
      <c r="G141" s="68"/>
      <c r="H141" s="171"/>
      <c r="I141" s="171"/>
      <c r="J141" s="122">
        <f>IFERROR(ROUNDDOWN(H141/I141*4/5,-3),0)</f>
        <v>0</v>
      </c>
      <c r="K141" s="121">
        <f>IFERROR(VLOOKUP(B141,データ!$F$29:$I$42,4,0),0)</f>
        <v>0</v>
      </c>
      <c r="L141" s="122">
        <f>MIN(J141,K141)*I141</f>
        <v>0</v>
      </c>
    </row>
    <row r="142" spans="2:12" ht="27.95" hidden="1" customHeight="1" outlineLevel="1" x14ac:dyDescent="0.15">
      <c r="B142" s="329" t="s">
        <v>339</v>
      </c>
      <c r="C142" s="329"/>
      <c r="D142" s="329"/>
      <c r="E142" s="329"/>
      <c r="F142" s="329"/>
      <c r="G142" s="68"/>
      <c r="H142" s="171"/>
      <c r="I142" s="171"/>
      <c r="J142" s="122">
        <f t="shared" ref="J142:J147" si="4">IFERROR(ROUNDDOWN(H142/I142*4/5,-3),0)</f>
        <v>0</v>
      </c>
      <c r="K142" s="121">
        <f>IFERROR(VLOOKUP(B142,データ!$F$29:$I$42,4,0),0)</f>
        <v>0</v>
      </c>
      <c r="L142" s="122">
        <f t="shared" ref="L142:L147" si="5">MIN(J142,K142)*I142</f>
        <v>0</v>
      </c>
    </row>
    <row r="143" spans="2:12" ht="27.95" hidden="1" customHeight="1" outlineLevel="1" x14ac:dyDescent="0.15">
      <c r="B143" s="329" t="s">
        <v>339</v>
      </c>
      <c r="C143" s="329"/>
      <c r="D143" s="329"/>
      <c r="E143" s="329"/>
      <c r="F143" s="329"/>
      <c r="G143" s="68"/>
      <c r="H143" s="171"/>
      <c r="I143" s="171"/>
      <c r="J143" s="122">
        <f t="shared" si="4"/>
        <v>0</v>
      </c>
      <c r="K143" s="121">
        <f>IFERROR(VLOOKUP(B143,データ!$F$29:$I$42,4,0),0)</f>
        <v>0</v>
      </c>
      <c r="L143" s="122">
        <f t="shared" si="5"/>
        <v>0</v>
      </c>
    </row>
    <row r="144" spans="2:12" ht="27.95" hidden="1" customHeight="1" outlineLevel="2" x14ac:dyDescent="0.15">
      <c r="B144" s="329" t="s">
        <v>339</v>
      </c>
      <c r="C144" s="329"/>
      <c r="D144" s="329"/>
      <c r="E144" s="329"/>
      <c r="F144" s="329"/>
      <c r="G144" s="68"/>
      <c r="H144" s="171"/>
      <c r="I144" s="171"/>
      <c r="J144" s="122">
        <f t="shared" si="4"/>
        <v>0</v>
      </c>
      <c r="K144" s="121">
        <f>IFERROR(VLOOKUP(B144,データ!$F$29:$I$42,4,0),0)</f>
        <v>0</v>
      </c>
      <c r="L144" s="122">
        <f t="shared" si="5"/>
        <v>0</v>
      </c>
    </row>
    <row r="145" spans="2:12" ht="27.95" hidden="1" customHeight="1" outlineLevel="2" x14ac:dyDescent="0.15">
      <c r="B145" s="329" t="s">
        <v>339</v>
      </c>
      <c r="C145" s="329"/>
      <c r="D145" s="329"/>
      <c r="E145" s="329"/>
      <c r="F145" s="329"/>
      <c r="G145" s="68"/>
      <c r="H145" s="171"/>
      <c r="I145" s="171"/>
      <c r="J145" s="122">
        <f t="shared" si="4"/>
        <v>0</v>
      </c>
      <c r="K145" s="121">
        <f>IFERROR(VLOOKUP(B145,データ!$F$29:$I$42,4,0),0)</f>
        <v>0</v>
      </c>
      <c r="L145" s="122">
        <f t="shared" si="5"/>
        <v>0</v>
      </c>
    </row>
    <row r="146" spans="2:12" ht="27.95" hidden="1" customHeight="1" outlineLevel="2" x14ac:dyDescent="0.15">
      <c r="B146" s="329" t="s">
        <v>339</v>
      </c>
      <c r="C146" s="329"/>
      <c r="D146" s="329"/>
      <c r="E146" s="329"/>
      <c r="F146" s="329"/>
      <c r="G146" s="68"/>
      <c r="H146" s="171"/>
      <c r="I146" s="171"/>
      <c r="J146" s="122">
        <f t="shared" si="4"/>
        <v>0</v>
      </c>
      <c r="K146" s="121">
        <f>IFERROR(VLOOKUP(B146,データ!$F$29:$I$42,4,0),0)</f>
        <v>0</v>
      </c>
      <c r="L146" s="122">
        <f t="shared" si="5"/>
        <v>0</v>
      </c>
    </row>
    <row r="147" spans="2:12" ht="27.95" hidden="1" customHeight="1" outlineLevel="2" thickBot="1" x14ac:dyDescent="0.2">
      <c r="B147" s="329" t="s">
        <v>339</v>
      </c>
      <c r="C147" s="329"/>
      <c r="D147" s="329"/>
      <c r="E147" s="329"/>
      <c r="F147" s="329"/>
      <c r="G147" s="68"/>
      <c r="H147" s="171"/>
      <c r="I147" s="171"/>
      <c r="J147" s="123">
        <f t="shared" si="4"/>
        <v>0</v>
      </c>
      <c r="K147" s="130">
        <f>IFERROR(VLOOKUP(B147,データ!$F$29:$I$42,4,0),0)</f>
        <v>0</v>
      </c>
      <c r="L147" s="123">
        <f t="shared" si="5"/>
        <v>0</v>
      </c>
    </row>
    <row r="148" spans="2:12" ht="27.75" hidden="1" customHeight="1" outlineLevel="1" thickBot="1" x14ac:dyDescent="0.2">
      <c r="B148" s="324" t="s">
        <v>254</v>
      </c>
      <c r="C148" s="325"/>
      <c r="D148" s="325"/>
      <c r="E148" s="325"/>
      <c r="F148" s="325"/>
      <c r="G148" s="325"/>
      <c r="H148" s="144">
        <f>SUM(H141:H147)</f>
        <v>0</v>
      </c>
      <c r="I148" s="326"/>
      <c r="J148" s="327"/>
      <c r="K148" s="328"/>
      <c r="L148" s="140">
        <f>SUM(L141:L147)</f>
        <v>0</v>
      </c>
    </row>
    <row r="149" spans="2:12" ht="15" customHeight="1" collapsed="1" x14ac:dyDescent="0.15">
      <c r="B149" s="113"/>
      <c r="C149" s="113"/>
      <c r="D149" s="113"/>
      <c r="E149" s="113"/>
      <c r="F149" s="113"/>
      <c r="G149" s="113"/>
      <c r="H149" s="113"/>
      <c r="I149" s="113"/>
      <c r="J149" s="113"/>
      <c r="K149" s="113"/>
      <c r="L149" s="131"/>
    </row>
    <row r="150" spans="2:12" ht="14.25" hidden="1" customHeight="1" outlineLevel="1" collapsed="1" x14ac:dyDescent="0.15">
      <c r="B150" s="111" t="s">
        <v>251</v>
      </c>
      <c r="D150" s="330"/>
      <c r="E150" s="330"/>
      <c r="F150" s="330"/>
      <c r="G150" s="330"/>
      <c r="H150" s="330"/>
      <c r="I150" s="124"/>
      <c r="J150" s="125"/>
      <c r="K150" s="126"/>
      <c r="L150" s="126"/>
    </row>
    <row r="151" spans="2:12" ht="15" hidden="1" customHeight="1" outlineLevel="1" x14ac:dyDescent="0.15">
      <c r="B151" s="116"/>
      <c r="C151" s="116"/>
      <c r="D151" s="127"/>
      <c r="E151" s="127"/>
      <c r="F151" s="127"/>
      <c r="G151" s="127"/>
      <c r="H151" s="127"/>
      <c r="I151" s="127"/>
      <c r="J151" s="117"/>
      <c r="K151" s="118"/>
      <c r="L151" s="118"/>
    </row>
    <row r="152" spans="2:12" ht="27" hidden="1" outlineLevel="1" x14ac:dyDescent="0.15">
      <c r="B152" s="331" t="s">
        <v>212</v>
      </c>
      <c r="C152" s="332"/>
      <c r="D152" s="332"/>
      <c r="E152" s="332"/>
      <c r="F152" s="333"/>
      <c r="G152" s="101" t="s">
        <v>90</v>
      </c>
      <c r="H152" s="119" t="s">
        <v>292</v>
      </c>
      <c r="I152" s="120" t="s">
        <v>295</v>
      </c>
      <c r="J152" s="119" t="s">
        <v>343</v>
      </c>
      <c r="K152" s="121" t="s">
        <v>296</v>
      </c>
      <c r="L152" s="119" t="s">
        <v>297</v>
      </c>
    </row>
    <row r="153" spans="2:12" ht="27.95" hidden="1" customHeight="1" outlineLevel="1" x14ac:dyDescent="0.15">
      <c r="B153" s="329" t="s">
        <v>339</v>
      </c>
      <c r="C153" s="329"/>
      <c r="D153" s="329"/>
      <c r="E153" s="329"/>
      <c r="F153" s="329"/>
      <c r="G153" s="68"/>
      <c r="H153" s="171"/>
      <c r="I153" s="171"/>
      <c r="J153" s="122">
        <f>IFERROR(ROUNDDOWN(H153/I153*4/5,-3),0)</f>
        <v>0</v>
      </c>
      <c r="K153" s="121">
        <f>IFERROR(VLOOKUP(B153,データ!$F$29:$I$42,4,0),0)</f>
        <v>0</v>
      </c>
      <c r="L153" s="122">
        <f>MIN(J153,K153)*I153</f>
        <v>0</v>
      </c>
    </row>
    <row r="154" spans="2:12" ht="27.95" hidden="1" customHeight="1" outlineLevel="1" x14ac:dyDescent="0.15">
      <c r="B154" s="329" t="s">
        <v>339</v>
      </c>
      <c r="C154" s="329"/>
      <c r="D154" s="329"/>
      <c r="E154" s="329"/>
      <c r="F154" s="329"/>
      <c r="G154" s="68"/>
      <c r="H154" s="171"/>
      <c r="I154" s="171"/>
      <c r="J154" s="122">
        <f t="shared" ref="J154:J159" si="6">IFERROR(ROUNDDOWN(H154/I154*4/5,-3),0)</f>
        <v>0</v>
      </c>
      <c r="K154" s="121">
        <f>IFERROR(VLOOKUP(B154,データ!$F$29:$I$42,4,0),0)</f>
        <v>0</v>
      </c>
      <c r="L154" s="122">
        <f t="shared" ref="L154:L159" si="7">MIN(J154,K154)*I154</f>
        <v>0</v>
      </c>
    </row>
    <row r="155" spans="2:12" ht="27.95" hidden="1" customHeight="1" outlineLevel="1" x14ac:dyDescent="0.15">
      <c r="B155" s="329" t="s">
        <v>339</v>
      </c>
      <c r="C155" s="329"/>
      <c r="D155" s="329"/>
      <c r="E155" s="329"/>
      <c r="F155" s="329"/>
      <c r="G155" s="68"/>
      <c r="H155" s="171"/>
      <c r="I155" s="171"/>
      <c r="J155" s="122">
        <f t="shared" si="6"/>
        <v>0</v>
      </c>
      <c r="K155" s="121">
        <f>IFERROR(VLOOKUP(B155,データ!$F$29:$I$42,4,0),0)</f>
        <v>0</v>
      </c>
      <c r="L155" s="122">
        <f t="shared" si="7"/>
        <v>0</v>
      </c>
    </row>
    <row r="156" spans="2:12" ht="27.95" hidden="1" customHeight="1" outlineLevel="2" x14ac:dyDescent="0.15">
      <c r="B156" s="329" t="s">
        <v>339</v>
      </c>
      <c r="C156" s="329"/>
      <c r="D156" s="329"/>
      <c r="E156" s="329"/>
      <c r="F156" s="329"/>
      <c r="G156" s="68"/>
      <c r="H156" s="171"/>
      <c r="I156" s="171"/>
      <c r="J156" s="122">
        <f t="shared" si="6"/>
        <v>0</v>
      </c>
      <c r="K156" s="121">
        <f>IFERROR(VLOOKUP(B156,データ!$F$29:$I$42,4,0),0)</f>
        <v>0</v>
      </c>
      <c r="L156" s="122">
        <f t="shared" si="7"/>
        <v>0</v>
      </c>
    </row>
    <row r="157" spans="2:12" ht="27.95" hidden="1" customHeight="1" outlineLevel="2" x14ac:dyDescent="0.15">
      <c r="B157" s="329" t="s">
        <v>339</v>
      </c>
      <c r="C157" s="329"/>
      <c r="D157" s="329"/>
      <c r="E157" s="329"/>
      <c r="F157" s="329"/>
      <c r="G157" s="68"/>
      <c r="H157" s="171"/>
      <c r="I157" s="171"/>
      <c r="J157" s="122">
        <f t="shared" si="6"/>
        <v>0</v>
      </c>
      <c r="K157" s="121">
        <f>IFERROR(VLOOKUP(B157,データ!$F$29:$I$42,4,0),0)</f>
        <v>0</v>
      </c>
      <c r="L157" s="122">
        <f t="shared" si="7"/>
        <v>0</v>
      </c>
    </row>
    <row r="158" spans="2:12" ht="27.95" hidden="1" customHeight="1" outlineLevel="2" x14ac:dyDescent="0.15">
      <c r="B158" s="329" t="s">
        <v>339</v>
      </c>
      <c r="C158" s="329"/>
      <c r="D158" s="329"/>
      <c r="E158" s="329"/>
      <c r="F158" s="329"/>
      <c r="G158" s="68"/>
      <c r="H158" s="171"/>
      <c r="I158" s="171"/>
      <c r="J158" s="122">
        <f t="shared" si="6"/>
        <v>0</v>
      </c>
      <c r="K158" s="121">
        <f>IFERROR(VLOOKUP(B158,データ!$F$29:$I$42,4,0),0)</f>
        <v>0</v>
      </c>
      <c r="L158" s="122">
        <f t="shared" si="7"/>
        <v>0</v>
      </c>
    </row>
    <row r="159" spans="2:12" ht="27.95" hidden="1" customHeight="1" outlineLevel="2" thickBot="1" x14ac:dyDescent="0.2">
      <c r="B159" s="329" t="s">
        <v>339</v>
      </c>
      <c r="C159" s="329"/>
      <c r="D159" s="329"/>
      <c r="E159" s="329"/>
      <c r="F159" s="329"/>
      <c r="G159" s="68"/>
      <c r="H159" s="171"/>
      <c r="I159" s="171"/>
      <c r="J159" s="123">
        <f t="shared" si="6"/>
        <v>0</v>
      </c>
      <c r="K159" s="130">
        <f>IFERROR(VLOOKUP(B159,データ!$F$29:$I$42,4,0),0)</f>
        <v>0</v>
      </c>
      <c r="L159" s="123">
        <f t="shared" si="7"/>
        <v>0</v>
      </c>
    </row>
    <row r="160" spans="2:12" ht="27.75" hidden="1" customHeight="1" outlineLevel="1" thickBot="1" x14ac:dyDescent="0.2">
      <c r="B160" s="324" t="s">
        <v>254</v>
      </c>
      <c r="C160" s="325"/>
      <c r="D160" s="325"/>
      <c r="E160" s="325"/>
      <c r="F160" s="325"/>
      <c r="G160" s="325"/>
      <c r="H160" s="144">
        <f>SUM(H153:H159)</f>
        <v>0</v>
      </c>
      <c r="I160" s="326"/>
      <c r="J160" s="327"/>
      <c r="K160" s="328"/>
      <c r="L160" s="140">
        <f>SUM(L153:L159)</f>
        <v>0</v>
      </c>
    </row>
    <row r="161" spans="2:12" collapsed="1" x14ac:dyDescent="0.15">
      <c r="L161" s="114"/>
    </row>
    <row r="162" spans="2:12" ht="14.25" hidden="1" customHeight="1" outlineLevel="1" collapsed="1" x14ac:dyDescent="0.15">
      <c r="B162" s="111" t="s">
        <v>251</v>
      </c>
      <c r="D162" s="330"/>
      <c r="E162" s="330"/>
      <c r="F162" s="330"/>
      <c r="G162" s="330"/>
      <c r="H162" s="330"/>
      <c r="I162" s="124"/>
      <c r="J162" s="125"/>
      <c r="K162" s="126"/>
      <c r="L162" s="126"/>
    </row>
    <row r="163" spans="2:12" ht="15" hidden="1" customHeight="1" outlineLevel="1" x14ac:dyDescent="0.15">
      <c r="B163" s="116"/>
      <c r="C163" s="116"/>
      <c r="D163" s="127"/>
      <c r="E163" s="127"/>
      <c r="F163" s="127"/>
      <c r="G163" s="127"/>
      <c r="H163" s="127"/>
      <c r="I163" s="127"/>
      <c r="J163" s="117"/>
      <c r="K163" s="118"/>
      <c r="L163" s="118"/>
    </row>
    <row r="164" spans="2:12" ht="27" hidden="1" outlineLevel="1" x14ac:dyDescent="0.15">
      <c r="B164" s="331" t="s">
        <v>212</v>
      </c>
      <c r="C164" s="332"/>
      <c r="D164" s="332"/>
      <c r="E164" s="332"/>
      <c r="F164" s="333"/>
      <c r="G164" s="101" t="s">
        <v>90</v>
      </c>
      <c r="H164" s="119" t="s">
        <v>292</v>
      </c>
      <c r="I164" s="120" t="s">
        <v>295</v>
      </c>
      <c r="J164" s="119" t="s">
        <v>343</v>
      </c>
      <c r="K164" s="121" t="s">
        <v>296</v>
      </c>
      <c r="L164" s="119" t="s">
        <v>297</v>
      </c>
    </row>
    <row r="165" spans="2:12" ht="27.95" hidden="1" customHeight="1" outlineLevel="1" x14ac:dyDescent="0.15">
      <c r="B165" s="329" t="s">
        <v>339</v>
      </c>
      <c r="C165" s="329"/>
      <c r="D165" s="329"/>
      <c r="E165" s="329"/>
      <c r="F165" s="329"/>
      <c r="G165" s="68"/>
      <c r="H165" s="171"/>
      <c r="I165" s="171"/>
      <c r="J165" s="122">
        <f>IFERROR(ROUNDDOWN(H165/I165*4/5,-3),0)</f>
        <v>0</v>
      </c>
      <c r="K165" s="121">
        <f>IFERROR(VLOOKUP(B165,データ!$F$29:$I$42,4,0),0)</f>
        <v>0</v>
      </c>
      <c r="L165" s="122">
        <f>MIN(J165,K165)*I165</f>
        <v>0</v>
      </c>
    </row>
    <row r="166" spans="2:12" ht="27.95" hidden="1" customHeight="1" outlineLevel="1" x14ac:dyDescent="0.15">
      <c r="B166" s="329" t="s">
        <v>339</v>
      </c>
      <c r="C166" s="329"/>
      <c r="D166" s="329"/>
      <c r="E166" s="329"/>
      <c r="F166" s="329"/>
      <c r="G166" s="68"/>
      <c r="H166" s="171"/>
      <c r="I166" s="171"/>
      <c r="J166" s="122">
        <f t="shared" ref="J166:J171" si="8">IFERROR(ROUNDDOWN(H166/I166*4/5,-3),0)</f>
        <v>0</v>
      </c>
      <c r="K166" s="121">
        <f>IFERROR(VLOOKUP(B166,データ!$F$29:$I$42,4,0),0)</f>
        <v>0</v>
      </c>
      <c r="L166" s="122">
        <f t="shared" ref="L166:L171" si="9">MIN(J166,K166)*I166</f>
        <v>0</v>
      </c>
    </row>
    <row r="167" spans="2:12" ht="27.95" hidden="1" customHeight="1" outlineLevel="1" x14ac:dyDescent="0.15">
      <c r="B167" s="329" t="s">
        <v>339</v>
      </c>
      <c r="C167" s="329"/>
      <c r="D167" s="329"/>
      <c r="E167" s="329"/>
      <c r="F167" s="329"/>
      <c r="G167" s="68"/>
      <c r="H167" s="171"/>
      <c r="I167" s="171"/>
      <c r="J167" s="122">
        <f t="shared" si="8"/>
        <v>0</v>
      </c>
      <c r="K167" s="121">
        <f>IFERROR(VLOOKUP(B167,データ!$F$29:$I$42,4,0),0)</f>
        <v>0</v>
      </c>
      <c r="L167" s="122">
        <f t="shared" si="9"/>
        <v>0</v>
      </c>
    </row>
    <row r="168" spans="2:12" ht="27.95" hidden="1" customHeight="1" outlineLevel="2" x14ac:dyDescent="0.15">
      <c r="B168" s="329" t="s">
        <v>339</v>
      </c>
      <c r="C168" s="329"/>
      <c r="D168" s="329"/>
      <c r="E168" s="329"/>
      <c r="F168" s="329"/>
      <c r="G168" s="68"/>
      <c r="H168" s="171"/>
      <c r="I168" s="171"/>
      <c r="J168" s="122">
        <f t="shared" si="8"/>
        <v>0</v>
      </c>
      <c r="K168" s="121">
        <f>IFERROR(VLOOKUP(B168,データ!$F$29:$I$42,4,0),0)</f>
        <v>0</v>
      </c>
      <c r="L168" s="122">
        <f t="shared" si="9"/>
        <v>0</v>
      </c>
    </row>
    <row r="169" spans="2:12" ht="27.95" hidden="1" customHeight="1" outlineLevel="2" x14ac:dyDescent="0.15">
      <c r="B169" s="329" t="s">
        <v>339</v>
      </c>
      <c r="C169" s="329"/>
      <c r="D169" s="329"/>
      <c r="E169" s="329"/>
      <c r="F169" s="329"/>
      <c r="G169" s="68"/>
      <c r="H169" s="171"/>
      <c r="I169" s="171"/>
      <c r="J169" s="122">
        <f t="shared" si="8"/>
        <v>0</v>
      </c>
      <c r="K169" s="121">
        <f>IFERROR(VLOOKUP(B169,データ!$F$29:$I$42,4,0),0)</f>
        <v>0</v>
      </c>
      <c r="L169" s="122">
        <f t="shared" si="9"/>
        <v>0</v>
      </c>
    </row>
    <row r="170" spans="2:12" ht="27.95" hidden="1" customHeight="1" outlineLevel="2" x14ac:dyDescent="0.15">
      <c r="B170" s="329" t="s">
        <v>339</v>
      </c>
      <c r="C170" s="329"/>
      <c r="D170" s="329"/>
      <c r="E170" s="329"/>
      <c r="F170" s="329"/>
      <c r="G170" s="68"/>
      <c r="H170" s="171"/>
      <c r="I170" s="171"/>
      <c r="J170" s="122">
        <f t="shared" si="8"/>
        <v>0</v>
      </c>
      <c r="K170" s="121">
        <f>IFERROR(VLOOKUP(B170,データ!$F$29:$I$42,4,0),0)</f>
        <v>0</v>
      </c>
      <c r="L170" s="122">
        <f t="shared" si="9"/>
        <v>0</v>
      </c>
    </row>
    <row r="171" spans="2:12" ht="27.95" hidden="1" customHeight="1" outlineLevel="2" thickBot="1" x14ac:dyDescent="0.2">
      <c r="B171" s="329" t="s">
        <v>339</v>
      </c>
      <c r="C171" s="329"/>
      <c r="D171" s="329"/>
      <c r="E171" s="329"/>
      <c r="F171" s="329"/>
      <c r="G171" s="68"/>
      <c r="H171" s="171"/>
      <c r="I171" s="171"/>
      <c r="J171" s="123">
        <f t="shared" si="8"/>
        <v>0</v>
      </c>
      <c r="K171" s="130">
        <f>IFERROR(VLOOKUP(B171,データ!$F$29:$I$42,4,0),0)</f>
        <v>0</v>
      </c>
      <c r="L171" s="123">
        <f t="shared" si="9"/>
        <v>0</v>
      </c>
    </row>
    <row r="172" spans="2:12" ht="27.75" hidden="1" customHeight="1" outlineLevel="1" thickBot="1" x14ac:dyDescent="0.2">
      <c r="B172" s="324" t="s">
        <v>254</v>
      </c>
      <c r="C172" s="325"/>
      <c r="D172" s="325"/>
      <c r="E172" s="325"/>
      <c r="F172" s="325"/>
      <c r="G172" s="325"/>
      <c r="H172" s="144">
        <f>SUM(H165:H171)</f>
        <v>0</v>
      </c>
      <c r="I172" s="326"/>
      <c r="J172" s="327"/>
      <c r="K172" s="328"/>
      <c r="L172" s="140">
        <f>SUM(L165:L171)</f>
        <v>0</v>
      </c>
    </row>
    <row r="173" spans="2:12" collapsed="1" x14ac:dyDescent="0.15">
      <c r="L173" s="114"/>
    </row>
    <row r="174" spans="2:12" ht="14.25" hidden="1" customHeight="1" outlineLevel="1" x14ac:dyDescent="0.15">
      <c r="B174" s="111" t="s">
        <v>251</v>
      </c>
      <c r="D174" s="330"/>
      <c r="E174" s="330"/>
      <c r="F174" s="330"/>
      <c r="G174" s="330"/>
      <c r="H174" s="330"/>
      <c r="I174" s="124"/>
      <c r="J174" s="125"/>
      <c r="K174" s="126"/>
      <c r="L174" s="126"/>
    </row>
    <row r="175" spans="2:12" ht="15" hidden="1" customHeight="1" outlineLevel="1" x14ac:dyDescent="0.15">
      <c r="B175" s="116"/>
      <c r="C175" s="116"/>
      <c r="D175" s="127"/>
      <c r="E175" s="127"/>
      <c r="F175" s="127"/>
      <c r="G175" s="127"/>
      <c r="H175" s="127"/>
      <c r="I175" s="127"/>
      <c r="J175" s="117"/>
      <c r="K175" s="118"/>
      <c r="L175" s="118"/>
    </row>
    <row r="176" spans="2:12" ht="27" hidden="1" outlineLevel="1" x14ac:dyDescent="0.15">
      <c r="B176" s="331" t="s">
        <v>212</v>
      </c>
      <c r="C176" s="332"/>
      <c r="D176" s="332"/>
      <c r="E176" s="332"/>
      <c r="F176" s="333"/>
      <c r="G176" s="101" t="s">
        <v>90</v>
      </c>
      <c r="H176" s="119" t="s">
        <v>292</v>
      </c>
      <c r="I176" s="120" t="s">
        <v>295</v>
      </c>
      <c r="J176" s="119" t="s">
        <v>343</v>
      </c>
      <c r="K176" s="121" t="s">
        <v>296</v>
      </c>
      <c r="L176" s="119" t="s">
        <v>297</v>
      </c>
    </row>
    <row r="177" spans="2:12" ht="27.95" hidden="1" customHeight="1" outlineLevel="1" x14ac:dyDescent="0.15">
      <c r="B177" s="329" t="s">
        <v>339</v>
      </c>
      <c r="C177" s="329"/>
      <c r="D177" s="329"/>
      <c r="E177" s="329"/>
      <c r="F177" s="329"/>
      <c r="G177" s="68"/>
      <c r="H177" s="171"/>
      <c r="I177" s="171"/>
      <c r="J177" s="122">
        <f>IFERROR(ROUNDDOWN(H177/I177*4/5,-3),0)</f>
        <v>0</v>
      </c>
      <c r="K177" s="121">
        <f>IFERROR(VLOOKUP(B177,データ!$F$29:$I$42,4,0),0)</f>
        <v>0</v>
      </c>
      <c r="L177" s="122">
        <f>MIN(J177,K177)*I177</f>
        <v>0</v>
      </c>
    </row>
    <row r="178" spans="2:12" ht="27.95" hidden="1" customHeight="1" outlineLevel="1" x14ac:dyDescent="0.15">
      <c r="B178" s="329" t="s">
        <v>339</v>
      </c>
      <c r="C178" s="329"/>
      <c r="D178" s="329"/>
      <c r="E178" s="329"/>
      <c r="F178" s="329"/>
      <c r="G178" s="68"/>
      <c r="H178" s="171"/>
      <c r="I178" s="171"/>
      <c r="J178" s="122">
        <f t="shared" ref="J178:J183" si="10">IFERROR(ROUNDDOWN(H178/I178*4/5,-3),0)</f>
        <v>0</v>
      </c>
      <c r="K178" s="121">
        <f>IFERROR(VLOOKUP(B178,データ!$F$29:$I$42,4,0),0)</f>
        <v>0</v>
      </c>
      <c r="L178" s="122">
        <f t="shared" ref="L178:L183" si="11">MIN(J178,K178)*I178</f>
        <v>0</v>
      </c>
    </row>
    <row r="179" spans="2:12" ht="27.95" hidden="1" customHeight="1" outlineLevel="1" x14ac:dyDescent="0.15">
      <c r="B179" s="329" t="s">
        <v>339</v>
      </c>
      <c r="C179" s="329"/>
      <c r="D179" s="329"/>
      <c r="E179" s="329"/>
      <c r="F179" s="329"/>
      <c r="G179" s="68"/>
      <c r="H179" s="171"/>
      <c r="I179" s="171"/>
      <c r="J179" s="122">
        <f t="shared" si="10"/>
        <v>0</v>
      </c>
      <c r="K179" s="121">
        <f>IFERROR(VLOOKUP(B179,データ!$F$29:$I$42,4,0),0)</f>
        <v>0</v>
      </c>
      <c r="L179" s="122">
        <f t="shared" si="11"/>
        <v>0</v>
      </c>
    </row>
    <row r="180" spans="2:12" ht="27.95" hidden="1" customHeight="1" outlineLevel="2" x14ac:dyDescent="0.15">
      <c r="B180" s="329" t="s">
        <v>339</v>
      </c>
      <c r="C180" s="329"/>
      <c r="D180" s="329"/>
      <c r="E180" s="329"/>
      <c r="F180" s="329"/>
      <c r="G180" s="68"/>
      <c r="H180" s="171"/>
      <c r="I180" s="171"/>
      <c r="J180" s="122">
        <f t="shared" si="10"/>
        <v>0</v>
      </c>
      <c r="K180" s="121">
        <f>IFERROR(VLOOKUP(B180,データ!$F$29:$I$42,4,0),0)</f>
        <v>0</v>
      </c>
      <c r="L180" s="122">
        <f t="shared" si="11"/>
        <v>0</v>
      </c>
    </row>
    <row r="181" spans="2:12" ht="27.95" hidden="1" customHeight="1" outlineLevel="2" x14ac:dyDescent="0.15">
      <c r="B181" s="329" t="s">
        <v>339</v>
      </c>
      <c r="C181" s="329"/>
      <c r="D181" s="329"/>
      <c r="E181" s="329"/>
      <c r="F181" s="329"/>
      <c r="G181" s="68"/>
      <c r="H181" s="171"/>
      <c r="I181" s="171"/>
      <c r="J181" s="122">
        <f t="shared" si="10"/>
        <v>0</v>
      </c>
      <c r="K181" s="121">
        <f>IFERROR(VLOOKUP(B181,データ!$F$29:$I$42,4,0),0)</f>
        <v>0</v>
      </c>
      <c r="L181" s="122">
        <f t="shared" si="11"/>
        <v>0</v>
      </c>
    </row>
    <row r="182" spans="2:12" ht="27.95" hidden="1" customHeight="1" outlineLevel="2" x14ac:dyDescent="0.15">
      <c r="B182" s="329" t="s">
        <v>339</v>
      </c>
      <c r="C182" s="329"/>
      <c r="D182" s="329"/>
      <c r="E182" s="329"/>
      <c r="F182" s="329"/>
      <c r="G182" s="68"/>
      <c r="H182" s="171"/>
      <c r="I182" s="171"/>
      <c r="J182" s="122">
        <f t="shared" si="10"/>
        <v>0</v>
      </c>
      <c r="K182" s="121">
        <f>IFERROR(VLOOKUP(B182,データ!$F$29:$I$42,4,0),0)</f>
        <v>0</v>
      </c>
      <c r="L182" s="122">
        <f t="shared" si="11"/>
        <v>0</v>
      </c>
    </row>
    <row r="183" spans="2:12" ht="27.95" hidden="1" customHeight="1" outlineLevel="2" thickBot="1" x14ac:dyDescent="0.2">
      <c r="B183" s="329" t="s">
        <v>339</v>
      </c>
      <c r="C183" s="329"/>
      <c r="D183" s="329"/>
      <c r="E183" s="329"/>
      <c r="F183" s="329"/>
      <c r="G183" s="68"/>
      <c r="H183" s="171"/>
      <c r="I183" s="171"/>
      <c r="J183" s="123">
        <f t="shared" si="10"/>
        <v>0</v>
      </c>
      <c r="K183" s="130">
        <f>IFERROR(VLOOKUP(B183,データ!$F$29:$I$42,4,0),0)</f>
        <v>0</v>
      </c>
      <c r="L183" s="123">
        <f t="shared" si="11"/>
        <v>0</v>
      </c>
    </row>
    <row r="184" spans="2:12" ht="27.75" hidden="1" customHeight="1" outlineLevel="1" thickBot="1" x14ac:dyDescent="0.2">
      <c r="B184" s="324" t="s">
        <v>254</v>
      </c>
      <c r="C184" s="325"/>
      <c r="D184" s="325"/>
      <c r="E184" s="325"/>
      <c r="F184" s="325"/>
      <c r="G184" s="325"/>
      <c r="H184" s="144">
        <f>SUM(H177:H183)</f>
        <v>0</v>
      </c>
      <c r="I184" s="326"/>
      <c r="J184" s="327"/>
      <c r="K184" s="328"/>
      <c r="L184" s="140">
        <f>SUM(L177:L183)</f>
        <v>0</v>
      </c>
    </row>
    <row r="185" spans="2:12" collapsed="1" x14ac:dyDescent="0.15">
      <c r="L185" s="114"/>
    </row>
    <row r="186" spans="2:12" ht="14.25" hidden="1" customHeight="1" outlineLevel="1" x14ac:dyDescent="0.15">
      <c r="B186" s="111" t="s">
        <v>251</v>
      </c>
      <c r="D186" s="330"/>
      <c r="E186" s="330"/>
      <c r="F186" s="330"/>
      <c r="G186" s="330"/>
      <c r="H186" s="330"/>
      <c r="I186" s="124"/>
      <c r="J186" s="125"/>
      <c r="K186" s="126"/>
      <c r="L186" s="126"/>
    </row>
    <row r="187" spans="2:12" ht="15" hidden="1" customHeight="1" outlineLevel="1" x14ac:dyDescent="0.15">
      <c r="B187" s="116"/>
      <c r="C187" s="116"/>
      <c r="D187" s="127"/>
      <c r="E187" s="127"/>
      <c r="F187" s="127"/>
      <c r="G187" s="127"/>
      <c r="H187" s="127"/>
      <c r="I187" s="127"/>
      <c r="J187" s="117"/>
      <c r="K187" s="118"/>
      <c r="L187" s="118"/>
    </row>
    <row r="188" spans="2:12" ht="27" hidden="1" outlineLevel="1" x14ac:dyDescent="0.15">
      <c r="B188" s="331" t="s">
        <v>212</v>
      </c>
      <c r="C188" s="332"/>
      <c r="D188" s="332"/>
      <c r="E188" s="332"/>
      <c r="F188" s="333"/>
      <c r="G188" s="101" t="s">
        <v>90</v>
      </c>
      <c r="H188" s="119" t="s">
        <v>292</v>
      </c>
      <c r="I188" s="120" t="s">
        <v>295</v>
      </c>
      <c r="J188" s="119" t="s">
        <v>343</v>
      </c>
      <c r="K188" s="121" t="s">
        <v>296</v>
      </c>
      <c r="L188" s="119" t="s">
        <v>297</v>
      </c>
    </row>
    <row r="189" spans="2:12" ht="27.95" hidden="1" customHeight="1" outlineLevel="1" x14ac:dyDescent="0.15">
      <c r="B189" s="329" t="s">
        <v>339</v>
      </c>
      <c r="C189" s="329"/>
      <c r="D189" s="329"/>
      <c r="E189" s="329"/>
      <c r="F189" s="329"/>
      <c r="G189" s="68"/>
      <c r="H189" s="171"/>
      <c r="I189" s="171"/>
      <c r="J189" s="122">
        <f>IFERROR(ROUNDDOWN(H189/I189*4/5,-3),0)</f>
        <v>0</v>
      </c>
      <c r="K189" s="121">
        <f>IFERROR(VLOOKUP(B189,データ!$F$29:$I$42,4,0),0)</f>
        <v>0</v>
      </c>
      <c r="L189" s="122">
        <f>MIN(J189,K189)*I189</f>
        <v>0</v>
      </c>
    </row>
    <row r="190" spans="2:12" ht="27.95" hidden="1" customHeight="1" outlineLevel="1" x14ac:dyDescent="0.15">
      <c r="B190" s="329" t="s">
        <v>339</v>
      </c>
      <c r="C190" s="329"/>
      <c r="D190" s="329"/>
      <c r="E190" s="329"/>
      <c r="F190" s="329"/>
      <c r="G190" s="68"/>
      <c r="H190" s="171"/>
      <c r="I190" s="171"/>
      <c r="J190" s="122">
        <f t="shared" ref="J190:J195" si="12">IFERROR(ROUNDDOWN(H190/I190*4/5,-3),0)</f>
        <v>0</v>
      </c>
      <c r="K190" s="121">
        <f>IFERROR(VLOOKUP(B190,データ!$F$29:$I$42,4,0),0)</f>
        <v>0</v>
      </c>
      <c r="L190" s="122">
        <f t="shared" ref="L190:L195" si="13">MIN(J190,K190)*I190</f>
        <v>0</v>
      </c>
    </row>
    <row r="191" spans="2:12" ht="27.95" hidden="1" customHeight="1" outlineLevel="1" x14ac:dyDescent="0.15">
      <c r="B191" s="329" t="s">
        <v>339</v>
      </c>
      <c r="C191" s="329"/>
      <c r="D191" s="329"/>
      <c r="E191" s="329"/>
      <c r="F191" s="329"/>
      <c r="G191" s="68"/>
      <c r="H191" s="171"/>
      <c r="I191" s="171"/>
      <c r="J191" s="122">
        <f t="shared" si="12"/>
        <v>0</v>
      </c>
      <c r="K191" s="121">
        <f>IFERROR(VLOOKUP(B191,データ!$F$29:$I$42,4,0),0)</f>
        <v>0</v>
      </c>
      <c r="L191" s="122">
        <f t="shared" si="13"/>
        <v>0</v>
      </c>
    </row>
    <row r="192" spans="2:12" ht="27.95" hidden="1" customHeight="1" outlineLevel="2" x14ac:dyDescent="0.15">
      <c r="B192" s="329" t="s">
        <v>339</v>
      </c>
      <c r="C192" s="329"/>
      <c r="D192" s="329"/>
      <c r="E192" s="329"/>
      <c r="F192" s="329"/>
      <c r="G192" s="68"/>
      <c r="H192" s="171"/>
      <c r="I192" s="171"/>
      <c r="J192" s="122">
        <f t="shared" si="12"/>
        <v>0</v>
      </c>
      <c r="K192" s="121">
        <f>IFERROR(VLOOKUP(B192,データ!$F$29:$I$42,4,0),0)</f>
        <v>0</v>
      </c>
      <c r="L192" s="122">
        <f t="shared" si="13"/>
        <v>0</v>
      </c>
    </row>
    <row r="193" spans="2:12" ht="27.95" hidden="1" customHeight="1" outlineLevel="2" x14ac:dyDescent="0.15">
      <c r="B193" s="329" t="s">
        <v>339</v>
      </c>
      <c r="C193" s="329"/>
      <c r="D193" s="329"/>
      <c r="E193" s="329"/>
      <c r="F193" s="329"/>
      <c r="G193" s="68"/>
      <c r="H193" s="171"/>
      <c r="I193" s="171"/>
      <c r="J193" s="122">
        <f t="shared" si="12"/>
        <v>0</v>
      </c>
      <c r="K193" s="121">
        <f>IFERROR(VLOOKUP(B193,データ!$F$29:$I$42,4,0),0)</f>
        <v>0</v>
      </c>
      <c r="L193" s="122">
        <f t="shared" si="13"/>
        <v>0</v>
      </c>
    </row>
    <row r="194" spans="2:12" ht="27.95" hidden="1" customHeight="1" outlineLevel="2" x14ac:dyDescent="0.15">
      <c r="B194" s="329" t="s">
        <v>339</v>
      </c>
      <c r="C194" s="329"/>
      <c r="D194" s="329"/>
      <c r="E194" s="329"/>
      <c r="F194" s="329"/>
      <c r="G194" s="68"/>
      <c r="H194" s="171"/>
      <c r="I194" s="171"/>
      <c r="J194" s="122">
        <f t="shared" si="12"/>
        <v>0</v>
      </c>
      <c r="K194" s="121">
        <f>IFERROR(VLOOKUP(B194,データ!$F$29:$I$42,4,0),0)</f>
        <v>0</v>
      </c>
      <c r="L194" s="122">
        <f t="shared" si="13"/>
        <v>0</v>
      </c>
    </row>
    <row r="195" spans="2:12" ht="27.95" hidden="1" customHeight="1" outlineLevel="2" thickBot="1" x14ac:dyDescent="0.2">
      <c r="B195" s="329" t="s">
        <v>339</v>
      </c>
      <c r="C195" s="329"/>
      <c r="D195" s="329"/>
      <c r="E195" s="329"/>
      <c r="F195" s="329"/>
      <c r="G195" s="68"/>
      <c r="H195" s="171"/>
      <c r="I195" s="171"/>
      <c r="J195" s="123">
        <f t="shared" si="12"/>
        <v>0</v>
      </c>
      <c r="K195" s="130">
        <f>IFERROR(VLOOKUP(B195,データ!$F$29:$I$42,4,0),0)</f>
        <v>0</v>
      </c>
      <c r="L195" s="123">
        <f t="shared" si="13"/>
        <v>0</v>
      </c>
    </row>
    <row r="196" spans="2:12" ht="27.75" hidden="1" customHeight="1" outlineLevel="1" thickBot="1" x14ac:dyDescent="0.2">
      <c r="B196" s="324" t="s">
        <v>254</v>
      </c>
      <c r="C196" s="325"/>
      <c r="D196" s="325"/>
      <c r="E196" s="325"/>
      <c r="F196" s="325"/>
      <c r="G196" s="325"/>
      <c r="H196" s="144">
        <f>SUM(H189:H195)</f>
        <v>0</v>
      </c>
      <c r="I196" s="326"/>
      <c r="J196" s="327"/>
      <c r="K196" s="328"/>
      <c r="L196" s="140">
        <f>SUM(L189:L195)</f>
        <v>0</v>
      </c>
    </row>
    <row r="197" spans="2:12" collapsed="1" x14ac:dyDescent="0.15">
      <c r="L197" s="114"/>
    </row>
    <row r="198" spans="2:12" ht="14.25" hidden="1" customHeight="1" outlineLevel="1" x14ac:dyDescent="0.15">
      <c r="B198" s="111" t="s">
        <v>251</v>
      </c>
      <c r="D198" s="330"/>
      <c r="E198" s="330"/>
      <c r="F198" s="330"/>
      <c r="G198" s="330"/>
      <c r="H198" s="330"/>
      <c r="I198" s="124"/>
      <c r="J198" s="125"/>
      <c r="K198" s="126"/>
      <c r="L198" s="126"/>
    </row>
    <row r="199" spans="2:12" ht="15" hidden="1" customHeight="1" outlineLevel="1" x14ac:dyDescent="0.15">
      <c r="B199" s="116"/>
      <c r="C199" s="116"/>
      <c r="D199" s="127"/>
      <c r="E199" s="127"/>
      <c r="F199" s="127"/>
      <c r="G199" s="127"/>
      <c r="H199" s="127"/>
      <c r="I199" s="127"/>
      <c r="J199" s="117"/>
      <c r="K199" s="118"/>
      <c r="L199" s="118"/>
    </row>
    <row r="200" spans="2:12" ht="27" hidden="1" outlineLevel="1" x14ac:dyDescent="0.15">
      <c r="B200" s="331" t="s">
        <v>212</v>
      </c>
      <c r="C200" s="332"/>
      <c r="D200" s="332"/>
      <c r="E200" s="332"/>
      <c r="F200" s="333"/>
      <c r="G200" s="101" t="s">
        <v>90</v>
      </c>
      <c r="H200" s="119" t="s">
        <v>292</v>
      </c>
      <c r="I200" s="120" t="s">
        <v>295</v>
      </c>
      <c r="J200" s="119" t="s">
        <v>343</v>
      </c>
      <c r="K200" s="121" t="s">
        <v>296</v>
      </c>
      <c r="L200" s="119" t="s">
        <v>297</v>
      </c>
    </row>
    <row r="201" spans="2:12" ht="27.95" hidden="1" customHeight="1" outlineLevel="1" x14ac:dyDescent="0.15">
      <c r="B201" s="329" t="s">
        <v>339</v>
      </c>
      <c r="C201" s="329"/>
      <c r="D201" s="329"/>
      <c r="E201" s="329"/>
      <c r="F201" s="329"/>
      <c r="G201" s="68"/>
      <c r="H201" s="171"/>
      <c r="I201" s="171"/>
      <c r="J201" s="122">
        <f>IFERROR(ROUNDDOWN(H201/I201*4/5,-3),0)</f>
        <v>0</v>
      </c>
      <c r="K201" s="121">
        <f>IFERROR(VLOOKUP(B201,データ!$F$29:$I$42,4,0),0)</f>
        <v>0</v>
      </c>
      <c r="L201" s="122">
        <f>MIN(J201,K201)*I201</f>
        <v>0</v>
      </c>
    </row>
    <row r="202" spans="2:12" ht="27.95" hidden="1" customHeight="1" outlineLevel="1" x14ac:dyDescent="0.15">
      <c r="B202" s="329" t="s">
        <v>339</v>
      </c>
      <c r="C202" s="329"/>
      <c r="D202" s="329"/>
      <c r="E202" s="329"/>
      <c r="F202" s="329"/>
      <c r="G202" s="68"/>
      <c r="H202" s="171"/>
      <c r="I202" s="171"/>
      <c r="J202" s="122">
        <f t="shared" ref="J202:J207" si="14">IFERROR(ROUNDDOWN(H202/I202*4/5,-3),0)</f>
        <v>0</v>
      </c>
      <c r="K202" s="121">
        <f>IFERROR(VLOOKUP(B202,データ!$F$29:$I$42,4,0),0)</f>
        <v>0</v>
      </c>
      <c r="L202" s="122">
        <f t="shared" ref="L202:L207" si="15">MIN(J202,K202)*I202</f>
        <v>0</v>
      </c>
    </row>
    <row r="203" spans="2:12" ht="27.95" hidden="1" customHeight="1" outlineLevel="1" x14ac:dyDescent="0.15">
      <c r="B203" s="329" t="s">
        <v>339</v>
      </c>
      <c r="C203" s="329"/>
      <c r="D203" s="329"/>
      <c r="E203" s="329"/>
      <c r="F203" s="329"/>
      <c r="G203" s="68"/>
      <c r="H203" s="171"/>
      <c r="I203" s="171"/>
      <c r="J203" s="122">
        <f t="shared" si="14"/>
        <v>0</v>
      </c>
      <c r="K203" s="121">
        <f>IFERROR(VLOOKUP(B203,データ!$F$29:$I$42,4,0),0)</f>
        <v>0</v>
      </c>
      <c r="L203" s="122">
        <f t="shared" si="15"/>
        <v>0</v>
      </c>
    </row>
    <row r="204" spans="2:12" ht="27.95" hidden="1" customHeight="1" outlineLevel="2" x14ac:dyDescent="0.15">
      <c r="B204" s="329" t="s">
        <v>339</v>
      </c>
      <c r="C204" s="329"/>
      <c r="D204" s="329"/>
      <c r="E204" s="329"/>
      <c r="F204" s="329"/>
      <c r="G204" s="68"/>
      <c r="H204" s="171"/>
      <c r="I204" s="171"/>
      <c r="J204" s="122">
        <f t="shared" si="14"/>
        <v>0</v>
      </c>
      <c r="K204" s="121">
        <f>IFERROR(VLOOKUP(B204,データ!$F$29:$I$42,4,0),0)</f>
        <v>0</v>
      </c>
      <c r="L204" s="122">
        <f t="shared" si="15"/>
        <v>0</v>
      </c>
    </row>
    <row r="205" spans="2:12" ht="27.95" hidden="1" customHeight="1" outlineLevel="2" x14ac:dyDescent="0.15">
      <c r="B205" s="329" t="s">
        <v>339</v>
      </c>
      <c r="C205" s="329"/>
      <c r="D205" s="329"/>
      <c r="E205" s="329"/>
      <c r="F205" s="329"/>
      <c r="G205" s="68"/>
      <c r="H205" s="171"/>
      <c r="I205" s="171"/>
      <c r="J205" s="122">
        <f t="shared" si="14"/>
        <v>0</v>
      </c>
      <c r="K205" s="121">
        <f>IFERROR(VLOOKUP(B205,データ!$F$29:$I$42,4,0),0)</f>
        <v>0</v>
      </c>
      <c r="L205" s="122">
        <f t="shared" si="15"/>
        <v>0</v>
      </c>
    </row>
    <row r="206" spans="2:12" ht="27.95" hidden="1" customHeight="1" outlineLevel="2" x14ac:dyDescent="0.15">
      <c r="B206" s="329" t="s">
        <v>339</v>
      </c>
      <c r="C206" s="329"/>
      <c r="D206" s="329"/>
      <c r="E206" s="329"/>
      <c r="F206" s="329"/>
      <c r="G206" s="68"/>
      <c r="H206" s="171"/>
      <c r="I206" s="171"/>
      <c r="J206" s="122">
        <f t="shared" si="14"/>
        <v>0</v>
      </c>
      <c r="K206" s="121">
        <f>IFERROR(VLOOKUP(B206,データ!$F$29:$I$42,4,0),0)</f>
        <v>0</v>
      </c>
      <c r="L206" s="122">
        <f t="shared" si="15"/>
        <v>0</v>
      </c>
    </row>
    <row r="207" spans="2:12" ht="27.95" hidden="1" customHeight="1" outlineLevel="2" thickBot="1" x14ac:dyDescent="0.2">
      <c r="B207" s="329" t="s">
        <v>339</v>
      </c>
      <c r="C207" s="329"/>
      <c r="D207" s="329"/>
      <c r="E207" s="329"/>
      <c r="F207" s="329"/>
      <c r="G207" s="68"/>
      <c r="H207" s="171"/>
      <c r="I207" s="171"/>
      <c r="J207" s="123">
        <f t="shared" si="14"/>
        <v>0</v>
      </c>
      <c r="K207" s="130">
        <f>IFERROR(VLOOKUP(B207,データ!$F$29:$I$42,4,0),0)</f>
        <v>0</v>
      </c>
      <c r="L207" s="123">
        <f t="shared" si="15"/>
        <v>0</v>
      </c>
    </row>
    <row r="208" spans="2:12" ht="27.75" hidden="1" customHeight="1" outlineLevel="1" thickBot="1" x14ac:dyDescent="0.2">
      <c r="B208" s="324" t="s">
        <v>254</v>
      </c>
      <c r="C208" s="325"/>
      <c r="D208" s="325"/>
      <c r="E208" s="325"/>
      <c r="F208" s="325"/>
      <c r="G208" s="325"/>
      <c r="H208" s="144">
        <f>SUM(H201:H207)</f>
        <v>0</v>
      </c>
      <c r="I208" s="326"/>
      <c r="J208" s="327"/>
      <c r="K208" s="328"/>
      <c r="L208" s="140">
        <f>SUM(L201:L207)</f>
        <v>0</v>
      </c>
    </row>
    <row r="209" spans="2:12" collapsed="1" x14ac:dyDescent="0.15">
      <c r="L209" s="114"/>
    </row>
    <row r="210" spans="2:12" ht="14.25" hidden="1" customHeight="1" outlineLevel="1" x14ac:dyDescent="0.15">
      <c r="B210" s="111" t="s">
        <v>251</v>
      </c>
      <c r="D210" s="330"/>
      <c r="E210" s="330"/>
      <c r="F210" s="330"/>
      <c r="G210" s="330"/>
      <c r="H210" s="330"/>
      <c r="I210" s="124"/>
      <c r="J210" s="125"/>
      <c r="K210" s="126"/>
      <c r="L210" s="126"/>
    </row>
    <row r="211" spans="2:12" ht="15" hidden="1" customHeight="1" outlineLevel="1" x14ac:dyDescent="0.15">
      <c r="B211" s="116"/>
      <c r="C211" s="116"/>
      <c r="D211" s="127"/>
      <c r="E211" s="127"/>
      <c r="F211" s="127"/>
      <c r="G211" s="127"/>
      <c r="H211" s="127"/>
      <c r="I211" s="127"/>
      <c r="J211" s="117"/>
      <c r="K211" s="118"/>
      <c r="L211" s="118"/>
    </row>
    <row r="212" spans="2:12" ht="27" hidden="1" outlineLevel="1" x14ac:dyDescent="0.15">
      <c r="B212" s="331" t="s">
        <v>212</v>
      </c>
      <c r="C212" s="332"/>
      <c r="D212" s="332"/>
      <c r="E212" s="332"/>
      <c r="F212" s="333"/>
      <c r="G212" s="101" t="s">
        <v>90</v>
      </c>
      <c r="H212" s="119" t="s">
        <v>292</v>
      </c>
      <c r="I212" s="120" t="s">
        <v>295</v>
      </c>
      <c r="J212" s="119" t="s">
        <v>343</v>
      </c>
      <c r="K212" s="121" t="s">
        <v>296</v>
      </c>
      <c r="L212" s="119" t="s">
        <v>297</v>
      </c>
    </row>
    <row r="213" spans="2:12" ht="27.95" hidden="1" customHeight="1" outlineLevel="1" x14ac:dyDescent="0.15">
      <c r="B213" s="329" t="s">
        <v>339</v>
      </c>
      <c r="C213" s="329"/>
      <c r="D213" s="329"/>
      <c r="E213" s="329"/>
      <c r="F213" s="329"/>
      <c r="G213" s="68"/>
      <c r="H213" s="171"/>
      <c r="I213" s="171"/>
      <c r="J213" s="122">
        <f>IFERROR(ROUNDDOWN(H213/I213*4/5,-3),0)</f>
        <v>0</v>
      </c>
      <c r="K213" s="121">
        <f>IFERROR(VLOOKUP(B213,データ!$F$29:$I$42,4,0),0)</f>
        <v>0</v>
      </c>
      <c r="L213" s="122">
        <f>MIN(J213,K213)*I213</f>
        <v>0</v>
      </c>
    </row>
    <row r="214" spans="2:12" ht="27.95" hidden="1" customHeight="1" outlineLevel="1" x14ac:dyDescent="0.15">
      <c r="B214" s="329" t="s">
        <v>339</v>
      </c>
      <c r="C214" s="329"/>
      <c r="D214" s="329"/>
      <c r="E214" s="329"/>
      <c r="F214" s="329"/>
      <c r="G214" s="68"/>
      <c r="H214" s="171"/>
      <c r="I214" s="171"/>
      <c r="J214" s="122">
        <f t="shared" ref="J214:J219" si="16">IFERROR(ROUNDDOWN(H214/I214*4/5,-3),0)</f>
        <v>0</v>
      </c>
      <c r="K214" s="121">
        <f>IFERROR(VLOOKUP(B214,データ!$F$29:$I$42,4,0),0)</f>
        <v>0</v>
      </c>
      <c r="L214" s="122">
        <f t="shared" ref="L214:L219" si="17">MIN(J214,K214)*I214</f>
        <v>0</v>
      </c>
    </row>
    <row r="215" spans="2:12" ht="27.95" hidden="1" customHeight="1" outlineLevel="1" x14ac:dyDescent="0.15">
      <c r="B215" s="329" t="s">
        <v>339</v>
      </c>
      <c r="C215" s="329"/>
      <c r="D215" s="329"/>
      <c r="E215" s="329"/>
      <c r="F215" s="329"/>
      <c r="G215" s="68"/>
      <c r="H215" s="171"/>
      <c r="I215" s="171"/>
      <c r="J215" s="122">
        <f t="shared" si="16"/>
        <v>0</v>
      </c>
      <c r="K215" s="121">
        <f>IFERROR(VLOOKUP(B215,データ!$F$29:$I$42,4,0),0)</f>
        <v>0</v>
      </c>
      <c r="L215" s="122">
        <f t="shared" si="17"/>
        <v>0</v>
      </c>
    </row>
    <row r="216" spans="2:12" ht="27.95" hidden="1" customHeight="1" outlineLevel="2" x14ac:dyDescent="0.15">
      <c r="B216" s="329" t="s">
        <v>339</v>
      </c>
      <c r="C216" s="329"/>
      <c r="D216" s="329"/>
      <c r="E216" s="329"/>
      <c r="F216" s="329"/>
      <c r="G216" s="68"/>
      <c r="H216" s="171"/>
      <c r="I216" s="171"/>
      <c r="J216" s="122">
        <f t="shared" si="16"/>
        <v>0</v>
      </c>
      <c r="K216" s="121">
        <f>IFERROR(VLOOKUP(B216,データ!$F$29:$I$42,4,0),0)</f>
        <v>0</v>
      </c>
      <c r="L216" s="122">
        <f t="shared" si="17"/>
        <v>0</v>
      </c>
    </row>
    <row r="217" spans="2:12" ht="27.95" hidden="1" customHeight="1" outlineLevel="2" x14ac:dyDescent="0.15">
      <c r="B217" s="329" t="s">
        <v>339</v>
      </c>
      <c r="C217" s="329"/>
      <c r="D217" s="329"/>
      <c r="E217" s="329"/>
      <c r="F217" s="329"/>
      <c r="G217" s="68"/>
      <c r="H217" s="171"/>
      <c r="I217" s="171"/>
      <c r="J217" s="122">
        <f t="shared" si="16"/>
        <v>0</v>
      </c>
      <c r="K217" s="121">
        <f>IFERROR(VLOOKUP(B217,データ!$F$29:$I$42,4,0),0)</f>
        <v>0</v>
      </c>
      <c r="L217" s="122">
        <f t="shared" si="17"/>
        <v>0</v>
      </c>
    </row>
    <row r="218" spans="2:12" ht="27.95" hidden="1" customHeight="1" outlineLevel="2" x14ac:dyDescent="0.15">
      <c r="B218" s="329" t="s">
        <v>339</v>
      </c>
      <c r="C218" s="329"/>
      <c r="D218" s="329"/>
      <c r="E218" s="329"/>
      <c r="F218" s="329"/>
      <c r="G218" s="68"/>
      <c r="H218" s="171"/>
      <c r="I218" s="171"/>
      <c r="J218" s="122">
        <f t="shared" si="16"/>
        <v>0</v>
      </c>
      <c r="K218" s="121">
        <f>IFERROR(VLOOKUP(B218,データ!$F$29:$I$42,4,0),0)</f>
        <v>0</v>
      </c>
      <c r="L218" s="122">
        <f t="shared" si="17"/>
        <v>0</v>
      </c>
    </row>
    <row r="219" spans="2:12" ht="27.95" hidden="1" customHeight="1" outlineLevel="2" thickBot="1" x14ac:dyDescent="0.2">
      <c r="B219" s="329" t="s">
        <v>339</v>
      </c>
      <c r="C219" s="329"/>
      <c r="D219" s="329"/>
      <c r="E219" s="329"/>
      <c r="F219" s="329"/>
      <c r="G219" s="68"/>
      <c r="H219" s="171"/>
      <c r="I219" s="171"/>
      <c r="J219" s="123">
        <f t="shared" si="16"/>
        <v>0</v>
      </c>
      <c r="K219" s="130">
        <f>IFERROR(VLOOKUP(B219,データ!$F$29:$I$42,4,0),0)</f>
        <v>0</v>
      </c>
      <c r="L219" s="123">
        <f t="shared" si="17"/>
        <v>0</v>
      </c>
    </row>
    <row r="220" spans="2:12" ht="27.75" hidden="1" customHeight="1" outlineLevel="1" thickBot="1" x14ac:dyDescent="0.2">
      <c r="B220" s="324" t="s">
        <v>254</v>
      </c>
      <c r="C220" s="325"/>
      <c r="D220" s="325"/>
      <c r="E220" s="325"/>
      <c r="F220" s="325"/>
      <c r="G220" s="325"/>
      <c r="H220" s="144">
        <f>SUM(H213:H219)</f>
        <v>0</v>
      </c>
      <c r="I220" s="326"/>
      <c r="J220" s="327"/>
      <c r="K220" s="328"/>
      <c r="L220" s="140">
        <f>SUM(L213:L219)</f>
        <v>0</v>
      </c>
    </row>
    <row r="221" spans="2:12" collapsed="1" x14ac:dyDescent="0.15">
      <c r="L221" s="114"/>
    </row>
    <row r="222" spans="2:12" ht="14.25" hidden="1" customHeight="1" outlineLevel="1" x14ac:dyDescent="0.15">
      <c r="B222" s="111" t="s">
        <v>251</v>
      </c>
      <c r="D222" s="330"/>
      <c r="E222" s="330"/>
      <c r="F222" s="330"/>
      <c r="G222" s="330"/>
      <c r="H222" s="330"/>
      <c r="I222" s="124"/>
      <c r="J222" s="125"/>
      <c r="K222" s="126"/>
      <c r="L222" s="126"/>
    </row>
    <row r="223" spans="2:12" ht="15" hidden="1" customHeight="1" outlineLevel="1" x14ac:dyDescent="0.15">
      <c r="B223" s="116"/>
      <c r="C223" s="116"/>
      <c r="D223" s="127"/>
      <c r="E223" s="127"/>
      <c r="F223" s="127"/>
      <c r="G223" s="127"/>
      <c r="H223" s="127"/>
      <c r="I223" s="127"/>
      <c r="J223" s="117"/>
      <c r="K223" s="118"/>
      <c r="L223" s="118"/>
    </row>
    <row r="224" spans="2:12" ht="27" hidden="1" outlineLevel="1" x14ac:dyDescent="0.15">
      <c r="B224" s="331" t="s">
        <v>212</v>
      </c>
      <c r="C224" s="332"/>
      <c r="D224" s="332"/>
      <c r="E224" s="332"/>
      <c r="F224" s="333"/>
      <c r="G224" s="101" t="s">
        <v>90</v>
      </c>
      <c r="H224" s="119" t="s">
        <v>292</v>
      </c>
      <c r="I224" s="120" t="s">
        <v>295</v>
      </c>
      <c r="J224" s="119" t="s">
        <v>343</v>
      </c>
      <c r="K224" s="121" t="s">
        <v>296</v>
      </c>
      <c r="L224" s="119" t="s">
        <v>297</v>
      </c>
    </row>
    <row r="225" spans="2:12" ht="27.95" hidden="1" customHeight="1" outlineLevel="1" x14ac:dyDescent="0.15">
      <c r="B225" s="329" t="s">
        <v>339</v>
      </c>
      <c r="C225" s="329"/>
      <c r="D225" s="329"/>
      <c r="E225" s="329"/>
      <c r="F225" s="329"/>
      <c r="G225" s="68"/>
      <c r="H225" s="171"/>
      <c r="I225" s="171"/>
      <c r="J225" s="122">
        <f>IFERROR(ROUNDDOWN(H225/I225*4/5,-3),0)</f>
        <v>0</v>
      </c>
      <c r="K225" s="121">
        <f>IFERROR(VLOOKUP(B225,データ!$F$29:$I$42,4,0),0)</f>
        <v>0</v>
      </c>
      <c r="L225" s="122">
        <f>MIN(J225,K225)*I225</f>
        <v>0</v>
      </c>
    </row>
    <row r="226" spans="2:12" ht="27.95" hidden="1" customHeight="1" outlineLevel="1" x14ac:dyDescent="0.15">
      <c r="B226" s="329" t="s">
        <v>339</v>
      </c>
      <c r="C226" s="329"/>
      <c r="D226" s="329"/>
      <c r="E226" s="329"/>
      <c r="F226" s="329"/>
      <c r="G226" s="68"/>
      <c r="H226" s="171"/>
      <c r="I226" s="171"/>
      <c r="J226" s="122">
        <f t="shared" ref="J226:J231" si="18">IFERROR(ROUNDDOWN(H226/I226*4/5,-3),0)</f>
        <v>0</v>
      </c>
      <c r="K226" s="121">
        <f>IFERROR(VLOOKUP(B226,データ!$F$29:$I$42,4,0),0)</f>
        <v>0</v>
      </c>
      <c r="L226" s="122">
        <f t="shared" ref="L226:L231" si="19">MIN(J226,K226)*I226</f>
        <v>0</v>
      </c>
    </row>
    <row r="227" spans="2:12" ht="27.95" hidden="1" customHeight="1" outlineLevel="1" x14ac:dyDescent="0.15">
      <c r="B227" s="329" t="s">
        <v>339</v>
      </c>
      <c r="C227" s="329"/>
      <c r="D227" s="329"/>
      <c r="E227" s="329"/>
      <c r="F227" s="329"/>
      <c r="G227" s="68"/>
      <c r="H227" s="171"/>
      <c r="I227" s="171"/>
      <c r="J227" s="122">
        <f t="shared" si="18"/>
        <v>0</v>
      </c>
      <c r="K227" s="121">
        <f>IFERROR(VLOOKUP(B227,データ!$F$29:$I$42,4,0),0)</f>
        <v>0</v>
      </c>
      <c r="L227" s="122">
        <f t="shared" si="19"/>
        <v>0</v>
      </c>
    </row>
    <row r="228" spans="2:12" ht="27.95" hidden="1" customHeight="1" outlineLevel="2" x14ac:dyDescent="0.15">
      <c r="B228" s="329" t="s">
        <v>339</v>
      </c>
      <c r="C228" s="329"/>
      <c r="D228" s="329"/>
      <c r="E228" s="329"/>
      <c r="F228" s="329"/>
      <c r="G228" s="68"/>
      <c r="H228" s="171"/>
      <c r="I228" s="171"/>
      <c r="J228" s="122">
        <f t="shared" si="18"/>
        <v>0</v>
      </c>
      <c r="K228" s="121">
        <f>IFERROR(VLOOKUP(B228,データ!$F$29:$I$42,4,0),0)</f>
        <v>0</v>
      </c>
      <c r="L228" s="122">
        <f t="shared" si="19"/>
        <v>0</v>
      </c>
    </row>
    <row r="229" spans="2:12" ht="27.95" hidden="1" customHeight="1" outlineLevel="2" x14ac:dyDescent="0.15">
      <c r="B229" s="329" t="s">
        <v>339</v>
      </c>
      <c r="C229" s="329"/>
      <c r="D229" s="329"/>
      <c r="E229" s="329"/>
      <c r="F229" s="329"/>
      <c r="G229" s="68"/>
      <c r="H229" s="171"/>
      <c r="I229" s="171"/>
      <c r="J229" s="122">
        <f t="shared" si="18"/>
        <v>0</v>
      </c>
      <c r="K229" s="121">
        <f>IFERROR(VLOOKUP(B229,データ!$F$29:$I$42,4,0),0)</f>
        <v>0</v>
      </c>
      <c r="L229" s="122">
        <f t="shared" si="19"/>
        <v>0</v>
      </c>
    </row>
    <row r="230" spans="2:12" ht="27.95" hidden="1" customHeight="1" outlineLevel="2" x14ac:dyDescent="0.15">
      <c r="B230" s="329" t="s">
        <v>339</v>
      </c>
      <c r="C230" s="329"/>
      <c r="D230" s="329"/>
      <c r="E230" s="329"/>
      <c r="F230" s="329"/>
      <c r="G230" s="68"/>
      <c r="H230" s="171"/>
      <c r="I230" s="171"/>
      <c r="J230" s="122">
        <f t="shared" si="18"/>
        <v>0</v>
      </c>
      <c r="K230" s="121">
        <f>IFERROR(VLOOKUP(B230,データ!$F$29:$I$42,4,0),0)</f>
        <v>0</v>
      </c>
      <c r="L230" s="122">
        <f t="shared" si="19"/>
        <v>0</v>
      </c>
    </row>
    <row r="231" spans="2:12" ht="27.95" hidden="1" customHeight="1" outlineLevel="2" thickBot="1" x14ac:dyDescent="0.2">
      <c r="B231" s="329" t="s">
        <v>339</v>
      </c>
      <c r="C231" s="329"/>
      <c r="D231" s="329"/>
      <c r="E231" s="329"/>
      <c r="F231" s="329"/>
      <c r="G231" s="68"/>
      <c r="H231" s="171"/>
      <c r="I231" s="171"/>
      <c r="J231" s="123">
        <f t="shared" si="18"/>
        <v>0</v>
      </c>
      <c r="K231" s="130">
        <f>IFERROR(VLOOKUP(B231,データ!$F$29:$I$42,4,0),0)</f>
        <v>0</v>
      </c>
      <c r="L231" s="123">
        <f t="shared" si="19"/>
        <v>0</v>
      </c>
    </row>
    <row r="232" spans="2:12" ht="27.75" hidden="1" customHeight="1" outlineLevel="1" thickBot="1" x14ac:dyDescent="0.2">
      <c r="B232" s="324" t="s">
        <v>254</v>
      </c>
      <c r="C232" s="325"/>
      <c r="D232" s="325"/>
      <c r="E232" s="325"/>
      <c r="F232" s="325"/>
      <c r="G232" s="325"/>
      <c r="H232" s="144">
        <f>SUM(H225:H231)</f>
        <v>0</v>
      </c>
      <c r="I232" s="326"/>
      <c r="J232" s="327"/>
      <c r="K232" s="328"/>
      <c r="L232" s="140">
        <f>SUM(L225:L231)</f>
        <v>0</v>
      </c>
    </row>
    <row r="233" spans="2:12" ht="15" customHeight="1" collapsed="1" x14ac:dyDescent="0.15">
      <c r="B233" s="113"/>
      <c r="C233" s="113"/>
      <c r="D233" s="113"/>
      <c r="E233" s="113"/>
      <c r="F233" s="113"/>
      <c r="G233" s="113"/>
      <c r="H233" s="113"/>
      <c r="I233" s="113"/>
      <c r="J233" s="113"/>
      <c r="K233" s="113"/>
      <c r="L233" s="131"/>
    </row>
    <row r="234" spans="2:12" x14ac:dyDescent="0.15">
      <c r="L234" s="114"/>
    </row>
    <row r="235" spans="2:12" x14ac:dyDescent="0.15">
      <c r="L235" s="114"/>
    </row>
    <row r="236" spans="2:12" x14ac:dyDescent="0.15">
      <c r="B236" s="113"/>
      <c r="C236" s="113"/>
      <c r="D236" s="113"/>
      <c r="E236" s="113"/>
      <c r="F236" s="113"/>
      <c r="G236" s="113"/>
      <c r="H236" s="113"/>
      <c r="I236" s="113"/>
      <c r="J236" s="113"/>
      <c r="K236" s="113"/>
      <c r="L236" s="132"/>
    </row>
    <row r="237" spans="2:12" x14ac:dyDescent="0.15">
      <c r="B237" s="111" t="s">
        <v>255</v>
      </c>
      <c r="C237" s="113"/>
      <c r="D237" s="113"/>
      <c r="E237" s="113"/>
      <c r="F237" s="113"/>
      <c r="G237" s="113"/>
      <c r="H237" s="113"/>
      <c r="I237" s="113"/>
      <c r="J237" s="113"/>
      <c r="K237" s="113"/>
      <c r="L237" s="132"/>
    </row>
    <row r="238" spans="2:12" x14ac:dyDescent="0.15">
      <c r="B238" s="113"/>
      <c r="C238" s="113"/>
      <c r="D238" s="113"/>
      <c r="E238" s="113"/>
      <c r="F238" s="113"/>
      <c r="G238" s="113"/>
      <c r="H238" s="114"/>
      <c r="I238" s="114" t="s">
        <v>300</v>
      </c>
      <c r="J238" s="115">
        <f>H255+H271+H287+H303+H319+H335+H351+H367+H383+H399</f>
        <v>13500000</v>
      </c>
      <c r="K238" s="113"/>
      <c r="L238" s="132"/>
    </row>
    <row r="239" spans="2:12" x14ac:dyDescent="0.15">
      <c r="G239" s="112"/>
      <c r="H239" s="114"/>
      <c r="I239" s="114" t="s">
        <v>250</v>
      </c>
      <c r="J239" s="115">
        <f>MIN(16000000,L255+L271+L287+L303+L319+L335+L351+L367+L383+L399)</f>
        <v>10150000</v>
      </c>
      <c r="K239" s="112" t="s">
        <v>304</v>
      </c>
      <c r="L239" s="115"/>
    </row>
    <row r="240" spans="2:12" ht="7.5" customHeight="1" x14ac:dyDescent="0.15">
      <c r="L240" s="114"/>
    </row>
    <row r="241" spans="2:12" ht="15" customHeight="1" x14ac:dyDescent="0.15">
      <c r="B241" s="116" t="s">
        <v>251</v>
      </c>
      <c r="C241" s="116"/>
      <c r="D241" s="341" t="s">
        <v>309</v>
      </c>
      <c r="E241" s="341"/>
      <c r="F241" s="341"/>
      <c r="G241" s="341"/>
      <c r="H241" s="341"/>
      <c r="I241" s="127"/>
      <c r="J241" s="117"/>
      <c r="K241" s="126"/>
      <c r="L241" s="126"/>
    </row>
    <row r="242" spans="2:12" ht="27" x14ac:dyDescent="0.15">
      <c r="B242" s="284" t="s">
        <v>211</v>
      </c>
      <c r="C242" s="285"/>
      <c r="D242" s="285"/>
      <c r="E242" s="285"/>
      <c r="F242" s="286"/>
      <c r="G242" s="101" t="s">
        <v>90</v>
      </c>
      <c r="H242" s="119" t="s">
        <v>298</v>
      </c>
      <c r="I242" s="101" t="s">
        <v>288</v>
      </c>
      <c r="J242" s="119" t="s">
        <v>344</v>
      </c>
      <c r="K242" s="119" t="s">
        <v>302</v>
      </c>
      <c r="L242" s="119" t="s">
        <v>303</v>
      </c>
    </row>
    <row r="243" spans="2:12" ht="27.95" customHeight="1" x14ac:dyDescent="0.15">
      <c r="B243" s="291" t="s">
        <v>257</v>
      </c>
      <c r="C243" s="292"/>
      <c r="D243" s="292"/>
      <c r="E243" s="292"/>
      <c r="F243" s="293"/>
      <c r="G243" s="172" t="s">
        <v>350</v>
      </c>
      <c r="H243" s="182">
        <v>8000000</v>
      </c>
      <c r="I243" s="109"/>
      <c r="J243" s="304"/>
      <c r="K243" s="304"/>
      <c r="L243" s="304"/>
    </row>
    <row r="244" spans="2:12" ht="27.95" hidden="1" customHeight="1" outlineLevel="1" x14ac:dyDescent="0.15">
      <c r="B244" s="291" t="s">
        <v>257</v>
      </c>
      <c r="C244" s="292"/>
      <c r="D244" s="292"/>
      <c r="E244" s="292"/>
      <c r="F244" s="293"/>
      <c r="G244" s="172"/>
      <c r="H244" s="182"/>
      <c r="I244" s="107"/>
      <c r="J244" s="305"/>
      <c r="K244" s="305"/>
      <c r="L244" s="305"/>
    </row>
    <row r="245" spans="2:12" ht="27.95" hidden="1" customHeight="1" outlineLevel="1" x14ac:dyDescent="0.15">
      <c r="B245" s="291" t="s">
        <v>257</v>
      </c>
      <c r="C245" s="292"/>
      <c r="D245" s="292"/>
      <c r="E245" s="292"/>
      <c r="F245" s="293"/>
      <c r="G245" s="172"/>
      <c r="H245" s="182"/>
      <c r="I245" s="107"/>
      <c r="J245" s="305"/>
      <c r="K245" s="305"/>
      <c r="L245" s="305"/>
    </row>
    <row r="246" spans="2:12" ht="27.95" hidden="1" customHeight="1" outlineLevel="1" x14ac:dyDescent="0.15">
      <c r="B246" s="291" t="s">
        <v>257</v>
      </c>
      <c r="C246" s="292"/>
      <c r="D246" s="292"/>
      <c r="E246" s="292"/>
      <c r="F246" s="293"/>
      <c r="G246" s="172"/>
      <c r="H246" s="182"/>
      <c r="I246" s="107"/>
      <c r="J246" s="305"/>
      <c r="K246" s="305"/>
      <c r="L246" s="305"/>
    </row>
    <row r="247" spans="2:12" ht="27.95" hidden="1" customHeight="1" outlineLevel="1" x14ac:dyDescent="0.15">
      <c r="B247" s="291" t="s">
        <v>258</v>
      </c>
      <c r="C247" s="292"/>
      <c r="D247" s="293"/>
      <c r="E247" s="294" t="s">
        <v>339</v>
      </c>
      <c r="F247" s="295"/>
      <c r="G247" s="172"/>
      <c r="H247" s="182"/>
      <c r="I247" s="171"/>
      <c r="J247" s="305"/>
      <c r="K247" s="305"/>
      <c r="L247" s="305"/>
    </row>
    <row r="248" spans="2:12" ht="27.95" customHeight="1" collapsed="1" x14ac:dyDescent="0.15">
      <c r="B248" s="291" t="s">
        <v>258</v>
      </c>
      <c r="C248" s="292"/>
      <c r="D248" s="293"/>
      <c r="E248" s="339" t="s">
        <v>321</v>
      </c>
      <c r="F248" s="340"/>
      <c r="G248" s="172" t="s">
        <v>354</v>
      </c>
      <c r="H248" s="182">
        <v>2000000</v>
      </c>
      <c r="I248" s="182">
        <v>20</v>
      </c>
      <c r="J248" s="305"/>
      <c r="K248" s="305"/>
      <c r="L248" s="305"/>
    </row>
    <row r="249" spans="2:12" ht="27.95" hidden="1" customHeight="1" outlineLevel="1" x14ac:dyDescent="0.15">
      <c r="B249" s="291" t="s">
        <v>258</v>
      </c>
      <c r="C249" s="292"/>
      <c r="D249" s="293"/>
      <c r="E249" s="294" t="s">
        <v>339</v>
      </c>
      <c r="F249" s="295"/>
      <c r="G249" s="68"/>
      <c r="H249" s="171"/>
      <c r="I249" s="171"/>
      <c r="J249" s="305"/>
      <c r="K249" s="305"/>
      <c r="L249" s="305"/>
    </row>
    <row r="250" spans="2:12" ht="27.95" hidden="1" customHeight="1" outlineLevel="1" x14ac:dyDescent="0.15">
      <c r="B250" s="291" t="s">
        <v>258</v>
      </c>
      <c r="C250" s="292"/>
      <c r="D250" s="293"/>
      <c r="E250" s="294" t="s">
        <v>339</v>
      </c>
      <c r="F250" s="295"/>
      <c r="G250" s="68"/>
      <c r="H250" s="171"/>
      <c r="I250" s="171"/>
      <c r="J250" s="305"/>
      <c r="K250" s="305"/>
      <c r="L250" s="305"/>
    </row>
    <row r="251" spans="2:12" ht="27.95" hidden="1" customHeight="1" outlineLevel="1" x14ac:dyDescent="0.15">
      <c r="B251" s="291" t="s">
        <v>258</v>
      </c>
      <c r="C251" s="292"/>
      <c r="D251" s="293"/>
      <c r="E251" s="294" t="s">
        <v>339</v>
      </c>
      <c r="F251" s="295"/>
      <c r="G251" s="68"/>
      <c r="H251" s="171"/>
      <c r="I251" s="171"/>
      <c r="J251" s="305"/>
      <c r="K251" s="305"/>
      <c r="L251" s="305"/>
    </row>
    <row r="252" spans="2:12" ht="27.95" customHeight="1" collapsed="1" x14ac:dyDescent="0.15">
      <c r="B252" s="291" t="s">
        <v>259</v>
      </c>
      <c r="C252" s="292"/>
      <c r="D252" s="292"/>
      <c r="E252" s="292"/>
      <c r="F252" s="293"/>
      <c r="G252" s="172" t="s">
        <v>357</v>
      </c>
      <c r="H252" s="182">
        <v>3000000</v>
      </c>
      <c r="I252" s="109"/>
      <c r="J252" s="305"/>
      <c r="K252" s="305"/>
      <c r="L252" s="305"/>
    </row>
    <row r="253" spans="2:12" ht="27.95" customHeight="1" x14ac:dyDescent="0.15">
      <c r="B253" s="291" t="s">
        <v>301</v>
      </c>
      <c r="C253" s="292"/>
      <c r="D253" s="292"/>
      <c r="E253" s="292"/>
      <c r="F253" s="293"/>
      <c r="G253" s="172" t="s">
        <v>351</v>
      </c>
      <c r="H253" s="182">
        <v>500000</v>
      </c>
      <c r="I253" s="182">
        <v>20</v>
      </c>
      <c r="J253" s="305"/>
      <c r="K253" s="305"/>
      <c r="L253" s="305"/>
    </row>
    <row r="254" spans="2:12" ht="27.95" customHeight="1" thickBot="1" x14ac:dyDescent="0.2">
      <c r="B254" s="342" t="s">
        <v>349</v>
      </c>
      <c r="C254" s="343"/>
      <c r="D254" s="343"/>
      <c r="E254" s="343"/>
      <c r="F254" s="343"/>
      <c r="G254" s="343"/>
      <c r="H254" s="344"/>
      <c r="I254" s="109"/>
      <c r="J254" s="306"/>
      <c r="K254" s="306"/>
      <c r="L254" s="306"/>
    </row>
    <row r="255" spans="2:12" ht="27.95" customHeight="1" thickBot="1" x14ac:dyDescent="0.2">
      <c r="B255" s="287" t="s">
        <v>305</v>
      </c>
      <c r="C255" s="288"/>
      <c r="D255" s="288"/>
      <c r="E255" s="288"/>
      <c r="F255" s="288"/>
      <c r="G255" s="289"/>
      <c r="H255" s="145">
        <f>SUM(H243:H254)</f>
        <v>13500000</v>
      </c>
      <c r="I255" s="139"/>
      <c r="J255" s="146">
        <f>IFERROR(ROUNDDOWN(H255*4/5,-3),0)</f>
        <v>10800000</v>
      </c>
      <c r="K255" s="147">
        <f>IF(B254="⑤「介護ソフトの定着促進支援」を活用する",10150000,10000000)</f>
        <v>10150000</v>
      </c>
      <c r="L255" s="148">
        <f>MIN(J255,K255)</f>
        <v>10150000</v>
      </c>
    </row>
    <row r="256" spans="2:12" x14ac:dyDescent="0.15">
      <c r="K256" s="125"/>
    </row>
    <row r="257" spans="2:12" ht="15" hidden="1" customHeight="1" outlineLevel="1" x14ac:dyDescent="0.15">
      <c r="B257" s="116" t="s">
        <v>251</v>
      </c>
      <c r="C257" s="116"/>
      <c r="D257" s="290"/>
      <c r="E257" s="290"/>
      <c r="F257" s="290"/>
      <c r="G257" s="290"/>
      <c r="H257" s="290"/>
      <c r="I257" s="127"/>
      <c r="J257" s="117"/>
      <c r="K257" s="126"/>
      <c r="L257" s="126"/>
    </row>
    <row r="258" spans="2:12" ht="27" hidden="1" outlineLevel="1" x14ac:dyDescent="0.15">
      <c r="B258" s="284" t="s">
        <v>211</v>
      </c>
      <c r="C258" s="285"/>
      <c r="D258" s="285"/>
      <c r="E258" s="285"/>
      <c r="F258" s="286"/>
      <c r="G258" s="101" t="s">
        <v>90</v>
      </c>
      <c r="H258" s="119" t="s">
        <v>298</v>
      </c>
      <c r="I258" s="101" t="s">
        <v>288</v>
      </c>
      <c r="J258" s="119" t="s">
        <v>344</v>
      </c>
      <c r="K258" s="119" t="s">
        <v>302</v>
      </c>
      <c r="L258" s="119" t="s">
        <v>303</v>
      </c>
    </row>
    <row r="259" spans="2:12" ht="27.95" hidden="1" customHeight="1" outlineLevel="1" x14ac:dyDescent="0.15">
      <c r="B259" s="291" t="s">
        <v>257</v>
      </c>
      <c r="C259" s="292"/>
      <c r="D259" s="292"/>
      <c r="E259" s="292"/>
      <c r="F259" s="293"/>
      <c r="G259" s="68"/>
      <c r="H259" s="171"/>
      <c r="I259" s="109"/>
      <c r="J259" s="304"/>
      <c r="K259" s="304"/>
      <c r="L259" s="304"/>
    </row>
    <row r="260" spans="2:12" ht="27.95" hidden="1" customHeight="1" outlineLevel="2" x14ac:dyDescent="0.15">
      <c r="B260" s="291" t="s">
        <v>257</v>
      </c>
      <c r="C260" s="292"/>
      <c r="D260" s="292"/>
      <c r="E260" s="292"/>
      <c r="F260" s="293"/>
      <c r="G260" s="68"/>
      <c r="H260" s="171"/>
      <c r="I260" s="107"/>
      <c r="J260" s="305"/>
      <c r="K260" s="305"/>
      <c r="L260" s="305"/>
    </row>
    <row r="261" spans="2:12" ht="27.95" hidden="1" customHeight="1" outlineLevel="2" x14ac:dyDescent="0.15">
      <c r="B261" s="291" t="s">
        <v>257</v>
      </c>
      <c r="C261" s="292"/>
      <c r="D261" s="292"/>
      <c r="E261" s="292"/>
      <c r="F261" s="293"/>
      <c r="G261" s="68"/>
      <c r="H261" s="171"/>
      <c r="I261" s="107"/>
      <c r="J261" s="305"/>
      <c r="K261" s="305"/>
      <c r="L261" s="305"/>
    </row>
    <row r="262" spans="2:12" ht="27.95" hidden="1" customHeight="1" outlineLevel="2" x14ac:dyDescent="0.15">
      <c r="B262" s="291" t="s">
        <v>257</v>
      </c>
      <c r="C262" s="292"/>
      <c r="D262" s="292"/>
      <c r="E262" s="292"/>
      <c r="F262" s="293"/>
      <c r="G262" s="68"/>
      <c r="H262" s="171"/>
      <c r="I262" s="107"/>
      <c r="J262" s="305"/>
      <c r="K262" s="305"/>
      <c r="L262" s="305"/>
    </row>
    <row r="263" spans="2:12" ht="27.95" hidden="1" customHeight="1" outlineLevel="2" x14ac:dyDescent="0.15">
      <c r="B263" s="291" t="s">
        <v>258</v>
      </c>
      <c r="C263" s="292"/>
      <c r="D263" s="293"/>
      <c r="E263" s="294" t="s">
        <v>339</v>
      </c>
      <c r="F263" s="295"/>
      <c r="G263" s="68"/>
      <c r="H263" s="171"/>
      <c r="I263" s="171"/>
      <c r="J263" s="305"/>
      <c r="K263" s="305"/>
      <c r="L263" s="305"/>
    </row>
    <row r="264" spans="2:12" ht="27.95" hidden="1" customHeight="1" outlineLevel="1" x14ac:dyDescent="0.15">
      <c r="B264" s="291" t="s">
        <v>258</v>
      </c>
      <c r="C264" s="292"/>
      <c r="D264" s="293"/>
      <c r="E264" s="294" t="s">
        <v>339</v>
      </c>
      <c r="F264" s="295"/>
      <c r="G264" s="68"/>
      <c r="H264" s="171"/>
      <c r="I264" s="171"/>
      <c r="J264" s="305"/>
      <c r="K264" s="305"/>
      <c r="L264" s="305"/>
    </row>
    <row r="265" spans="2:12" ht="27.95" hidden="1" customHeight="1" outlineLevel="2" x14ac:dyDescent="0.15">
      <c r="B265" s="291" t="s">
        <v>258</v>
      </c>
      <c r="C265" s="292"/>
      <c r="D265" s="293"/>
      <c r="E265" s="294" t="s">
        <v>339</v>
      </c>
      <c r="F265" s="295"/>
      <c r="G265" s="68"/>
      <c r="H265" s="171"/>
      <c r="I265" s="171"/>
      <c r="J265" s="305"/>
      <c r="K265" s="305"/>
      <c r="L265" s="305"/>
    </row>
    <row r="266" spans="2:12" ht="27.95" hidden="1" customHeight="1" outlineLevel="2" x14ac:dyDescent="0.15">
      <c r="B266" s="291" t="s">
        <v>258</v>
      </c>
      <c r="C266" s="292"/>
      <c r="D266" s="293"/>
      <c r="E266" s="294" t="s">
        <v>339</v>
      </c>
      <c r="F266" s="295"/>
      <c r="G266" s="68"/>
      <c r="H266" s="171"/>
      <c r="I266" s="171"/>
      <c r="J266" s="305"/>
      <c r="K266" s="305"/>
      <c r="L266" s="305"/>
    </row>
    <row r="267" spans="2:12" ht="27.95" hidden="1" customHeight="1" outlineLevel="2" x14ac:dyDescent="0.15">
      <c r="B267" s="291" t="s">
        <v>258</v>
      </c>
      <c r="C267" s="292"/>
      <c r="D267" s="293"/>
      <c r="E267" s="294" t="s">
        <v>339</v>
      </c>
      <c r="F267" s="295"/>
      <c r="G267" s="68"/>
      <c r="H267" s="171"/>
      <c r="I267" s="171"/>
      <c r="J267" s="305"/>
      <c r="K267" s="305"/>
      <c r="L267" s="305"/>
    </row>
    <row r="268" spans="2:12" ht="27.95" hidden="1" customHeight="1" outlineLevel="1" x14ac:dyDescent="0.15">
      <c r="B268" s="291" t="s">
        <v>259</v>
      </c>
      <c r="C268" s="292"/>
      <c r="D268" s="292"/>
      <c r="E268" s="292"/>
      <c r="F268" s="293"/>
      <c r="G268" s="68"/>
      <c r="H268" s="171"/>
      <c r="I268" s="109"/>
      <c r="J268" s="305"/>
      <c r="K268" s="305"/>
      <c r="L268" s="305"/>
    </row>
    <row r="269" spans="2:12" ht="27.95" hidden="1" customHeight="1" outlineLevel="1" x14ac:dyDescent="0.15">
      <c r="B269" s="291" t="s">
        <v>301</v>
      </c>
      <c r="C269" s="292"/>
      <c r="D269" s="292"/>
      <c r="E269" s="292"/>
      <c r="F269" s="293"/>
      <c r="G269" s="68"/>
      <c r="H269" s="171"/>
      <c r="I269" s="171"/>
      <c r="J269" s="305"/>
      <c r="K269" s="305"/>
      <c r="L269" s="305"/>
    </row>
    <row r="270" spans="2:12" ht="27.95" hidden="1" customHeight="1" outlineLevel="1" thickBot="1" x14ac:dyDescent="0.2">
      <c r="B270" s="336" t="s">
        <v>341</v>
      </c>
      <c r="C270" s="337"/>
      <c r="D270" s="337"/>
      <c r="E270" s="337"/>
      <c r="F270" s="337"/>
      <c r="G270" s="337"/>
      <c r="H270" s="338"/>
      <c r="I270" s="109"/>
      <c r="J270" s="306"/>
      <c r="K270" s="306"/>
      <c r="L270" s="306"/>
    </row>
    <row r="271" spans="2:12" ht="27.95" hidden="1" customHeight="1" outlineLevel="1" thickBot="1" x14ac:dyDescent="0.2">
      <c r="B271" s="287" t="s">
        <v>305</v>
      </c>
      <c r="C271" s="288"/>
      <c r="D271" s="288"/>
      <c r="E271" s="288"/>
      <c r="F271" s="288"/>
      <c r="G271" s="289"/>
      <c r="H271" s="145">
        <f>SUM(H259:H270)</f>
        <v>0</v>
      </c>
      <c r="I271" s="139"/>
      <c r="J271" s="146">
        <f>IFERROR(ROUNDDOWN(H271*4/5,-3),0)</f>
        <v>0</v>
      </c>
      <c r="K271" s="147">
        <f>IF(B270="⑤「介護ソフトの定着促進支援」を活用する",10150000,10000000)</f>
        <v>10000000</v>
      </c>
      <c r="L271" s="148">
        <f>MIN(J271,K271)</f>
        <v>0</v>
      </c>
    </row>
    <row r="272" spans="2:12" collapsed="1" x14ac:dyDescent="0.15">
      <c r="I272" s="133"/>
      <c r="K272" s="125"/>
    </row>
    <row r="273" spans="2:12" ht="15" hidden="1" customHeight="1" outlineLevel="1" x14ac:dyDescent="0.15">
      <c r="B273" s="116" t="s">
        <v>251</v>
      </c>
      <c r="C273" s="116"/>
      <c r="D273" s="290"/>
      <c r="E273" s="290"/>
      <c r="F273" s="290"/>
      <c r="G273" s="290"/>
      <c r="H273" s="290"/>
      <c r="I273" s="127"/>
      <c r="J273" s="117"/>
      <c r="K273" s="126"/>
      <c r="L273" s="126"/>
    </row>
    <row r="274" spans="2:12" ht="27" hidden="1" outlineLevel="1" x14ac:dyDescent="0.15">
      <c r="B274" s="284" t="s">
        <v>211</v>
      </c>
      <c r="C274" s="285"/>
      <c r="D274" s="285"/>
      <c r="E274" s="285"/>
      <c r="F274" s="286"/>
      <c r="G274" s="101" t="s">
        <v>90</v>
      </c>
      <c r="H274" s="119" t="s">
        <v>298</v>
      </c>
      <c r="I274" s="101" t="s">
        <v>288</v>
      </c>
      <c r="J274" s="119" t="s">
        <v>344</v>
      </c>
      <c r="K274" s="119" t="s">
        <v>302</v>
      </c>
      <c r="L274" s="119" t="s">
        <v>303</v>
      </c>
    </row>
    <row r="275" spans="2:12" ht="27.95" hidden="1" customHeight="1" outlineLevel="1" x14ac:dyDescent="0.15">
      <c r="B275" s="291" t="s">
        <v>257</v>
      </c>
      <c r="C275" s="292"/>
      <c r="D275" s="292"/>
      <c r="E275" s="292"/>
      <c r="F275" s="293"/>
      <c r="G275" s="68"/>
      <c r="H275" s="171"/>
      <c r="I275" s="109"/>
      <c r="J275" s="304"/>
      <c r="K275" s="304"/>
      <c r="L275" s="304"/>
    </row>
    <row r="276" spans="2:12" ht="27.95" hidden="1" customHeight="1" outlineLevel="2" x14ac:dyDescent="0.15">
      <c r="B276" s="291" t="s">
        <v>257</v>
      </c>
      <c r="C276" s="292"/>
      <c r="D276" s="292"/>
      <c r="E276" s="292"/>
      <c r="F276" s="293"/>
      <c r="G276" s="68"/>
      <c r="H276" s="171"/>
      <c r="I276" s="107"/>
      <c r="J276" s="305"/>
      <c r="K276" s="305"/>
      <c r="L276" s="305"/>
    </row>
    <row r="277" spans="2:12" ht="27.95" hidden="1" customHeight="1" outlineLevel="2" x14ac:dyDescent="0.15">
      <c r="B277" s="291" t="s">
        <v>257</v>
      </c>
      <c r="C277" s="292"/>
      <c r="D277" s="292"/>
      <c r="E277" s="292"/>
      <c r="F277" s="293"/>
      <c r="G277" s="68"/>
      <c r="H277" s="171"/>
      <c r="I277" s="107"/>
      <c r="J277" s="305"/>
      <c r="K277" s="305"/>
      <c r="L277" s="305"/>
    </row>
    <row r="278" spans="2:12" ht="27.95" hidden="1" customHeight="1" outlineLevel="2" x14ac:dyDescent="0.15">
      <c r="B278" s="291" t="s">
        <v>257</v>
      </c>
      <c r="C278" s="292"/>
      <c r="D278" s="292"/>
      <c r="E278" s="292"/>
      <c r="F278" s="293"/>
      <c r="G278" s="68"/>
      <c r="H278" s="171"/>
      <c r="I278" s="107"/>
      <c r="J278" s="305"/>
      <c r="K278" s="305"/>
      <c r="L278" s="305"/>
    </row>
    <row r="279" spans="2:12" ht="27.95" hidden="1" customHeight="1" outlineLevel="2" x14ac:dyDescent="0.15">
      <c r="B279" s="291" t="s">
        <v>258</v>
      </c>
      <c r="C279" s="292"/>
      <c r="D279" s="293"/>
      <c r="E279" s="294" t="s">
        <v>339</v>
      </c>
      <c r="F279" s="295"/>
      <c r="G279" s="68"/>
      <c r="H279" s="171"/>
      <c r="I279" s="171"/>
      <c r="J279" s="305"/>
      <c r="K279" s="305"/>
      <c r="L279" s="305"/>
    </row>
    <row r="280" spans="2:12" ht="27.95" hidden="1" customHeight="1" outlineLevel="1" x14ac:dyDescent="0.15">
      <c r="B280" s="291" t="s">
        <v>258</v>
      </c>
      <c r="C280" s="292"/>
      <c r="D280" s="293"/>
      <c r="E280" s="294" t="s">
        <v>339</v>
      </c>
      <c r="F280" s="295"/>
      <c r="G280" s="68"/>
      <c r="H280" s="171"/>
      <c r="I280" s="171"/>
      <c r="J280" s="305"/>
      <c r="K280" s="305"/>
      <c r="L280" s="305"/>
    </row>
    <row r="281" spans="2:12" ht="27.95" hidden="1" customHeight="1" outlineLevel="2" x14ac:dyDescent="0.15">
      <c r="B281" s="291" t="s">
        <v>258</v>
      </c>
      <c r="C281" s="292"/>
      <c r="D281" s="293"/>
      <c r="E281" s="294" t="s">
        <v>339</v>
      </c>
      <c r="F281" s="295"/>
      <c r="G281" s="68"/>
      <c r="H281" s="171"/>
      <c r="I281" s="171"/>
      <c r="J281" s="305"/>
      <c r="K281" s="305"/>
      <c r="L281" s="305"/>
    </row>
    <row r="282" spans="2:12" ht="27.95" hidden="1" customHeight="1" outlineLevel="2" x14ac:dyDescent="0.15">
      <c r="B282" s="291" t="s">
        <v>258</v>
      </c>
      <c r="C282" s="292"/>
      <c r="D282" s="293"/>
      <c r="E282" s="294" t="s">
        <v>339</v>
      </c>
      <c r="F282" s="295"/>
      <c r="G282" s="68"/>
      <c r="H282" s="171"/>
      <c r="I282" s="171"/>
      <c r="J282" s="305"/>
      <c r="K282" s="305"/>
      <c r="L282" s="305"/>
    </row>
    <row r="283" spans="2:12" ht="27.95" hidden="1" customHeight="1" outlineLevel="2" x14ac:dyDescent="0.15">
      <c r="B283" s="291" t="s">
        <v>258</v>
      </c>
      <c r="C283" s="292"/>
      <c r="D283" s="293"/>
      <c r="E283" s="294" t="s">
        <v>339</v>
      </c>
      <c r="F283" s="295"/>
      <c r="G283" s="68"/>
      <c r="H283" s="171"/>
      <c r="I283" s="171"/>
      <c r="J283" s="305"/>
      <c r="K283" s="305"/>
      <c r="L283" s="305"/>
    </row>
    <row r="284" spans="2:12" ht="27.95" hidden="1" customHeight="1" outlineLevel="1" x14ac:dyDescent="0.15">
      <c r="B284" s="291" t="s">
        <v>259</v>
      </c>
      <c r="C284" s="292"/>
      <c r="D284" s="292"/>
      <c r="E284" s="292"/>
      <c r="F284" s="293"/>
      <c r="G284" s="68"/>
      <c r="H284" s="171"/>
      <c r="I284" s="109"/>
      <c r="J284" s="305"/>
      <c r="K284" s="305"/>
      <c r="L284" s="305"/>
    </row>
    <row r="285" spans="2:12" ht="27.95" hidden="1" customHeight="1" outlineLevel="1" x14ac:dyDescent="0.15">
      <c r="B285" s="291" t="s">
        <v>301</v>
      </c>
      <c r="C285" s="292"/>
      <c r="D285" s="292"/>
      <c r="E285" s="292"/>
      <c r="F285" s="293"/>
      <c r="G285" s="68"/>
      <c r="H285" s="171"/>
      <c r="I285" s="171"/>
      <c r="J285" s="305"/>
      <c r="K285" s="305"/>
      <c r="L285" s="305"/>
    </row>
    <row r="286" spans="2:12" ht="27.95" hidden="1" customHeight="1" outlineLevel="1" thickBot="1" x14ac:dyDescent="0.2">
      <c r="B286" s="336" t="s">
        <v>341</v>
      </c>
      <c r="C286" s="337"/>
      <c r="D286" s="337"/>
      <c r="E286" s="337"/>
      <c r="F286" s="337"/>
      <c r="G286" s="337"/>
      <c r="H286" s="338"/>
      <c r="I286" s="109"/>
      <c r="J286" s="306"/>
      <c r="K286" s="306"/>
      <c r="L286" s="306"/>
    </row>
    <row r="287" spans="2:12" ht="27.95" hidden="1" customHeight="1" outlineLevel="1" thickBot="1" x14ac:dyDescent="0.2">
      <c r="B287" s="287" t="s">
        <v>305</v>
      </c>
      <c r="C287" s="288"/>
      <c r="D287" s="288"/>
      <c r="E287" s="288"/>
      <c r="F287" s="288"/>
      <c r="G287" s="289"/>
      <c r="H287" s="145">
        <f>SUM(H275:H286)</f>
        <v>0</v>
      </c>
      <c r="I287" s="139"/>
      <c r="J287" s="146">
        <f>IFERROR(ROUNDDOWN(H287*4/5,-3),0)</f>
        <v>0</v>
      </c>
      <c r="K287" s="147">
        <f>IF(B286="⑤「介護ソフトの定着促進支援」を活用する",10150000,10000000)</f>
        <v>10000000</v>
      </c>
      <c r="L287" s="148">
        <f>MIN(J287,K287)</f>
        <v>0</v>
      </c>
    </row>
    <row r="288" spans="2:12" collapsed="1" x14ac:dyDescent="0.15">
      <c r="I288" s="133"/>
      <c r="K288" s="125"/>
    </row>
    <row r="289" spans="2:12" ht="15" hidden="1" customHeight="1" outlineLevel="1" x14ac:dyDescent="0.15">
      <c r="B289" s="116" t="s">
        <v>251</v>
      </c>
      <c r="C289" s="116"/>
      <c r="D289" s="290"/>
      <c r="E289" s="290"/>
      <c r="F289" s="290"/>
      <c r="G289" s="290"/>
      <c r="H289" s="290"/>
      <c r="I289" s="127"/>
      <c r="J289" s="117"/>
      <c r="K289" s="126"/>
      <c r="L289" s="126"/>
    </row>
    <row r="290" spans="2:12" ht="27" hidden="1" outlineLevel="1" x14ac:dyDescent="0.15">
      <c r="B290" s="284" t="s">
        <v>211</v>
      </c>
      <c r="C290" s="285"/>
      <c r="D290" s="285"/>
      <c r="E290" s="285"/>
      <c r="F290" s="286"/>
      <c r="G290" s="101" t="s">
        <v>90</v>
      </c>
      <c r="H290" s="119" t="s">
        <v>298</v>
      </c>
      <c r="I290" s="101" t="s">
        <v>288</v>
      </c>
      <c r="J290" s="119" t="s">
        <v>344</v>
      </c>
      <c r="K290" s="119" t="s">
        <v>302</v>
      </c>
      <c r="L290" s="119" t="s">
        <v>303</v>
      </c>
    </row>
    <row r="291" spans="2:12" ht="27.95" hidden="1" customHeight="1" outlineLevel="1" x14ac:dyDescent="0.15">
      <c r="B291" s="291" t="s">
        <v>257</v>
      </c>
      <c r="C291" s="292"/>
      <c r="D291" s="292"/>
      <c r="E291" s="292"/>
      <c r="F291" s="293"/>
      <c r="G291" s="68"/>
      <c r="H291" s="171"/>
      <c r="I291" s="109"/>
      <c r="J291" s="304"/>
      <c r="K291" s="304"/>
      <c r="L291" s="304"/>
    </row>
    <row r="292" spans="2:12" ht="27.95" hidden="1" customHeight="1" outlineLevel="2" x14ac:dyDescent="0.15">
      <c r="B292" s="291" t="s">
        <v>257</v>
      </c>
      <c r="C292" s="292"/>
      <c r="D292" s="292"/>
      <c r="E292" s="292"/>
      <c r="F292" s="293"/>
      <c r="G292" s="68"/>
      <c r="H292" s="171"/>
      <c r="I292" s="107"/>
      <c r="J292" s="305"/>
      <c r="K292" s="305"/>
      <c r="L292" s="305"/>
    </row>
    <row r="293" spans="2:12" ht="27.95" hidden="1" customHeight="1" outlineLevel="2" x14ac:dyDescent="0.15">
      <c r="B293" s="291" t="s">
        <v>257</v>
      </c>
      <c r="C293" s="292"/>
      <c r="D293" s="292"/>
      <c r="E293" s="292"/>
      <c r="F293" s="293"/>
      <c r="G293" s="68"/>
      <c r="H293" s="171"/>
      <c r="I293" s="107"/>
      <c r="J293" s="305"/>
      <c r="K293" s="305"/>
      <c r="L293" s="305"/>
    </row>
    <row r="294" spans="2:12" ht="27.95" hidden="1" customHeight="1" outlineLevel="2" x14ac:dyDescent="0.15">
      <c r="B294" s="291" t="s">
        <v>257</v>
      </c>
      <c r="C294" s="292"/>
      <c r="D294" s="292"/>
      <c r="E294" s="292"/>
      <c r="F294" s="293"/>
      <c r="G294" s="68"/>
      <c r="H294" s="171"/>
      <c r="I294" s="107"/>
      <c r="J294" s="305"/>
      <c r="K294" s="305"/>
      <c r="L294" s="305"/>
    </row>
    <row r="295" spans="2:12" ht="27.95" hidden="1" customHeight="1" outlineLevel="2" x14ac:dyDescent="0.15">
      <c r="B295" s="291" t="s">
        <v>258</v>
      </c>
      <c r="C295" s="292"/>
      <c r="D295" s="293"/>
      <c r="E295" s="294" t="s">
        <v>339</v>
      </c>
      <c r="F295" s="295"/>
      <c r="G295" s="68"/>
      <c r="H295" s="171"/>
      <c r="I295" s="171"/>
      <c r="J295" s="305"/>
      <c r="K295" s="305"/>
      <c r="L295" s="305"/>
    </row>
    <row r="296" spans="2:12" ht="27.95" hidden="1" customHeight="1" outlineLevel="1" x14ac:dyDescent="0.15">
      <c r="B296" s="291" t="s">
        <v>258</v>
      </c>
      <c r="C296" s="292"/>
      <c r="D296" s="293"/>
      <c r="E296" s="294" t="s">
        <v>339</v>
      </c>
      <c r="F296" s="295"/>
      <c r="G296" s="68"/>
      <c r="H296" s="171"/>
      <c r="I296" s="171"/>
      <c r="J296" s="305"/>
      <c r="K296" s="305"/>
      <c r="L296" s="305"/>
    </row>
    <row r="297" spans="2:12" ht="27.95" hidden="1" customHeight="1" outlineLevel="2" x14ac:dyDescent="0.15">
      <c r="B297" s="291" t="s">
        <v>258</v>
      </c>
      <c r="C297" s="292"/>
      <c r="D297" s="293"/>
      <c r="E297" s="294" t="s">
        <v>339</v>
      </c>
      <c r="F297" s="295"/>
      <c r="G297" s="68"/>
      <c r="H297" s="171"/>
      <c r="I297" s="171"/>
      <c r="J297" s="305"/>
      <c r="K297" s="305"/>
      <c r="L297" s="305"/>
    </row>
    <row r="298" spans="2:12" ht="27.95" hidden="1" customHeight="1" outlineLevel="2" x14ac:dyDescent="0.15">
      <c r="B298" s="291" t="s">
        <v>258</v>
      </c>
      <c r="C298" s="292"/>
      <c r="D298" s="293"/>
      <c r="E298" s="294" t="s">
        <v>339</v>
      </c>
      <c r="F298" s="295"/>
      <c r="G298" s="68"/>
      <c r="H298" s="171"/>
      <c r="I298" s="171"/>
      <c r="J298" s="305"/>
      <c r="K298" s="305"/>
      <c r="L298" s="305"/>
    </row>
    <row r="299" spans="2:12" ht="27.95" hidden="1" customHeight="1" outlineLevel="2" x14ac:dyDescent="0.15">
      <c r="B299" s="291" t="s">
        <v>258</v>
      </c>
      <c r="C299" s="292"/>
      <c r="D299" s="293"/>
      <c r="E299" s="294" t="s">
        <v>339</v>
      </c>
      <c r="F299" s="295"/>
      <c r="G299" s="68"/>
      <c r="H299" s="171"/>
      <c r="I299" s="171"/>
      <c r="J299" s="305"/>
      <c r="K299" s="305"/>
      <c r="L299" s="305"/>
    </row>
    <row r="300" spans="2:12" ht="27.95" hidden="1" customHeight="1" outlineLevel="1" x14ac:dyDescent="0.15">
      <c r="B300" s="291" t="s">
        <v>259</v>
      </c>
      <c r="C300" s="292"/>
      <c r="D300" s="292"/>
      <c r="E300" s="292"/>
      <c r="F300" s="293"/>
      <c r="G300" s="68"/>
      <c r="H300" s="171"/>
      <c r="I300" s="109"/>
      <c r="J300" s="305"/>
      <c r="K300" s="305"/>
      <c r="L300" s="305"/>
    </row>
    <row r="301" spans="2:12" ht="27.95" hidden="1" customHeight="1" outlineLevel="1" x14ac:dyDescent="0.15">
      <c r="B301" s="291" t="s">
        <v>301</v>
      </c>
      <c r="C301" s="292"/>
      <c r="D301" s="292"/>
      <c r="E301" s="292"/>
      <c r="F301" s="293"/>
      <c r="G301" s="68"/>
      <c r="H301" s="171"/>
      <c r="I301" s="171"/>
      <c r="J301" s="305"/>
      <c r="K301" s="305"/>
      <c r="L301" s="305"/>
    </row>
    <row r="302" spans="2:12" ht="27.95" hidden="1" customHeight="1" outlineLevel="1" thickBot="1" x14ac:dyDescent="0.2">
      <c r="B302" s="336" t="s">
        <v>341</v>
      </c>
      <c r="C302" s="337"/>
      <c r="D302" s="337"/>
      <c r="E302" s="337"/>
      <c r="F302" s="337"/>
      <c r="G302" s="337"/>
      <c r="H302" s="338"/>
      <c r="I302" s="109"/>
      <c r="J302" s="306"/>
      <c r="K302" s="306"/>
      <c r="L302" s="306"/>
    </row>
    <row r="303" spans="2:12" ht="27.95" hidden="1" customHeight="1" outlineLevel="1" thickBot="1" x14ac:dyDescent="0.2">
      <c r="B303" s="287" t="s">
        <v>305</v>
      </c>
      <c r="C303" s="288"/>
      <c r="D303" s="288"/>
      <c r="E303" s="288"/>
      <c r="F303" s="288"/>
      <c r="G303" s="289"/>
      <c r="H303" s="145">
        <f>SUM(H291:H302)</f>
        <v>0</v>
      </c>
      <c r="I303" s="139"/>
      <c r="J303" s="146">
        <f>IFERROR(ROUNDDOWN(H303*4/5,-3),0)</f>
        <v>0</v>
      </c>
      <c r="K303" s="147">
        <f>IF(B302="⑤「介護ソフトの定着促進支援」を活用する",10150000,10000000)</f>
        <v>10000000</v>
      </c>
      <c r="L303" s="148">
        <f>MIN(J303,K303)</f>
        <v>0</v>
      </c>
    </row>
    <row r="304" spans="2:12" collapsed="1" x14ac:dyDescent="0.15">
      <c r="I304" s="133"/>
      <c r="K304" s="125"/>
    </row>
    <row r="305" spans="2:12" ht="15" hidden="1" customHeight="1" outlineLevel="1" x14ac:dyDescent="0.15">
      <c r="B305" s="116" t="s">
        <v>251</v>
      </c>
      <c r="C305" s="116"/>
      <c r="D305" s="290"/>
      <c r="E305" s="290"/>
      <c r="F305" s="290"/>
      <c r="G305" s="290"/>
      <c r="H305" s="290"/>
      <c r="I305" s="127"/>
      <c r="J305" s="117"/>
      <c r="K305" s="126"/>
      <c r="L305" s="126"/>
    </row>
    <row r="306" spans="2:12" ht="27" hidden="1" outlineLevel="1" x14ac:dyDescent="0.15">
      <c r="B306" s="284" t="s">
        <v>211</v>
      </c>
      <c r="C306" s="285"/>
      <c r="D306" s="285"/>
      <c r="E306" s="285"/>
      <c r="F306" s="286"/>
      <c r="G306" s="101" t="s">
        <v>90</v>
      </c>
      <c r="H306" s="119" t="s">
        <v>298</v>
      </c>
      <c r="I306" s="101" t="s">
        <v>288</v>
      </c>
      <c r="J306" s="119" t="s">
        <v>344</v>
      </c>
      <c r="K306" s="119" t="s">
        <v>302</v>
      </c>
      <c r="L306" s="119" t="s">
        <v>303</v>
      </c>
    </row>
    <row r="307" spans="2:12" ht="27.95" hidden="1" customHeight="1" outlineLevel="1" x14ac:dyDescent="0.15">
      <c r="B307" s="291" t="s">
        <v>257</v>
      </c>
      <c r="C307" s="292"/>
      <c r="D307" s="292"/>
      <c r="E307" s="292"/>
      <c r="F307" s="293"/>
      <c r="G307" s="68"/>
      <c r="H307" s="171"/>
      <c r="I307" s="109"/>
      <c r="J307" s="304"/>
      <c r="K307" s="304"/>
      <c r="L307" s="304"/>
    </row>
    <row r="308" spans="2:12" ht="27.95" hidden="1" customHeight="1" outlineLevel="2" x14ac:dyDescent="0.15">
      <c r="B308" s="291" t="s">
        <v>257</v>
      </c>
      <c r="C308" s="292"/>
      <c r="D308" s="292"/>
      <c r="E308" s="292"/>
      <c r="F308" s="293"/>
      <c r="G308" s="68"/>
      <c r="H308" s="171"/>
      <c r="I308" s="107"/>
      <c r="J308" s="305"/>
      <c r="K308" s="305"/>
      <c r="L308" s="305"/>
    </row>
    <row r="309" spans="2:12" ht="27.95" hidden="1" customHeight="1" outlineLevel="2" x14ac:dyDescent="0.15">
      <c r="B309" s="291" t="s">
        <v>257</v>
      </c>
      <c r="C309" s="292"/>
      <c r="D309" s="292"/>
      <c r="E309" s="292"/>
      <c r="F309" s="293"/>
      <c r="G309" s="68"/>
      <c r="H309" s="171"/>
      <c r="I309" s="107"/>
      <c r="J309" s="305"/>
      <c r="K309" s="305"/>
      <c r="L309" s="305"/>
    </row>
    <row r="310" spans="2:12" ht="27.95" hidden="1" customHeight="1" outlineLevel="2" x14ac:dyDescent="0.15">
      <c r="B310" s="291" t="s">
        <v>257</v>
      </c>
      <c r="C310" s="292"/>
      <c r="D310" s="292"/>
      <c r="E310" s="292"/>
      <c r="F310" s="293"/>
      <c r="G310" s="68"/>
      <c r="H310" s="171"/>
      <c r="I310" s="107"/>
      <c r="J310" s="305"/>
      <c r="K310" s="305"/>
      <c r="L310" s="305"/>
    </row>
    <row r="311" spans="2:12" ht="27.95" hidden="1" customHeight="1" outlineLevel="2" x14ac:dyDescent="0.15">
      <c r="B311" s="291" t="s">
        <v>258</v>
      </c>
      <c r="C311" s="292"/>
      <c r="D311" s="293"/>
      <c r="E311" s="294" t="s">
        <v>339</v>
      </c>
      <c r="F311" s="295"/>
      <c r="G311" s="68"/>
      <c r="H311" s="171"/>
      <c r="I311" s="171"/>
      <c r="J311" s="305"/>
      <c r="K311" s="305"/>
      <c r="L311" s="305"/>
    </row>
    <row r="312" spans="2:12" ht="27.95" hidden="1" customHeight="1" outlineLevel="1" x14ac:dyDescent="0.15">
      <c r="B312" s="291" t="s">
        <v>258</v>
      </c>
      <c r="C312" s="292"/>
      <c r="D312" s="293"/>
      <c r="E312" s="294" t="s">
        <v>339</v>
      </c>
      <c r="F312" s="295"/>
      <c r="G312" s="68"/>
      <c r="H312" s="171"/>
      <c r="I312" s="171"/>
      <c r="J312" s="305"/>
      <c r="K312" s="305"/>
      <c r="L312" s="305"/>
    </row>
    <row r="313" spans="2:12" ht="27.95" hidden="1" customHeight="1" outlineLevel="2" x14ac:dyDescent="0.15">
      <c r="B313" s="291" t="s">
        <v>258</v>
      </c>
      <c r="C313" s="292"/>
      <c r="D313" s="293"/>
      <c r="E313" s="294" t="s">
        <v>339</v>
      </c>
      <c r="F313" s="295"/>
      <c r="G313" s="68"/>
      <c r="H313" s="171"/>
      <c r="I313" s="171"/>
      <c r="J313" s="305"/>
      <c r="K313" s="305"/>
      <c r="L313" s="305"/>
    </row>
    <row r="314" spans="2:12" ht="27.95" hidden="1" customHeight="1" outlineLevel="2" x14ac:dyDescent="0.15">
      <c r="B314" s="291" t="s">
        <v>258</v>
      </c>
      <c r="C314" s="292"/>
      <c r="D314" s="293"/>
      <c r="E314" s="294" t="s">
        <v>339</v>
      </c>
      <c r="F314" s="295"/>
      <c r="G314" s="68"/>
      <c r="H314" s="171"/>
      <c r="I314" s="171"/>
      <c r="J314" s="305"/>
      <c r="K314" s="305"/>
      <c r="L314" s="305"/>
    </row>
    <row r="315" spans="2:12" ht="27.95" hidden="1" customHeight="1" outlineLevel="2" x14ac:dyDescent="0.15">
      <c r="B315" s="291" t="s">
        <v>258</v>
      </c>
      <c r="C315" s="292"/>
      <c r="D315" s="293"/>
      <c r="E315" s="294" t="s">
        <v>339</v>
      </c>
      <c r="F315" s="295"/>
      <c r="G315" s="68"/>
      <c r="H315" s="171"/>
      <c r="I315" s="171"/>
      <c r="J315" s="305"/>
      <c r="K315" s="305"/>
      <c r="L315" s="305"/>
    </row>
    <row r="316" spans="2:12" ht="27.95" hidden="1" customHeight="1" outlineLevel="1" x14ac:dyDescent="0.15">
      <c r="B316" s="291" t="s">
        <v>259</v>
      </c>
      <c r="C316" s="292"/>
      <c r="D316" s="292"/>
      <c r="E316" s="292"/>
      <c r="F316" s="293"/>
      <c r="G316" s="68"/>
      <c r="H316" s="171"/>
      <c r="I316" s="109"/>
      <c r="J316" s="305"/>
      <c r="K316" s="305"/>
      <c r="L316" s="305"/>
    </row>
    <row r="317" spans="2:12" ht="27.95" hidden="1" customHeight="1" outlineLevel="1" x14ac:dyDescent="0.15">
      <c r="B317" s="291" t="s">
        <v>301</v>
      </c>
      <c r="C317" s="292"/>
      <c r="D317" s="292"/>
      <c r="E317" s="292"/>
      <c r="F317" s="293"/>
      <c r="G317" s="68"/>
      <c r="H317" s="171"/>
      <c r="I317" s="171"/>
      <c r="J317" s="305"/>
      <c r="K317" s="305"/>
      <c r="L317" s="305"/>
    </row>
    <row r="318" spans="2:12" ht="27.95" hidden="1" customHeight="1" outlineLevel="1" thickBot="1" x14ac:dyDescent="0.2">
      <c r="B318" s="336" t="s">
        <v>341</v>
      </c>
      <c r="C318" s="337"/>
      <c r="D318" s="337"/>
      <c r="E318" s="337"/>
      <c r="F318" s="337"/>
      <c r="G318" s="337"/>
      <c r="H318" s="338"/>
      <c r="I318" s="109"/>
      <c r="J318" s="306"/>
      <c r="K318" s="306"/>
      <c r="L318" s="306"/>
    </row>
    <row r="319" spans="2:12" ht="27.95" hidden="1" customHeight="1" outlineLevel="1" thickBot="1" x14ac:dyDescent="0.2">
      <c r="B319" s="287" t="s">
        <v>305</v>
      </c>
      <c r="C319" s="288"/>
      <c r="D319" s="288"/>
      <c r="E319" s="288"/>
      <c r="F319" s="288"/>
      <c r="G319" s="289"/>
      <c r="H319" s="145">
        <f>SUM(H307:H318)</f>
        <v>0</v>
      </c>
      <c r="I319" s="139"/>
      <c r="J319" s="146">
        <f>IFERROR(ROUNDDOWN(H319*4/5,-3),0)</f>
        <v>0</v>
      </c>
      <c r="K319" s="147">
        <f>IF(B318="⑤「介護ソフトの定着促進支援」を活用する",10150000,10000000)</f>
        <v>10000000</v>
      </c>
      <c r="L319" s="148">
        <f>MIN(J319,K319)</f>
        <v>0</v>
      </c>
    </row>
    <row r="320" spans="2:12" collapsed="1" x14ac:dyDescent="0.15">
      <c r="I320" s="133"/>
      <c r="K320" s="125"/>
    </row>
    <row r="321" spans="2:12" ht="15" hidden="1" customHeight="1" outlineLevel="1" x14ac:dyDescent="0.15">
      <c r="B321" s="116" t="s">
        <v>251</v>
      </c>
      <c r="C321" s="116"/>
      <c r="D321" s="290"/>
      <c r="E321" s="290"/>
      <c r="F321" s="290"/>
      <c r="G321" s="290"/>
      <c r="H321" s="290"/>
      <c r="I321" s="127"/>
      <c r="J321" s="117"/>
      <c r="K321" s="126"/>
      <c r="L321" s="126"/>
    </row>
    <row r="322" spans="2:12" ht="27" hidden="1" outlineLevel="1" x14ac:dyDescent="0.15">
      <c r="B322" s="284" t="s">
        <v>211</v>
      </c>
      <c r="C322" s="285"/>
      <c r="D322" s="285"/>
      <c r="E322" s="285"/>
      <c r="F322" s="286"/>
      <c r="G322" s="101" t="s">
        <v>90</v>
      </c>
      <c r="H322" s="119" t="s">
        <v>298</v>
      </c>
      <c r="I322" s="101" t="s">
        <v>288</v>
      </c>
      <c r="J322" s="119" t="s">
        <v>344</v>
      </c>
      <c r="K322" s="119" t="s">
        <v>302</v>
      </c>
      <c r="L322" s="119" t="s">
        <v>303</v>
      </c>
    </row>
    <row r="323" spans="2:12" ht="27.95" hidden="1" customHeight="1" outlineLevel="1" x14ac:dyDescent="0.15">
      <c r="B323" s="291" t="s">
        <v>257</v>
      </c>
      <c r="C323" s="292"/>
      <c r="D323" s="292"/>
      <c r="E323" s="292"/>
      <c r="F323" s="293"/>
      <c r="G323" s="68"/>
      <c r="H323" s="171"/>
      <c r="I323" s="109"/>
      <c r="J323" s="304"/>
      <c r="K323" s="304"/>
      <c r="L323" s="304"/>
    </row>
    <row r="324" spans="2:12" ht="27.95" hidden="1" customHeight="1" outlineLevel="2" x14ac:dyDescent="0.15">
      <c r="B324" s="291" t="s">
        <v>257</v>
      </c>
      <c r="C324" s="292"/>
      <c r="D324" s="292"/>
      <c r="E324" s="292"/>
      <c r="F324" s="293"/>
      <c r="G324" s="68"/>
      <c r="H324" s="171"/>
      <c r="I324" s="107"/>
      <c r="J324" s="305"/>
      <c r="K324" s="305"/>
      <c r="L324" s="305"/>
    </row>
    <row r="325" spans="2:12" ht="27.95" hidden="1" customHeight="1" outlineLevel="2" x14ac:dyDescent="0.15">
      <c r="B325" s="291" t="s">
        <v>257</v>
      </c>
      <c r="C325" s="292"/>
      <c r="D325" s="292"/>
      <c r="E325" s="292"/>
      <c r="F325" s="293"/>
      <c r="G325" s="68"/>
      <c r="H325" s="171"/>
      <c r="I325" s="107"/>
      <c r="J325" s="305"/>
      <c r="K325" s="305"/>
      <c r="L325" s="305"/>
    </row>
    <row r="326" spans="2:12" ht="27.95" hidden="1" customHeight="1" outlineLevel="2" x14ac:dyDescent="0.15">
      <c r="B326" s="291" t="s">
        <v>257</v>
      </c>
      <c r="C326" s="292"/>
      <c r="D326" s="292"/>
      <c r="E326" s="292"/>
      <c r="F326" s="293"/>
      <c r="G326" s="68"/>
      <c r="H326" s="171"/>
      <c r="I326" s="107"/>
      <c r="J326" s="305"/>
      <c r="K326" s="305"/>
      <c r="L326" s="305"/>
    </row>
    <row r="327" spans="2:12" ht="27.95" hidden="1" customHeight="1" outlineLevel="2" x14ac:dyDescent="0.15">
      <c r="B327" s="291" t="s">
        <v>258</v>
      </c>
      <c r="C327" s="292"/>
      <c r="D327" s="293"/>
      <c r="E327" s="294" t="s">
        <v>339</v>
      </c>
      <c r="F327" s="295"/>
      <c r="G327" s="68"/>
      <c r="H327" s="171"/>
      <c r="I327" s="171"/>
      <c r="J327" s="305"/>
      <c r="K327" s="305"/>
      <c r="L327" s="305"/>
    </row>
    <row r="328" spans="2:12" ht="27.95" hidden="1" customHeight="1" outlineLevel="1" x14ac:dyDescent="0.15">
      <c r="B328" s="291" t="s">
        <v>258</v>
      </c>
      <c r="C328" s="292"/>
      <c r="D328" s="293"/>
      <c r="E328" s="294" t="s">
        <v>339</v>
      </c>
      <c r="F328" s="295"/>
      <c r="G328" s="68"/>
      <c r="H328" s="171"/>
      <c r="I328" s="171"/>
      <c r="J328" s="305"/>
      <c r="K328" s="305"/>
      <c r="L328" s="305"/>
    </row>
    <row r="329" spans="2:12" ht="27.95" hidden="1" customHeight="1" outlineLevel="2" x14ac:dyDescent="0.15">
      <c r="B329" s="291" t="s">
        <v>258</v>
      </c>
      <c r="C329" s="292"/>
      <c r="D329" s="293"/>
      <c r="E329" s="294" t="s">
        <v>339</v>
      </c>
      <c r="F329" s="295"/>
      <c r="G329" s="68"/>
      <c r="H329" s="171"/>
      <c r="I329" s="171"/>
      <c r="J329" s="305"/>
      <c r="K329" s="305"/>
      <c r="L329" s="305"/>
    </row>
    <row r="330" spans="2:12" ht="27.95" hidden="1" customHeight="1" outlineLevel="2" x14ac:dyDescent="0.15">
      <c r="B330" s="291" t="s">
        <v>258</v>
      </c>
      <c r="C330" s="292"/>
      <c r="D330" s="293"/>
      <c r="E330" s="294" t="s">
        <v>339</v>
      </c>
      <c r="F330" s="295"/>
      <c r="G330" s="68"/>
      <c r="H330" s="171"/>
      <c r="I330" s="171"/>
      <c r="J330" s="305"/>
      <c r="K330" s="305"/>
      <c r="L330" s="305"/>
    </row>
    <row r="331" spans="2:12" ht="27.95" hidden="1" customHeight="1" outlineLevel="2" x14ac:dyDescent="0.15">
      <c r="B331" s="291" t="s">
        <v>258</v>
      </c>
      <c r="C331" s="292"/>
      <c r="D331" s="293"/>
      <c r="E331" s="294" t="s">
        <v>339</v>
      </c>
      <c r="F331" s="295"/>
      <c r="G331" s="68"/>
      <c r="H331" s="171"/>
      <c r="I331" s="171"/>
      <c r="J331" s="305"/>
      <c r="K331" s="305"/>
      <c r="L331" s="305"/>
    </row>
    <row r="332" spans="2:12" ht="27.95" hidden="1" customHeight="1" outlineLevel="1" x14ac:dyDescent="0.15">
      <c r="B332" s="291" t="s">
        <v>259</v>
      </c>
      <c r="C332" s="292"/>
      <c r="D332" s="292"/>
      <c r="E332" s="292"/>
      <c r="F332" s="293"/>
      <c r="G332" s="68"/>
      <c r="H332" s="171"/>
      <c r="I332" s="109"/>
      <c r="J332" s="305"/>
      <c r="K332" s="305"/>
      <c r="L332" s="305"/>
    </row>
    <row r="333" spans="2:12" ht="27.95" hidden="1" customHeight="1" outlineLevel="1" x14ac:dyDescent="0.15">
      <c r="B333" s="291" t="s">
        <v>301</v>
      </c>
      <c r="C333" s="292"/>
      <c r="D333" s="292"/>
      <c r="E333" s="292"/>
      <c r="F333" s="293"/>
      <c r="G333" s="68"/>
      <c r="H333" s="171"/>
      <c r="I333" s="171"/>
      <c r="J333" s="305"/>
      <c r="K333" s="305"/>
      <c r="L333" s="305"/>
    </row>
    <row r="334" spans="2:12" ht="27.95" hidden="1" customHeight="1" outlineLevel="1" thickBot="1" x14ac:dyDescent="0.2">
      <c r="B334" s="336" t="s">
        <v>341</v>
      </c>
      <c r="C334" s="337"/>
      <c r="D334" s="337"/>
      <c r="E334" s="337"/>
      <c r="F334" s="337"/>
      <c r="G334" s="337"/>
      <c r="H334" s="338"/>
      <c r="I334" s="109"/>
      <c r="J334" s="306"/>
      <c r="K334" s="306"/>
      <c r="L334" s="306"/>
    </row>
    <row r="335" spans="2:12" ht="27.95" hidden="1" customHeight="1" outlineLevel="1" thickBot="1" x14ac:dyDescent="0.2">
      <c r="B335" s="287" t="s">
        <v>305</v>
      </c>
      <c r="C335" s="288"/>
      <c r="D335" s="288"/>
      <c r="E335" s="288"/>
      <c r="F335" s="288"/>
      <c r="G335" s="289"/>
      <c r="H335" s="145">
        <f>SUM(H323:H334)</f>
        <v>0</v>
      </c>
      <c r="I335" s="139"/>
      <c r="J335" s="146">
        <f>IFERROR(ROUNDDOWN(H335*4/5,-3),0)</f>
        <v>0</v>
      </c>
      <c r="K335" s="147">
        <f>IF(B334="⑤「介護ソフトの定着促進支援」を活用する",10150000,10000000)</f>
        <v>10000000</v>
      </c>
      <c r="L335" s="148">
        <f>MIN(J335,K335)</f>
        <v>0</v>
      </c>
    </row>
    <row r="336" spans="2:12" collapsed="1" x14ac:dyDescent="0.15">
      <c r="I336" s="133"/>
      <c r="K336" s="125"/>
    </row>
    <row r="337" spans="2:12" ht="15" hidden="1" customHeight="1" outlineLevel="1" x14ac:dyDescent="0.15">
      <c r="B337" s="116" t="s">
        <v>251</v>
      </c>
      <c r="C337" s="116"/>
      <c r="D337" s="290"/>
      <c r="E337" s="290"/>
      <c r="F337" s="290"/>
      <c r="G337" s="290"/>
      <c r="H337" s="290"/>
      <c r="I337" s="127"/>
      <c r="J337" s="117"/>
      <c r="K337" s="126"/>
      <c r="L337" s="126"/>
    </row>
    <row r="338" spans="2:12" ht="27" hidden="1" outlineLevel="1" x14ac:dyDescent="0.15">
      <c r="B338" s="284" t="s">
        <v>211</v>
      </c>
      <c r="C338" s="285"/>
      <c r="D338" s="285"/>
      <c r="E338" s="285"/>
      <c r="F338" s="286"/>
      <c r="G338" s="101" t="s">
        <v>90</v>
      </c>
      <c r="H338" s="119" t="s">
        <v>298</v>
      </c>
      <c r="I338" s="101" t="s">
        <v>288</v>
      </c>
      <c r="J338" s="119" t="s">
        <v>344</v>
      </c>
      <c r="K338" s="119" t="s">
        <v>302</v>
      </c>
      <c r="L338" s="119" t="s">
        <v>303</v>
      </c>
    </row>
    <row r="339" spans="2:12" ht="27.95" hidden="1" customHeight="1" outlineLevel="1" x14ac:dyDescent="0.15">
      <c r="B339" s="291" t="s">
        <v>257</v>
      </c>
      <c r="C339" s="292"/>
      <c r="D339" s="292"/>
      <c r="E339" s="292"/>
      <c r="F339" s="293"/>
      <c r="G339" s="68"/>
      <c r="H339" s="171"/>
      <c r="I339" s="109"/>
      <c r="J339" s="304"/>
      <c r="K339" s="304"/>
      <c r="L339" s="304"/>
    </row>
    <row r="340" spans="2:12" ht="27.95" hidden="1" customHeight="1" outlineLevel="2" x14ac:dyDescent="0.15">
      <c r="B340" s="291" t="s">
        <v>257</v>
      </c>
      <c r="C340" s="292"/>
      <c r="D340" s="292"/>
      <c r="E340" s="292"/>
      <c r="F340" s="293"/>
      <c r="G340" s="68"/>
      <c r="H340" s="171"/>
      <c r="I340" s="107"/>
      <c r="J340" s="305"/>
      <c r="K340" s="305"/>
      <c r="L340" s="305"/>
    </row>
    <row r="341" spans="2:12" ht="27.95" hidden="1" customHeight="1" outlineLevel="2" x14ac:dyDescent="0.15">
      <c r="B341" s="291" t="s">
        <v>257</v>
      </c>
      <c r="C341" s="292"/>
      <c r="D341" s="292"/>
      <c r="E341" s="292"/>
      <c r="F341" s="293"/>
      <c r="G341" s="68"/>
      <c r="H341" s="171"/>
      <c r="I341" s="107"/>
      <c r="J341" s="305"/>
      <c r="K341" s="305"/>
      <c r="L341" s="305"/>
    </row>
    <row r="342" spans="2:12" ht="27.95" hidden="1" customHeight="1" outlineLevel="2" x14ac:dyDescent="0.15">
      <c r="B342" s="291" t="s">
        <v>257</v>
      </c>
      <c r="C342" s="292"/>
      <c r="D342" s="292"/>
      <c r="E342" s="292"/>
      <c r="F342" s="293"/>
      <c r="G342" s="68"/>
      <c r="H342" s="171"/>
      <c r="I342" s="107"/>
      <c r="J342" s="305"/>
      <c r="K342" s="305"/>
      <c r="L342" s="305"/>
    </row>
    <row r="343" spans="2:12" ht="27.95" hidden="1" customHeight="1" outlineLevel="2" x14ac:dyDescent="0.15">
      <c r="B343" s="291" t="s">
        <v>258</v>
      </c>
      <c r="C343" s="292"/>
      <c r="D343" s="293"/>
      <c r="E343" s="294" t="s">
        <v>339</v>
      </c>
      <c r="F343" s="295"/>
      <c r="G343" s="68"/>
      <c r="H343" s="171"/>
      <c r="I343" s="171"/>
      <c r="J343" s="305"/>
      <c r="K343" s="305"/>
      <c r="L343" s="305"/>
    </row>
    <row r="344" spans="2:12" ht="27.95" hidden="1" customHeight="1" outlineLevel="1" x14ac:dyDescent="0.15">
      <c r="B344" s="291" t="s">
        <v>258</v>
      </c>
      <c r="C344" s="292"/>
      <c r="D344" s="293"/>
      <c r="E344" s="294" t="s">
        <v>339</v>
      </c>
      <c r="F344" s="295"/>
      <c r="G344" s="68"/>
      <c r="H344" s="171"/>
      <c r="I344" s="171"/>
      <c r="J344" s="305"/>
      <c r="K344" s="305"/>
      <c r="L344" s="305"/>
    </row>
    <row r="345" spans="2:12" ht="27.95" hidden="1" customHeight="1" outlineLevel="2" x14ac:dyDescent="0.15">
      <c r="B345" s="291" t="s">
        <v>258</v>
      </c>
      <c r="C345" s="292"/>
      <c r="D345" s="293"/>
      <c r="E345" s="294" t="s">
        <v>339</v>
      </c>
      <c r="F345" s="295"/>
      <c r="G345" s="68"/>
      <c r="H345" s="171"/>
      <c r="I345" s="171"/>
      <c r="J345" s="305"/>
      <c r="K345" s="305"/>
      <c r="L345" s="305"/>
    </row>
    <row r="346" spans="2:12" ht="27.95" hidden="1" customHeight="1" outlineLevel="2" x14ac:dyDescent="0.15">
      <c r="B346" s="291" t="s">
        <v>258</v>
      </c>
      <c r="C346" s="292"/>
      <c r="D346" s="293"/>
      <c r="E346" s="294" t="s">
        <v>339</v>
      </c>
      <c r="F346" s="295"/>
      <c r="G346" s="68"/>
      <c r="H346" s="171"/>
      <c r="I346" s="171"/>
      <c r="J346" s="305"/>
      <c r="K346" s="305"/>
      <c r="L346" s="305"/>
    </row>
    <row r="347" spans="2:12" ht="27.95" hidden="1" customHeight="1" outlineLevel="2" x14ac:dyDescent="0.15">
      <c r="B347" s="291" t="s">
        <v>258</v>
      </c>
      <c r="C347" s="292"/>
      <c r="D347" s="293"/>
      <c r="E347" s="294" t="s">
        <v>339</v>
      </c>
      <c r="F347" s="295"/>
      <c r="G347" s="68"/>
      <c r="H347" s="171"/>
      <c r="I347" s="171"/>
      <c r="J347" s="305"/>
      <c r="K347" s="305"/>
      <c r="L347" s="305"/>
    </row>
    <row r="348" spans="2:12" ht="27.95" hidden="1" customHeight="1" outlineLevel="1" x14ac:dyDescent="0.15">
      <c r="B348" s="291" t="s">
        <v>259</v>
      </c>
      <c r="C348" s="292"/>
      <c r="D348" s="292"/>
      <c r="E348" s="292"/>
      <c r="F348" s="293"/>
      <c r="G348" s="68"/>
      <c r="H348" s="171"/>
      <c r="I348" s="109"/>
      <c r="J348" s="305"/>
      <c r="K348" s="305"/>
      <c r="L348" s="305"/>
    </row>
    <row r="349" spans="2:12" ht="27.95" hidden="1" customHeight="1" outlineLevel="1" x14ac:dyDescent="0.15">
      <c r="B349" s="291" t="s">
        <v>301</v>
      </c>
      <c r="C349" s="292"/>
      <c r="D349" s="292"/>
      <c r="E349" s="292"/>
      <c r="F349" s="293"/>
      <c r="G349" s="68"/>
      <c r="H349" s="171"/>
      <c r="I349" s="171"/>
      <c r="J349" s="305"/>
      <c r="K349" s="305"/>
      <c r="L349" s="305"/>
    </row>
    <row r="350" spans="2:12" ht="27.95" hidden="1" customHeight="1" outlineLevel="1" thickBot="1" x14ac:dyDescent="0.2">
      <c r="B350" s="336" t="s">
        <v>341</v>
      </c>
      <c r="C350" s="337"/>
      <c r="D350" s="337"/>
      <c r="E350" s="337"/>
      <c r="F350" s="337"/>
      <c r="G350" s="337"/>
      <c r="H350" s="338"/>
      <c r="I350" s="109"/>
      <c r="J350" s="306"/>
      <c r="K350" s="306"/>
      <c r="L350" s="306"/>
    </row>
    <row r="351" spans="2:12" ht="27.95" hidden="1" customHeight="1" outlineLevel="1" thickBot="1" x14ac:dyDescent="0.2">
      <c r="B351" s="287" t="s">
        <v>305</v>
      </c>
      <c r="C351" s="288"/>
      <c r="D351" s="288"/>
      <c r="E351" s="288"/>
      <c r="F351" s="288"/>
      <c r="G351" s="289"/>
      <c r="H351" s="145">
        <f>SUM(H339:H350)</f>
        <v>0</v>
      </c>
      <c r="I351" s="139"/>
      <c r="J351" s="146">
        <f>IFERROR(ROUNDDOWN(H351*4/5,-3),0)</f>
        <v>0</v>
      </c>
      <c r="K351" s="147">
        <f>IF(B350="⑤「介護ソフトの定着促進支援」を活用する",10150000,10000000)</f>
        <v>10000000</v>
      </c>
      <c r="L351" s="148">
        <f>MIN(J351,K351)</f>
        <v>0</v>
      </c>
    </row>
    <row r="352" spans="2:12" collapsed="1" x14ac:dyDescent="0.15">
      <c r="I352" s="133"/>
      <c r="K352" s="125"/>
    </row>
    <row r="353" spans="2:12" ht="15" hidden="1" customHeight="1" outlineLevel="1" x14ac:dyDescent="0.15">
      <c r="B353" s="116" t="s">
        <v>251</v>
      </c>
      <c r="C353" s="116"/>
      <c r="D353" s="290"/>
      <c r="E353" s="290"/>
      <c r="F353" s="290"/>
      <c r="G353" s="290"/>
      <c r="H353" s="290"/>
      <c r="I353" s="127"/>
      <c r="J353" s="117"/>
      <c r="K353" s="126"/>
      <c r="L353" s="126"/>
    </row>
    <row r="354" spans="2:12" ht="27" hidden="1" outlineLevel="1" x14ac:dyDescent="0.15">
      <c r="B354" s="284" t="s">
        <v>211</v>
      </c>
      <c r="C354" s="285"/>
      <c r="D354" s="285"/>
      <c r="E354" s="285"/>
      <c r="F354" s="286"/>
      <c r="G354" s="101" t="s">
        <v>90</v>
      </c>
      <c r="H354" s="119" t="s">
        <v>298</v>
      </c>
      <c r="I354" s="101" t="s">
        <v>288</v>
      </c>
      <c r="J354" s="119" t="s">
        <v>344</v>
      </c>
      <c r="K354" s="119" t="s">
        <v>302</v>
      </c>
      <c r="L354" s="119" t="s">
        <v>303</v>
      </c>
    </row>
    <row r="355" spans="2:12" ht="27.95" hidden="1" customHeight="1" outlineLevel="1" x14ac:dyDescent="0.15">
      <c r="B355" s="291" t="s">
        <v>257</v>
      </c>
      <c r="C355" s="292"/>
      <c r="D355" s="292"/>
      <c r="E355" s="292"/>
      <c r="F355" s="293"/>
      <c r="G355" s="68"/>
      <c r="H355" s="171"/>
      <c r="I355" s="109"/>
      <c r="J355" s="304"/>
      <c r="K355" s="304"/>
      <c r="L355" s="304"/>
    </row>
    <row r="356" spans="2:12" ht="27.95" hidden="1" customHeight="1" outlineLevel="2" x14ac:dyDescent="0.15">
      <c r="B356" s="291" t="s">
        <v>257</v>
      </c>
      <c r="C356" s="292"/>
      <c r="D356" s="292"/>
      <c r="E356" s="292"/>
      <c r="F356" s="293"/>
      <c r="G356" s="68"/>
      <c r="H356" s="171"/>
      <c r="I356" s="107"/>
      <c r="J356" s="305"/>
      <c r="K356" s="305"/>
      <c r="L356" s="305"/>
    </row>
    <row r="357" spans="2:12" ht="27.95" hidden="1" customHeight="1" outlineLevel="2" x14ac:dyDescent="0.15">
      <c r="B357" s="291" t="s">
        <v>257</v>
      </c>
      <c r="C357" s="292"/>
      <c r="D357" s="292"/>
      <c r="E357" s="292"/>
      <c r="F357" s="293"/>
      <c r="G357" s="68"/>
      <c r="H357" s="171"/>
      <c r="I357" s="107"/>
      <c r="J357" s="305"/>
      <c r="K357" s="305"/>
      <c r="L357" s="305"/>
    </row>
    <row r="358" spans="2:12" ht="27.95" hidden="1" customHeight="1" outlineLevel="2" x14ac:dyDescent="0.15">
      <c r="B358" s="291" t="s">
        <v>257</v>
      </c>
      <c r="C358" s="292"/>
      <c r="D358" s="292"/>
      <c r="E358" s="292"/>
      <c r="F358" s="293"/>
      <c r="G358" s="68"/>
      <c r="H358" s="171"/>
      <c r="I358" s="107"/>
      <c r="J358" s="305"/>
      <c r="K358" s="305"/>
      <c r="L358" s="305"/>
    </row>
    <row r="359" spans="2:12" ht="27.95" hidden="1" customHeight="1" outlineLevel="2" x14ac:dyDescent="0.15">
      <c r="B359" s="291" t="s">
        <v>258</v>
      </c>
      <c r="C359" s="292"/>
      <c r="D359" s="293"/>
      <c r="E359" s="294" t="s">
        <v>339</v>
      </c>
      <c r="F359" s="295"/>
      <c r="G359" s="68"/>
      <c r="H359" s="171"/>
      <c r="I359" s="171"/>
      <c r="J359" s="305"/>
      <c r="K359" s="305"/>
      <c r="L359" s="305"/>
    </row>
    <row r="360" spans="2:12" ht="27.95" hidden="1" customHeight="1" outlineLevel="1" x14ac:dyDescent="0.15">
      <c r="B360" s="291" t="s">
        <v>258</v>
      </c>
      <c r="C360" s="292"/>
      <c r="D360" s="293"/>
      <c r="E360" s="294" t="s">
        <v>339</v>
      </c>
      <c r="F360" s="295"/>
      <c r="G360" s="68"/>
      <c r="H360" s="171"/>
      <c r="I360" s="171"/>
      <c r="J360" s="305"/>
      <c r="K360" s="305"/>
      <c r="L360" s="305"/>
    </row>
    <row r="361" spans="2:12" ht="27.95" hidden="1" customHeight="1" outlineLevel="2" x14ac:dyDescent="0.15">
      <c r="B361" s="291" t="s">
        <v>258</v>
      </c>
      <c r="C361" s="292"/>
      <c r="D361" s="293"/>
      <c r="E361" s="294" t="s">
        <v>339</v>
      </c>
      <c r="F361" s="295"/>
      <c r="G361" s="68"/>
      <c r="H361" s="171"/>
      <c r="I361" s="171"/>
      <c r="J361" s="305"/>
      <c r="K361" s="305"/>
      <c r="L361" s="305"/>
    </row>
    <row r="362" spans="2:12" ht="27.95" hidden="1" customHeight="1" outlineLevel="2" x14ac:dyDescent="0.15">
      <c r="B362" s="291" t="s">
        <v>258</v>
      </c>
      <c r="C362" s="292"/>
      <c r="D362" s="293"/>
      <c r="E362" s="294" t="s">
        <v>339</v>
      </c>
      <c r="F362" s="295"/>
      <c r="G362" s="68"/>
      <c r="H362" s="171"/>
      <c r="I362" s="171"/>
      <c r="J362" s="305"/>
      <c r="K362" s="305"/>
      <c r="L362" s="305"/>
    </row>
    <row r="363" spans="2:12" ht="27.95" hidden="1" customHeight="1" outlineLevel="2" x14ac:dyDescent="0.15">
      <c r="B363" s="291" t="s">
        <v>258</v>
      </c>
      <c r="C363" s="292"/>
      <c r="D363" s="293"/>
      <c r="E363" s="294" t="s">
        <v>339</v>
      </c>
      <c r="F363" s="295"/>
      <c r="G363" s="68"/>
      <c r="H363" s="171"/>
      <c r="I363" s="171"/>
      <c r="J363" s="305"/>
      <c r="K363" s="305"/>
      <c r="L363" s="305"/>
    </row>
    <row r="364" spans="2:12" ht="27.95" hidden="1" customHeight="1" outlineLevel="1" x14ac:dyDescent="0.15">
      <c r="B364" s="291" t="s">
        <v>259</v>
      </c>
      <c r="C364" s="292"/>
      <c r="D364" s="292"/>
      <c r="E364" s="292"/>
      <c r="F364" s="293"/>
      <c r="G364" s="68"/>
      <c r="H364" s="171"/>
      <c r="I364" s="109"/>
      <c r="J364" s="305"/>
      <c r="K364" s="305"/>
      <c r="L364" s="305"/>
    </row>
    <row r="365" spans="2:12" ht="27.95" hidden="1" customHeight="1" outlineLevel="1" x14ac:dyDescent="0.15">
      <c r="B365" s="291" t="s">
        <v>301</v>
      </c>
      <c r="C365" s="292"/>
      <c r="D365" s="292"/>
      <c r="E365" s="292"/>
      <c r="F365" s="293"/>
      <c r="G365" s="68"/>
      <c r="H365" s="171"/>
      <c r="I365" s="171"/>
      <c r="J365" s="305"/>
      <c r="K365" s="305"/>
      <c r="L365" s="305"/>
    </row>
    <row r="366" spans="2:12" ht="27.95" hidden="1" customHeight="1" outlineLevel="1" thickBot="1" x14ac:dyDescent="0.2">
      <c r="B366" s="336" t="s">
        <v>341</v>
      </c>
      <c r="C366" s="337"/>
      <c r="D366" s="337"/>
      <c r="E366" s="337"/>
      <c r="F366" s="337"/>
      <c r="G366" s="337"/>
      <c r="H366" s="338"/>
      <c r="I366" s="109"/>
      <c r="J366" s="306"/>
      <c r="K366" s="306"/>
      <c r="L366" s="306"/>
    </row>
    <row r="367" spans="2:12" ht="27.95" hidden="1" customHeight="1" outlineLevel="1" thickBot="1" x14ac:dyDescent="0.2">
      <c r="B367" s="287" t="s">
        <v>305</v>
      </c>
      <c r="C367" s="288"/>
      <c r="D367" s="288"/>
      <c r="E367" s="288"/>
      <c r="F367" s="288"/>
      <c r="G367" s="289"/>
      <c r="H367" s="145">
        <f>SUM(H355:H366)</f>
        <v>0</v>
      </c>
      <c r="I367" s="139"/>
      <c r="J367" s="146">
        <f>IFERROR(ROUNDDOWN(H367*4/5,-3),0)</f>
        <v>0</v>
      </c>
      <c r="K367" s="147">
        <f>IF(B366="⑤「介護ソフトの定着促進支援」を活用する",10150000,10000000)</f>
        <v>10000000</v>
      </c>
      <c r="L367" s="148">
        <f>MIN(J367,K367)</f>
        <v>0</v>
      </c>
    </row>
    <row r="368" spans="2:12" collapsed="1" x14ac:dyDescent="0.15">
      <c r="I368" s="133"/>
      <c r="K368" s="125"/>
    </row>
    <row r="369" spans="2:12" ht="15" hidden="1" customHeight="1" outlineLevel="1" x14ac:dyDescent="0.15">
      <c r="B369" s="116" t="s">
        <v>251</v>
      </c>
      <c r="C369" s="116"/>
      <c r="D369" s="290"/>
      <c r="E369" s="290"/>
      <c r="F369" s="290"/>
      <c r="G369" s="290"/>
      <c r="H369" s="290"/>
      <c r="I369" s="127"/>
      <c r="J369" s="117"/>
      <c r="K369" s="126"/>
      <c r="L369" s="126"/>
    </row>
    <row r="370" spans="2:12" ht="27" hidden="1" outlineLevel="1" x14ac:dyDescent="0.15">
      <c r="B370" s="284" t="s">
        <v>211</v>
      </c>
      <c r="C370" s="285"/>
      <c r="D370" s="285"/>
      <c r="E370" s="285"/>
      <c r="F370" s="286"/>
      <c r="G370" s="101" t="s">
        <v>90</v>
      </c>
      <c r="H370" s="119" t="s">
        <v>298</v>
      </c>
      <c r="I370" s="101" t="s">
        <v>288</v>
      </c>
      <c r="J370" s="119" t="s">
        <v>344</v>
      </c>
      <c r="K370" s="119" t="s">
        <v>302</v>
      </c>
      <c r="L370" s="119" t="s">
        <v>303</v>
      </c>
    </row>
    <row r="371" spans="2:12" ht="27.95" hidden="1" customHeight="1" outlineLevel="1" x14ac:dyDescent="0.15">
      <c r="B371" s="291" t="s">
        <v>257</v>
      </c>
      <c r="C371" s="292"/>
      <c r="D371" s="292"/>
      <c r="E371" s="292"/>
      <c r="F371" s="293"/>
      <c r="G371" s="68"/>
      <c r="H371" s="171"/>
      <c r="I371" s="109"/>
      <c r="J371" s="304"/>
      <c r="K371" s="304"/>
      <c r="L371" s="304"/>
    </row>
    <row r="372" spans="2:12" ht="27.95" hidden="1" customHeight="1" outlineLevel="2" x14ac:dyDescent="0.15">
      <c r="B372" s="291" t="s">
        <v>257</v>
      </c>
      <c r="C372" s="292"/>
      <c r="D372" s="292"/>
      <c r="E372" s="292"/>
      <c r="F372" s="293"/>
      <c r="G372" s="68"/>
      <c r="H372" s="171"/>
      <c r="I372" s="107"/>
      <c r="J372" s="305"/>
      <c r="K372" s="305"/>
      <c r="L372" s="305"/>
    </row>
    <row r="373" spans="2:12" ht="27.95" hidden="1" customHeight="1" outlineLevel="2" x14ac:dyDescent="0.15">
      <c r="B373" s="291" t="s">
        <v>257</v>
      </c>
      <c r="C373" s="292"/>
      <c r="D373" s="292"/>
      <c r="E373" s="292"/>
      <c r="F373" s="293"/>
      <c r="G373" s="68"/>
      <c r="H373" s="171"/>
      <c r="I373" s="107"/>
      <c r="J373" s="305"/>
      <c r="K373" s="305"/>
      <c r="L373" s="305"/>
    </row>
    <row r="374" spans="2:12" ht="27.95" hidden="1" customHeight="1" outlineLevel="2" x14ac:dyDescent="0.15">
      <c r="B374" s="291" t="s">
        <v>257</v>
      </c>
      <c r="C374" s="292"/>
      <c r="D374" s="292"/>
      <c r="E374" s="292"/>
      <c r="F374" s="293"/>
      <c r="G374" s="68"/>
      <c r="H374" s="171"/>
      <c r="I374" s="107"/>
      <c r="J374" s="305"/>
      <c r="K374" s="305"/>
      <c r="L374" s="305"/>
    </row>
    <row r="375" spans="2:12" ht="27.95" hidden="1" customHeight="1" outlineLevel="2" x14ac:dyDescent="0.15">
      <c r="B375" s="291" t="s">
        <v>258</v>
      </c>
      <c r="C375" s="292"/>
      <c r="D375" s="293"/>
      <c r="E375" s="294" t="s">
        <v>339</v>
      </c>
      <c r="F375" s="295"/>
      <c r="G375" s="68"/>
      <c r="H375" s="171"/>
      <c r="I375" s="171"/>
      <c r="J375" s="305"/>
      <c r="K375" s="305"/>
      <c r="L375" s="305"/>
    </row>
    <row r="376" spans="2:12" ht="27.95" hidden="1" customHeight="1" outlineLevel="1" x14ac:dyDescent="0.15">
      <c r="B376" s="291" t="s">
        <v>258</v>
      </c>
      <c r="C376" s="292"/>
      <c r="D376" s="293"/>
      <c r="E376" s="294" t="s">
        <v>339</v>
      </c>
      <c r="F376" s="295"/>
      <c r="G376" s="68"/>
      <c r="H376" s="171"/>
      <c r="I376" s="171"/>
      <c r="J376" s="305"/>
      <c r="K376" s="305"/>
      <c r="L376" s="305"/>
    </row>
    <row r="377" spans="2:12" ht="27.95" hidden="1" customHeight="1" outlineLevel="2" x14ac:dyDescent="0.15">
      <c r="B377" s="291" t="s">
        <v>258</v>
      </c>
      <c r="C377" s="292"/>
      <c r="D377" s="293"/>
      <c r="E377" s="294" t="s">
        <v>339</v>
      </c>
      <c r="F377" s="295"/>
      <c r="G377" s="68"/>
      <c r="H377" s="171"/>
      <c r="I377" s="171"/>
      <c r="J377" s="305"/>
      <c r="K377" s="305"/>
      <c r="L377" s="305"/>
    </row>
    <row r="378" spans="2:12" ht="27.95" hidden="1" customHeight="1" outlineLevel="2" x14ac:dyDescent="0.15">
      <c r="B378" s="291" t="s">
        <v>258</v>
      </c>
      <c r="C378" s="292"/>
      <c r="D378" s="293"/>
      <c r="E378" s="294" t="s">
        <v>339</v>
      </c>
      <c r="F378" s="295"/>
      <c r="G378" s="68"/>
      <c r="H378" s="171"/>
      <c r="I378" s="171"/>
      <c r="J378" s="305"/>
      <c r="K378" s="305"/>
      <c r="L378" s="305"/>
    </row>
    <row r="379" spans="2:12" ht="27.95" hidden="1" customHeight="1" outlineLevel="2" x14ac:dyDescent="0.15">
      <c r="B379" s="291" t="s">
        <v>258</v>
      </c>
      <c r="C379" s="292"/>
      <c r="D379" s="293"/>
      <c r="E379" s="294" t="s">
        <v>339</v>
      </c>
      <c r="F379" s="295"/>
      <c r="G379" s="68"/>
      <c r="H379" s="171"/>
      <c r="I379" s="171"/>
      <c r="J379" s="305"/>
      <c r="K379" s="305"/>
      <c r="L379" s="305"/>
    </row>
    <row r="380" spans="2:12" ht="27.95" hidden="1" customHeight="1" outlineLevel="1" x14ac:dyDescent="0.15">
      <c r="B380" s="291" t="s">
        <v>259</v>
      </c>
      <c r="C380" s="292"/>
      <c r="D380" s="292"/>
      <c r="E380" s="292"/>
      <c r="F380" s="293"/>
      <c r="G380" s="68"/>
      <c r="H380" s="171"/>
      <c r="I380" s="109"/>
      <c r="J380" s="305"/>
      <c r="K380" s="305"/>
      <c r="L380" s="305"/>
    </row>
    <row r="381" spans="2:12" ht="27.95" hidden="1" customHeight="1" outlineLevel="1" x14ac:dyDescent="0.15">
      <c r="B381" s="291" t="s">
        <v>301</v>
      </c>
      <c r="C381" s="292"/>
      <c r="D381" s="292"/>
      <c r="E381" s="292"/>
      <c r="F381" s="293"/>
      <c r="G381" s="68"/>
      <c r="H381" s="171"/>
      <c r="I381" s="171"/>
      <c r="J381" s="305"/>
      <c r="K381" s="305"/>
      <c r="L381" s="305"/>
    </row>
    <row r="382" spans="2:12" ht="27.95" hidden="1" customHeight="1" outlineLevel="1" thickBot="1" x14ac:dyDescent="0.2">
      <c r="B382" s="336" t="s">
        <v>341</v>
      </c>
      <c r="C382" s="337"/>
      <c r="D382" s="337"/>
      <c r="E382" s="337"/>
      <c r="F382" s="337"/>
      <c r="G382" s="337"/>
      <c r="H382" s="338"/>
      <c r="I382" s="109"/>
      <c r="J382" s="306"/>
      <c r="K382" s="306"/>
      <c r="L382" s="306"/>
    </row>
    <row r="383" spans="2:12" ht="27.95" hidden="1" customHeight="1" outlineLevel="1" thickBot="1" x14ac:dyDescent="0.2">
      <c r="B383" s="287" t="s">
        <v>305</v>
      </c>
      <c r="C383" s="288"/>
      <c r="D383" s="288"/>
      <c r="E383" s="288"/>
      <c r="F383" s="288"/>
      <c r="G383" s="289"/>
      <c r="H383" s="145">
        <f>SUM(H371:H382)</f>
        <v>0</v>
      </c>
      <c r="I383" s="139"/>
      <c r="J383" s="146">
        <f>IFERROR(ROUNDDOWN(H383*4/5,-3),0)</f>
        <v>0</v>
      </c>
      <c r="K383" s="147">
        <f>IF(B382="⑤「介護ソフトの定着促進支援」を活用する",10150000,10000000)</f>
        <v>10000000</v>
      </c>
      <c r="L383" s="148">
        <f>MIN(J383,K383)</f>
        <v>0</v>
      </c>
    </row>
    <row r="384" spans="2:12" collapsed="1" x14ac:dyDescent="0.15">
      <c r="I384" s="133"/>
      <c r="K384" s="125"/>
    </row>
    <row r="385" spans="2:12" ht="15" hidden="1" customHeight="1" outlineLevel="1" x14ac:dyDescent="0.15">
      <c r="B385" s="116" t="s">
        <v>251</v>
      </c>
      <c r="C385" s="116"/>
      <c r="D385" s="290"/>
      <c r="E385" s="290"/>
      <c r="F385" s="290"/>
      <c r="G385" s="290"/>
      <c r="H385" s="290"/>
      <c r="I385" s="127"/>
      <c r="J385" s="117"/>
      <c r="K385" s="126"/>
      <c r="L385" s="126"/>
    </row>
    <row r="386" spans="2:12" ht="27" hidden="1" outlineLevel="1" x14ac:dyDescent="0.15">
      <c r="B386" s="284" t="s">
        <v>211</v>
      </c>
      <c r="C386" s="285"/>
      <c r="D386" s="285"/>
      <c r="E386" s="285"/>
      <c r="F386" s="286"/>
      <c r="G386" s="101" t="s">
        <v>90</v>
      </c>
      <c r="H386" s="119" t="s">
        <v>298</v>
      </c>
      <c r="I386" s="101" t="s">
        <v>288</v>
      </c>
      <c r="J386" s="119" t="s">
        <v>344</v>
      </c>
      <c r="K386" s="119" t="s">
        <v>302</v>
      </c>
      <c r="L386" s="119" t="s">
        <v>303</v>
      </c>
    </row>
    <row r="387" spans="2:12" ht="27.95" hidden="1" customHeight="1" outlineLevel="1" x14ac:dyDescent="0.15">
      <c r="B387" s="291" t="s">
        <v>257</v>
      </c>
      <c r="C387" s="292"/>
      <c r="D387" s="292"/>
      <c r="E387" s="292"/>
      <c r="F387" s="293"/>
      <c r="G387" s="68"/>
      <c r="H387" s="171"/>
      <c r="I387" s="109"/>
      <c r="J387" s="304"/>
      <c r="K387" s="304"/>
      <c r="L387" s="304"/>
    </row>
    <row r="388" spans="2:12" ht="27.95" hidden="1" customHeight="1" outlineLevel="2" x14ac:dyDescent="0.15">
      <c r="B388" s="291" t="s">
        <v>257</v>
      </c>
      <c r="C388" s="292"/>
      <c r="D388" s="292"/>
      <c r="E388" s="292"/>
      <c r="F388" s="293"/>
      <c r="G388" s="68"/>
      <c r="H388" s="171"/>
      <c r="I388" s="107"/>
      <c r="J388" s="305"/>
      <c r="K388" s="305"/>
      <c r="L388" s="305"/>
    </row>
    <row r="389" spans="2:12" ht="27.95" hidden="1" customHeight="1" outlineLevel="2" x14ac:dyDescent="0.15">
      <c r="B389" s="291" t="s">
        <v>257</v>
      </c>
      <c r="C389" s="292"/>
      <c r="D389" s="292"/>
      <c r="E389" s="292"/>
      <c r="F389" s="293"/>
      <c r="G389" s="68"/>
      <c r="H389" s="171"/>
      <c r="I389" s="107"/>
      <c r="J389" s="305"/>
      <c r="K389" s="305"/>
      <c r="L389" s="305"/>
    </row>
    <row r="390" spans="2:12" ht="27.95" hidden="1" customHeight="1" outlineLevel="2" x14ac:dyDescent="0.15">
      <c r="B390" s="291" t="s">
        <v>257</v>
      </c>
      <c r="C390" s="292"/>
      <c r="D390" s="292"/>
      <c r="E390" s="292"/>
      <c r="F390" s="293"/>
      <c r="G390" s="68"/>
      <c r="H390" s="171"/>
      <c r="I390" s="107"/>
      <c r="J390" s="305"/>
      <c r="K390" s="305"/>
      <c r="L390" s="305"/>
    </row>
    <row r="391" spans="2:12" ht="27.95" hidden="1" customHeight="1" outlineLevel="2" x14ac:dyDescent="0.15">
      <c r="B391" s="291" t="s">
        <v>258</v>
      </c>
      <c r="C391" s="292"/>
      <c r="D391" s="293"/>
      <c r="E391" s="294" t="s">
        <v>339</v>
      </c>
      <c r="F391" s="295"/>
      <c r="G391" s="68"/>
      <c r="H391" s="171"/>
      <c r="I391" s="171"/>
      <c r="J391" s="305"/>
      <c r="K391" s="305"/>
      <c r="L391" s="305"/>
    </row>
    <row r="392" spans="2:12" ht="27.95" hidden="1" customHeight="1" outlineLevel="1" x14ac:dyDescent="0.15">
      <c r="B392" s="291" t="s">
        <v>258</v>
      </c>
      <c r="C392" s="292"/>
      <c r="D392" s="293"/>
      <c r="E392" s="294" t="s">
        <v>339</v>
      </c>
      <c r="F392" s="295"/>
      <c r="G392" s="68"/>
      <c r="H392" s="171"/>
      <c r="I392" s="171"/>
      <c r="J392" s="305"/>
      <c r="K392" s="305"/>
      <c r="L392" s="305"/>
    </row>
    <row r="393" spans="2:12" ht="27.95" hidden="1" customHeight="1" outlineLevel="2" x14ac:dyDescent="0.15">
      <c r="B393" s="291" t="s">
        <v>258</v>
      </c>
      <c r="C393" s="292"/>
      <c r="D393" s="293"/>
      <c r="E393" s="294" t="s">
        <v>339</v>
      </c>
      <c r="F393" s="295"/>
      <c r="G393" s="68"/>
      <c r="H393" s="171"/>
      <c r="I393" s="171"/>
      <c r="J393" s="305"/>
      <c r="K393" s="305"/>
      <c r="L393" s="305"/>
    </row>
    <row r="394" spans="2:12" ht="27.95" hidden="1" customHeight="1" outlineLevel="2" x14ac:dyDescent="0.15">
      <c r="B394" s="291" t="s">
        <v>258</v>
      </c>
      <c r="C394" s="292"/>
      <c r="D394" s="293"/>
      <c r="E394" s="294" t="s">
        <v>339</v>
      </c>
      <c r="F394" s="295"/>
      <c r="G394" s="68"/>
      <c r="H394" s="171"/>
      <c r="I394" s="171"/>
      <c r="J394" s="305"/>
      <c r="K394" s="305"/>
      <c r="L394" s="305"/>
    </row>
    <row r="395" spans="2:12" ht="27.95" hidden="1" customHeight="1" outlineLevel="2" x14ac:dyDescent="0.15">
      <c r="B395" s="291" t="s">
        <v>258</v>
      </c>
      <c r="C395" s="292"/>
      <c r="D395" s="293"/>
      <c r="E395" s="294" t="s">
        <v>339</v>
      </c>
      <c r="F395" s="295"/>
      <c r="G395" s="68"/>
      <c r="H395" s="171"/>
      <c r="I395" s="171"/>
      <c r="J395" s="305"/>
      <c r="K395" s="305"/>
      <c r="L395" s="305"/>
    </row>
    <row r="396" spans="2:12" ht="27.95" hidden="1" customHeight="1" outlineLevel="1" x14ac:dyDescent="0.15">
      <c r="B396" s="291" t="s">
        <v>259</v>
      </c>
      <c r="C396" s="292"/>
      <c r="D396" s="292"/>
      <c r="E396" s="292"/>
      <c r="F396" s="293"/>
      <c r="G396" s="68"/>
      <c r="H396" s="171"/>
      <c r="I396" s="109"/>
      <c r="J396" s="305"/>
      <c r="K396" s="305"/>
      <c r="L396" s="305"/>
    </row>
    <row r="397" spans="2:12" ht="27.95" hidden="1" customHeight="1" outlineLevel="1" x14ac:dyDescent="0.15">
      <c r="B397" s="291" t="s">
        <v>301</v>
      </c>
      <c r="C397" s="292"/>
      <c r="D397" s="292"/>
      <c r="E397" s="292"/>
      <c r="F397" s="293"/>
      <c r="G397" s="68"/>
      <c r="H397" s="171"/>
      <c r="I397" s="171"/>
      <c r="J397" s="305"/>
      <c r="K397" s="305"/>
      <c r="L397" s="305"/>
    </row>
    <row r="398" spans="2:12" ht="27.95" hidden="1" customHeight="1" outlineLevel="1" thickBot="1" x14ac:dyDescent="0.2">
      <c r="B398" s="336" t="s">
        <v>341</v>
      </c>
      <c r="C398" s="337"/>
      <c r="D398" s="337"/>
      <c r="E398" s="337"/>
      <c r="F398" s="337"/>
      <c r="G398" s="337"/>
      <c r="H398" s="338"/>
      <c r="I398" s="109"/>
      <c r="J398" s="306"/>
      <c r="K398" s="306"/>
      <c r="L398" s="306"/>
    </row>
    <row r="399" spans="2:12" ht="27.95" hidden="1" customHeight="1" outlineLevel="1" thickBot="1" x14ac:dyDescent="0.2">
      <c r="B399" s="287" t="s">
        <v>305</v>
      </c>
      <c r="C399" s="288"/>
      <c r="D399" s="288"/>
      <c r="E399" s="288"/>
      <c r="F399" s="288"/>
      <c r="G399" s="289"/>
      <c r="H399" s="145">
        <f>SUM(H387:H398)</f>
        <v>0</v>
      </c>
      <c r="I399" s="139"/>
      <c r="J399" s="146">
        <f>IFERROR(ROUNDDOWN(H399*4/5,-3),0)</f>
        <v>0</v>
      </c>
      <c r="K399" s="147">
        <f>IF(B398="⑤「介護ソフトの定着促進支援」を活用する",10150000,10000000)</f>
        <v>10000000</v>
      </c>
      <c r="L399" s="148">
        <f>MIN(J399,K399)</f>
        <v>0</v>
      </c>
    </row>
    <row r="400" spans="2:12" collapsed="1" x14ac:dyDescent="0.15">
      <c r="I400" s="133"/>
    </row>
    <row r="401" spans="3:13" s="112" customFormat="1" x14ac:dyDescent="0.15">
      <c r="C401" s="320" t="s">
        <v>299</v>
      </c>
      <c r="D401" s="320"/>
      <c r="E401" s="320"/>
      <c r="F401" s="320"/>
      <c r="G401" s="134">
        <f>J7+J238</f>
        <v>18500000</v>
      </c>
      <c r="I401" s="133"/>
      <c r="L401" s="111"/>
      <c r="M401" s="111"/>
    </row>
    <row r="402" spans="3:13" s="112" customFormat="1" ht="14.25" thickBot="1" x14ac:dyDescent="0.2">
      <c r="C402" s="111"/>
      <c r="D402" s="111"/>
      <c r="E402" s="111"/>
      <c r="F402" s="111"/>
      <c r="G402" s="111"/>
      <c r="L402" s="111"/>
      <c r="M402" s="111"/>
    </row>
    <row r="403" spans="3:13" s="112" customFormat="1" ht="35.1" customHeight="1" thickTop="1" thickBot="1" x14ac:dyDescent="0.2">
      <c r="C403" s="318" t="s">
        <v>260</v>
      </c>
      <c r="D403" s="319"/>
      <c r="E403" s="319"/>
      <c r="F403" s="319"/>
      <c r="G403" s="135">
        <f>J8+J239</f>
        <v>13650000</v>
      </c>
      <c r="L403" s="111"/>
      <c r="M403" s="111"/>
    </row>
    <row r="404" spans="3:13" s="112" customFormat="1" ht="14.25" thickTop="1" x14ac:dyDescent="0.15">
      <c r="C404" s="111"/>
      <c r="D404" s="111"/>
      <c r="E404" s="111"/>
      <c r="F404" s="111"/>
      <c r="G404" s="111"/>
      <c r="L404" s="111"/>
      <c r="M404" s="111"/>
    </row>
  </sheetData>
  <sheetProtection formatRows="0"/>
  <protectedRanges>
    <protectedRange sqref="D12:H12 D114:H114 D126:H126 D138:H138 D150:H150 D162:H162 D174:H174 D186:H186 D198:H198 D210:H210 D222:H222 D22:H22 D32:H32 D42:H42 D52:H52 D62:H62 D72:H72 D82:H82 D92:H92 D102:H102" name="範囲1"/>
  </protectedRanges>
  <mergeCells count="473">
    <mergeCell ref="B15:G15"/>
    <mergeCell ref="K15:K18"/>
    <mergeCell ref="L15:L18"/>
    <mergeCell ref="B16:F16"/>
    <mergeCell ref="B17:F17"/>
    <mergeCell ref="B18:F18"/>
    <mergeCell ref="B3:L3"/>
    <mergeCell ref="D12:H12"/>
    <mergeCell ref="B13:D13"/>
    <mergeCell ref="E13:F13"/>
    <mergeCell ref="B14:D14"/>
    <mergeCell ref="E14:F14"/>
    <mergeCell ref="B25:G25"/>
    <mergeCell ref="K25:K28"/>
    <mergeCell ref="L25:L28"/>
    <mergeCell ref="B26:F26"/>
    <mergeCell ref="B27:F27"/>
    <mergeCell ref="B28:F28"/>
    <mergeCell ref="B19:G19"/>
    <mergeCell ref="B20:G20"/>
    <mergeCell ref="D22:H22"/>
    <mergeCell ref="B23:D23"/>
    <mergeCell ref="E23:F23"/>
    <mergeCell ref="B24:D24"/>
    <mergeCell ref="E24:F24"/>
    <mergeCell ref="B35:G35"/>
    <mergeCell ref="K35:K38"/>
    <mergeCell ref="L35:L38"/>
    <mergeCell ref="B36:F36"/>
    <mergeCell ref="B37:F37"/>
    <mergeCell ref="B38:F38"/>
    <mergeCell ref="B29:G29"/>
    <mergeCell ref="B30:G30"/>
    <mergeCell ref="D32:H32"/>
    <mergeCell ref="B33:D33"/>
    <mergeCell ref="E33:F33"/>
    <mergeCell ref="B34:D34"/>
    <mergeCell ref="E34:F34"/>
    <mergeCell ref="B45:G45"/>
    <mergeCell ref="K45:K48"/>
    <mergeCell ref="L45:L48"/>
    <mergeCell ref="B46:F46"/>
    <mergeCell ref="B47:F47"/>
    <mergeCell ref="B48:F48"/>
    <mergeCell ref="B39:G39"/>
    <mergeCell ref="B40:G40"/>
    <mergeCell ref="D42:H42"/>
    <mergeCell ref="B43:D43"/>
    <mergeCell ref="E43:F43"/>
    <mergeCell ref="B44:D44"/>
    <mergeCell ref="E44:F44"/>
    <mergeCell ref="B55:G55"/>
    <mergeCell ref="K55:K58"/>
    <mergeCell ref="L55:L58"/>
    <mergeCell ref="B56:F56"/>
    <mergeCell ref="B57:F57"/>
    <mergeCell ref="B58:F58"/>
    <mergeCell ref="B49:G49"/>
    <mergeCell ref="B50:G50"/>
    <mergeCell ref="D52:H52"/>
    <mergeCell ref="B53:D53"/>
    <mergeCell ref="E53:F53"/>
    <mergeCell ref="B54:D54"/>
    <mergeCell ref="E54:F54"/>
    <mergeCell ref="B65:G65"/>
    <mergeCell ref="K65:K68"/>
    <mergeCell ref="L65:L68"/>
    <mergeCell ref="B66:F66"/>
    <mergeCell ref="B67:F67"/>
    <mergeCell ref="B68:F68"/>
    <mergeCell ref="B59:G59"/>
    <mergeCell ref="B60:G60"/>
    <mergeCell ref="D62:H62"/>
    <mergeCell ref="B63:D63"/>
    <mergeCell ref="E63:F63"/>
    <mergeCell ref="B64:D64"/>
    <mergeCell ref="E64:F64"/>
    <mergeCell ref="B75:G75"/>
    <mergeCell ref="K75:K78"/>
    <mergeCell ref="L75:L78"/>
    <mergeCell ref="B76:F76"/>
    <mergeCell ref="B77:F77"/>
    <mergeCell ref="B78:F78"/>
    <mergeCell ref="B69:G69"/>
    <mergeCell ref="B70:G70"/>
    <mergeCell ref="D72:H72"/>
    <mergeCell ref="B73:D73"/>
    <mergeCell ref="E73:F73"/>
    <mergeCell ref="B74:D74"/>
    <mergeCell ref="E74:F74"/>
    <mergeCell ref="B85:G85"/>
    <mergeCell ref="K85:K88"/>
    <mergeCell ref="L85:L88"/>
    <mergeCell ref="B86:F86"/>
    <mergeCell ref="B87:F87"/>
    <mergeCell ref="B88:F88"/>
    <mergeCell ref="B79:G79"/>
    <mergeCell ref="B80:G80"/>
    <mergeCell ref="D82:H82"/>
    <mergeCell ref="B83:D83"/>
    <mergeCell ref="E83:F83"/>
    <mergeCell ref="B84:D84"/>
    <mergeCell ref="E84:F84"/>
    <mergeCell ref="B95:G95"/>
    <mergeCell ref="K95:K98"/>
    <mergeCell ref="L95:L98"/>
    <mergeCell ref="B96:F96"/>
    <mergeCell ref="B97:F97"/>
    <mergeCell ref="B98:F98"/>
    <mergeCell ref="B89:G89"/>
    <mergeCell ref="B90:G90"/>
    <mergeCell ref="D92:H92"/>
    <mergeCell ref="B93:D93"/>
    <mergeCell ref="E93:F93"/>
    <mergeCell ref="B94:D94"/>
    <mergeCell ref="E94:F94"/>
    <mergeCell ref="B105:G105"/>
    <mergeCell ref="K105:K108"/>
    <mergeCell ref="L105:L108"/>
    <mergeCell ref="B106:F106"/>
    <mergeCell ref="B107:F107"/>
    <mergeCell ref="B108:F108"/>
    <mergeCell ref="B99:G99"/>
    <mergeCell ref="B100:G100"/>
    <mergeCell ref="D102:H102"/>
    <mergeCell ref="B103:D103"/>
    <mergeCell ref="E103:F103"/>
    <mergeCell ref="B104:D104"/>
    <mergeCell ref="E104:F104"/>
    <mergeCell ref="B119:F119"/>
    <mergeCell ref="B120:F120"/>
    <mergeCell ref="B121:F121"/>
    <mergeCell ref="B122:F122"/>
    <mergeCell ref="B123:F123"/>
    <mergeCell ref="B124:G124"/>
    <mergeCell ref="B109:G109"/>
    <mergeCell ref="B110:G110"/>
    <mergeCell ref="D114:H114"/>
    <mergeCell ref="B116:F116"/>
    <mergeCell ref="B117:F117"/>
    <mergeCell ref="B118:F118"/>
    <mergeCell ref="B132:F132"/>
    <mergeCell ref="B133:F133"/>
    <mergeCell ref="B134:F134"/>
    <mergeCell ref="B135:F135"/>
    <mergeCell ref="B136:G136"/>
    <mergeCell ref="I136:K136"/>
    <mergeCell ref="I124:K124"/>
    <mergeCell ref="D126:H126"/>
    <mergeCell ref="B128:F128"/>
    <mergeCell ref="B129:F129"/>
    <mergeCell ref="B130:F130"/>
    <mergeCell ref="B131:F131"/>
    <mergeCell ref="B145:F145"/>
    <mergeCell ref="B146:F146"/>
    <mergeCell ref="B147:F147"/>
    <mergeCell ref="B148:G148"/>
    <mergeCell ref="I148:K148"/>
    <mergeCell ref="D150:H150"/>
    <mergeCell ref="D138:H138"/>
    <mergeCell ref="B140:F140"/>
    <mergeCell ref="B141:F141"/>
    <mergeCell ref="B142:F142"/>
    <mergeCell ref="B143:F143"/>
    <mergeCell ref="B144:F144"/>
    <mergeCell ref="B158:F158"/>
    <mergeCell ref="B159:F159"/>
    <mergeCell ref="B160:G160"/>
    <mergeCell ref="I160:K160"/>
    <mergeCell ref="D162:H162"/>
    <mergeCell ref="B164:F164"/>
    <mergeCell ref="B152:F152"/>
    <mergeCell ref="B153:F153"/>
    <mergeCell ref="B154:F154"/>
    <mergeCell ref="B155:F155"/>
    <mergeCell ref="B156:F156"/>
    <mergeCell ref="B157:F157"/>
    <mergeCell ref="B171:F171"/>
    <mergeCell ref="B172:G172"/>
    <mergeCell ref="I172:K172"/>
    <mergeCell ref="D174:H174"/>
    <mergeCell ref="B176:F176"/>
    <mergeCell ref="B177:F177"/>
    <mergeCell ref="B165:F165"/>
    <mergeCell ref="B166:F166"/>
    <mergeCell ref="B167:F167"/>
    <mergeCell ref="B168:F168"/>
    <mergeCell ref="B169:F169"/>
    <mergeCell ref="B170:F170"/>
    <mergeCell ref="B184:G184"/>
    <mergeCell ref="I184:K184"/>
    <mergeCell ref="D186:H186"/>
    <mergeCell ref="B188:F188"/>
    <mergeCell ref="B189:F189"/>
    <mergeCell ref="B190:F190"/>
    <mergeCell ref="B178:F178"/>
    <mergeCell ref="B179:F179"/>
    <mergeCell ref="B180:F180"/>
    <mergeCell ref="B181:F181"/>
    <mergeCell ref="B182:F182"/>
    <mergeCell ref="B183:F183"/>
    <mergeCell ref="I196:K196"/>
    <mergeCell ref="D198:H198"/>
    <mergeCell ref="B200:F200"/>
    <mergeCell ref="B201:F201"/>
    <mergeCell ref="B202:F202"/>
    <mergeCell ref="B203:F203"/>
    <mergeCell ref="B191:F191"/>
    <mergeCell ref="B192:F192"/>
    <mergeCell ref="B193:F193"/>
    <mergeCell ref="B194:F194"/>
    <mergeCell ref="B195:F195"/>
    <mergeCell ref="B196:G196"/>
    <mergeCell ref="I220:K220"/>
    <mergeCell ref="D222:H222"/>
    <mergeCell ref="D210:H210"/>
    <mergeCell ref="B212:F212"/>
    <mergeCell ref="B213:F213"/>
    <mergeCell ref="B214:F214"/>
    <mergeCell ref="B215:F215"/>
    <mergeCell ref="B216:F216"/>
    <mergeCell ref="B204:F204"/>
    <mergeCell ref="B205:F205"/>
    <mergeCell ref="B206:F206"/>
    <mergeCell ref="B207:F207"/>
    <mergeCell ref="B208:G208"/>
    <mergeCell ref="I208:K208"/>
    <mergeCell ref="B224:F224"/>
    <mergeCell ref="B225:F225"/>
    <mergeCell ref="B226:F226"/>
    <mergeCell ref="B227:F227"/>
    <mergeCell ref="B228:F228"/>
    <mergeCell ref="B229:F229"/>
    <mergeCell ref="B217:F217"/>
    <mergeCell ref="B218:F218"/>
    <mergeCell ref="B219:F219"/>
    <mergeCell ref="B220:G220"/>
    <mergeCell ref="J243:J254"/>
    <mergeCell ref="K243:K254"/>
    <mergeCell ref="L243:L254"/>
    <mergeCell ref="B244:F244"/>
    <mergeCell ref="B245:F245"/>
    <mergeCell ref="B246:F246"/>
    <mergeCell ref="B230:F230"/>
    <mergeCell ref="B231:F231"/>
    <mergeCell ref="B232:G232"/>
    <mergeCell ref="I232:K232"/>
    <mergeCell ref="D241:H241"/>
    <mergeCell ref="B242:F242"/>
    <mergeCell ref="B252:F252"/>
    <mergeCell ref="B253:F253"/>
    <mergeCell ref="B254:H254"/>
    <mergeCell ref="B255:G255"/>
    <mergeCell ref="B250:D250"/>
    <mergeCell ref="E250:F250"/>
    <mergeCell ref="B251:D251"/>
    <mergeCell ref="E251:F251"/>
    <mergeCell ref="B243:F243"/>
    <mergeCell ref="D257:H257"/>
    <mergeCell ref="B258:F258"/>
    <mergeCell ref="B259:F259"/>
    <mergeCell ref="B247:D247"/>
    <mergeCell ref="E247:F247"/>
    <mergeCell ref="B248:D248"/>
    <mergeCell ref="E248:F248"/>
    <mergeCell ref="B249:D249"/>
    <mergeCell ref="E249:F249"/>
    <mergeCell ref="J259:J270"/>
    <mergeCell ref="K259:K270"/>
    <mergeCell ref="L259:L270"/>
    <mergeCell ref="B260:F260"/>
    <mergeCell ref="B261:F261"/>
    <mergeCell ref="B262:F262"/>
    <mergeCell ref="K275:K286"/>
    <mergeCell ref="L275:L286"/>
    <mergeCell ref="B276:F276"/>
    <mergeCell ref="B277:F277"/>
    <mergeCell ref="B278:F278"/>
    <mergeCell ref="B270:H270"/>
    <mergeCell ref="B271:G271"/>
    <mergeCell ref="D273:H273"/>
    <mergeCell ref="B274:F274"/>
    <mergeCell ref="B275:F275"/>
    <mergeCell ref="J275:J286"/>
    <mergeCell ref="B284:F284"/>
    <mergeCell ref="B285:F285"/>
    <mergeCell ref="B286:H286"/>
    <mergeCell ref="B279:D279"/>
    <mergeCell ref="B281:D281"/>
    <mergeCell ref="E281:F281"/>
    <mergeCell ref="B282:D282"/>
    <mergeCell ref="L291:L302"/>
    <mergeCell ref="B292:F292"/>
    <mergeCell ref="B293:F293"/>
    <mergeCell ref="B294:F294"/>
    <mergeCell ref="B300:F300"/>
    <mergeCell ref="B287:G287"/>
    <mergeCell ref="D289:H289"/>
    <mergeCell ref="B290:F290"/>
    <mergeCell ref="B291:F291"/>
    <mergeCell ref="J291:J302"/>
    <mergeCell ref="K291:K302"/>
    <mergeCell ref="B301:F301"/>
    <mergeCell ref="B302:H302"/>
    <mergeCell ref="B297:D297"/>
    <mergeCell ref="E297:F297"/>
    <mergeCell ref="L307:L318"/>
    <mergeCell ref="B308:F308"/>
    <mergeCell ref="B309:F309"/>
    <mergeCell ref="B310:F310"/>
    <mergeCell ref="B316:F316"/>
    <mergeCell ref="B303:G303"/>
    <mergeCell ref="D305:H305"/>
    <mergeCell ref="B306:F306"/>
    <mergeCell ref="B307:F307"/>
    <mergeCell ref="J307:J318"/>
    <mergeCell ref="K307:K318"/>
    <mergeCell ref="B317:F317"/>
    <mergeCell ref="B318:H318"/>
    <mergeCell ref="B312:D312"/>
    <mergeCell ref="E312:F312"/>
    <mergeCell ref="L323:L334"/>
    <mergeCell ref="B324:F324"/>
    <mergeCell ref="B325:F325"/>
    <mergeCell ref="B326:F326"/>
    <mergeCell ref="B332:F332"/>
    <mergeCell ref="B319:G319"/>
    <mergeCell ref="D321:H321"/>
    <mergeCell ref="B322:F322"/>
    <mergeCell ref="B323:F323"/>
    <mergeCell ref="J323:J334"/>
    <mergeCell ref="K323:K334"/>
    <mergeCell ref="B333:F333"/>
    <mergeCell ref="B334:H334"/>
    <mergeCell ref="B327:D327"/>
    <mergeCell ref="E327:F327"/>
    <mergeCell ref="B331:D331"/>
    <mergeCell ref="E331:F331"/>
    <mergeCell ref="B328:D328"/>
    <mergeCell ref="E328:F328"/>
    <mergeCell ref="B329:D329"/>
    <mergeCell ref="E329:F329"/>
    <mergeCell ref="B330:D330"/>
    <mergeCell ref="E330:F330"/>
    <mergeCell ref="L339:L350"/>
    <mergeCell ref="B340:F340"/>
    <mergeCell ref="B341:F341"/>
    <mergeCell ref="B342:F342"/>
    <mergeCell ref="B348:F348"/>
    <mergeCell ref="B335:G335"/>
    <mergeCell ref="D337:H337"/>
    <mergeCell ref="B338:F338"/>
    <mergeCell ref="B339:F339"/>
    <mergeCell ref="J339:J350"/>
    <mergeCell ref="K339:K350"/>
    <mergeCell ref="B349:F349"/>
    <mergeCell ref="B350:H350"/>
    <mergeCell ref="B345:D345"/>
    <mergeCell ref="E345:F345"/>
    <mergeCell ref="B343:D343"/>
    <mergeCell ref="E343:F343"/>
    <mergeCell ref="B344:D344"/>
    <mergeCell ref="E344:F344"/>
    <mergeCell ref="B346:D346"/>
    <mergeCell ref="E346:F346"/>
    <mergeCell ref="B347:D347"/>
    <mergeCell ref="E347:F347"/>
    <mergeCell ref="L355:L366"/>
    <mergeCell ref="B356:F356"/>
    <mergeCell ref="B357:F357"/>
    <mergeCell ref="B358:F358"/>
    <mergeCell ref="B364:F364"/>
    <mergeCell ref="B351:G351"/>
    <mergeCell ref="D353:H353"/>
    <mergeCell ref="B354:F354"/>
    <mergeCell ref="B355:F355"/>
    <mergeCell ref="J355:J366"/>
    <mergeCell ref="K355:K366"/>
    <mergeCell ref="B365:F365"/>
    <mergeCell ref="B366:H366"/>
    <mergeCell ref="B360:D360"/>
    <mergeCell ref="E360:F360"/>
    <mergeCell ref="B362:D362"/>
    <mergeCell ref="E362:F362"/>
    <mergeCell ref="B363:D363"/>
    <mergeCell ref="E363:F363"/>
    <mergeCell ref="B359:D359"/>
    <mergeCell ref="E359:F359"/>
    <mergeCell ref="B361:D361"/>
    <mergeCell ref="E361:F361"/>
    <mergeCell ref="L371:L382"/>
    <mergeCell ref="B372:F372"/>
    <mergeCell ref="B373:F373"/>
    <mergeCell ref="B374:F374"/>
    <mergeCell ref="B380:F380"/>
    <mergeCell ref="B367:G367"/>
    <mergeCell ref="D369:H369"/>
    <mergeCell ref="B370:F370"/>
    <mergeCell ref="B371:F371"/>
    <mergeCell ref="J371:J382"/>
    <mergeCell ref="K371:K382"/>
    <mergeCell ref="B381:F381"/>
    <mergeCell ref="B382:H382"/>
    <mergeCell ref="B375:D375"/>
    <mergeCell ref="E375:F375"/>
    <mergeCell ref="B379:D379"/>
    <mergeCell ref="E379:F379"/>
    <mergeCell ref="B376:D376"/>
    <mergeCell ref="E376:F376"/>
    <mergeCell ref="B377:D377"/>
    <mergeCell ref="E377:F377"/>
    <mergeCell ref="B378:D378"/>
    <mergeCell ref="E378:F378"/>
    <mergeCell ref="L387:L398"/>
    <mergeCell ref="B388:F388"/>
    <mergeCell ref="B389:F389"/>
    <mergeCell ref="B390:F390"/>
    <mergeCell ref="B396:F396"/>
    <mergeCell ref="B383:G383"/>
    <mergeCell ref="D385:H385"/>
    <mergeCell ref="B386:F386"/>
    <mergeCell ref="B387:F387"/>
    <mergeCell ref="J387:J398"/>
    <mergeCell ref="K387:K398"/>
    <mergeCell ref="B397:F397"/>
    <mergeCell ref="B398:H398"/>
    <mergeCell ref="B393:D393"/>
    <mergeCell ref="E393:F393"/>
    <mergeCell ref="B394:D394"/>
    <mergeCell ref="E394:F394"/>
    <mergeCell ref="B395:D395"/>
    <mergeCell ref="E395:F395"/>
    <mergeCell ref="B391:D391"/>
    <mergeCell ref="E391:F391"/>
    <mergeCell ref="B392:D392"/>
    <mergeCell ref="E392:F392"/>
    <mergeCell ref="B399:G399"/>
    <mergeCell ref="C401:F401"/>
    <mergeCell ref="C403:F403"/>
    <mergeCell ref="B263:D263"/>
    <mergeCell ref="E263:F263"/>
    <mergeCell ref="B264:D264"/>
    <mergeCell ref="E264:F264"/>
    <mergeCell ref="B265:D265"/>
    <mergeCell ref="E265:F265"/>
    <mergeCell ref="B266:D266"/>
    <mergeCell ref="B268:F268"/>
    <mergeCell ref="B269:F269"/>
    <mergeCell ref="E266:F266"/>
    <mergeCell ref="B267:D267"/>
    <mergeCell ref="E267:F267"/>
    <mergeCell ref="B283:D283"/>
    <mergeCell ref="E283:F283"/>
    <mergeCell ref="B295:D295"/>
    <mergeCell ref="E295:F295"/>
    <mergeCell ref="B296:D296"/>
    <mergeCell ref="E296:F296"/>
    <mergeCell ref="E279:F279"/>
    <mergeCell ref="B280:D280"/>
    <mergeCell ref="E280:F280"/>
    <mergeCell ref="E282:F282"/>
    <mergeCell ref="B313:D313"/>
    <mergeCell ref="E313:F313"/>
    <mergeCell ref="B314:D314"/>
    <mergeCell ref="E314:F314"/>
    <mergeCell ref="B315:D315"/>
    <mergeCell ref="E315:F315"/>
    <mergeCell ref="B298:D298"/>
    <mergeCell ref="E298:F298"/>
    <mergeCell ref="B299:D299"/>
    <mergeCell ref="E299:F299"/>
    <mergeCell ref="B311:D311"/>
    <mergeCell ref="E311:F311"/>
  </mergeCells>
  <phoneticPr fontId="2"/>
  <conditionalFormatting sqref="B14:F14">
    <cfRule type="expression" dxfId="608" priority="279">
      <formula>B14&lt;&gt;"プルダウンを選択してください"</formula>
    </cfRule>
  </conditionalFormatting>
  <conditionalFormatting sqref="B24:F24">
    <cfRule type="expression" dxfId="607" priority="189">
      <formula>B24&lt;&gt;"プルダウンを選択してください"</formula>
    </cfRule>
  </conditionalFormatting>
  <conditionalFormatting sqref="B34:F34">
    <cfRule type="expression" dxfId="606" priority="179">
      <formula>B34&lt;&gt;"プルダウンを選択してください"</formula>
    </cfRule>
  </conditionalFormatting>
  <conditionalFormatting sqref="B44:F44">
    <cfRule type="expression" dxfId="605" priority="169">
      <formula>B44&lt;&gt;"プルダウンを選択してください"</formula>
    </cfRule>
  </conditionalFormatting>
  <conditionalFormatting sqref="B54:F54">
    <cfRule type="expression" dxfId="604" priority="159">
      <formula>B54&lt;&gt;"プルダウンを選択してください"</formula>
    </cfRule>
  </conditionalFormatting>
  <conditionalFormatting sqref="B64:F64">
    <cfRule type="expression" dxfId="603" priority="149">
      <formula>B64&lt;&gt;"プルダウンを選択してください"</formula>
    </cfRule>
  </conditionalFormatting>
  <conditionalFormatting sqref="B74:F74">
    <cfRule type="expression" dxfId="602" priority="139">
      <formula>B74&lt;&gt;"プルダウンを選択してください"</formula>
    </cfRule>
  </conditionalFormatting>
  <conditionalFormatting sqref="B84:F84">
    <cfRule type="expression" dxfId="601" priority="129">
      <formula>B84&lt;&gt;"プルダウンを選択してください"</formula>
    </cfRule>
  </conditionalFormatting>
  <conditionalFormatting sqref="B94:F94">
    <cfRule type="expression" dxfId="600" priority="119">
      <formula>B94&lt;&gt;"プルダウンを選択してください"</formula>
    </cfRule>
  </conditionalFormatting>
  <conditionalFormatting sqref="B104:F104">
    <cfRule type="expression" dxfId="599" priority="109">
      <formula>B104&lt;&gt;"プルダウンを選択してください"</formula>
    </cfRule>
  </conditionalFormatting>
  <conditionalFormatting sqref="B117:F123">
    <cfRule type="expression" dxfId="598" priority="271">
      <formula>B117&lt;&gt;"プルダウンを選択してください"</formula>
    </cfRule>
  </conditionalFormatting>
  <conditionalFormatting sqref="B129:F135">
    <cfRule type="expression" dxfId="597" priority="264">
      <formula>B129&lt;&gt;"プルダウンを選択してください"</formula>
    </cfRule>
  </conditionalFormatting>
  <conditionalFormatting sqref="B141:F147">
    <cfRule type="expression" dxfId="596" priority="261">
      <formula>B141&lt;&gt;"プルダウンを選択してください"</formula>
    </cfRule>
  </conditionalFormatting>
  <conditionalFormatting sqref="B153:F159">
    <cfRule type="expression" dxfId="595" priority="258">
      <formula>B153&lt;&gt;"プルダウンを選択してください"</formula>
    </cfRule>
  </conditionalFormatting>
  <conditionalFormatting sqref="B165:F171">
    <cfRule type="expression" dxfId="594" priority="255">
      <formula>B165&lt;&gt;"プルダウンを選択してください"</formula>
    </cfRule>
  </conditionalFormatting>
  <conditionalFormatting sqref="B177:F183">
    <cfRule type="expression" dxfId="593" priority="252">
      <formula>B177&lt;&gt;"プルダウンを選択してください"</formula>
    </cfRule>
  </conditionalFormatting>
  <conditionalFormatting sqref="B189:F195">
    <cfRule type="expression" dxfId="592" priority="249">
      <formula>B189&lt;&gt;"プルダウンを選択してください"</formula>
    </cfRule>
  </conditionalFormatting>
  <conditionalFormatting sqref="B201:F207">
    <cfRule type="expression" dxfId="591" priority="246">
      <formula>B201&lt;&gt;"プルダウンを選択してください"</formula>
    </cfRule>
  </conditionalFormatting>
  <conditionalFormatting sqref="B213:F219">
    <cfRule type="expression" dxfId="590" priority="243">
      <formula>B213&lt;&gt;"プルダウンを選択してください"</formula>
    </cfRule>
  </conditionalFormatting>
  <conditionalFormatting sqref="B225:F231">
    <cfRule type="expression" dxfId="589" priority="240">
      <formula>B225&lt;&gt;"プルダウンを選択してください"</formula>
    </cfRule>
  </conditionalFormatting>
  <conditionalFormatting sqref="B243:F246 B247:B251 E247:E251 B252:F253">
    <cfRule type="expression" dxfId="588" priority="54">
      <formula>H243&lt;&gt;""</formula>
    </cfRule>
  </conditionalFormatting>
  <conditionalFormatting sqref="B259:F262 B263:B267 E263:E267 B268:F269">
    <cfRule type="expression" dxfId="587" priority="90">
      <formula>H259&lt;&gt;""</formula>
    </cfRule>
  </conditionalFormatting>
  <conditionalFormatting sqref="B275:F278 B279:B283 E279:E283 B284:F285">
    <cfRule type="expression" dxfId="586" priority="86">
      <formula>H275&lt;&gt;""</formula>
    </cfRule>
  </conditionalFormatting>
  <conditionalFormatting sqref="B291:F294 B295:B299 E295:E299 B300:F301">
    <cfRule type="expression" dxfId="585" priority="82">
      <formula>H291&lt;&gt;""</formula>
    </cfRule>
  </conditionalFormatting>
  <conditionalFormatting sqref="B307:F310 B311:B315 E311:E315 B316:F317">
    <cfRule type="expression" dxfId="584" priority="78">
      <formula>H307&lt;&gt;""</formula>
    </cfRule>
  </conditionalFormatting>
  <conditionalFormatting sqref="B323:F326 B327:B331 E327:E331 B332:F333">
    <cfRule type="expression" dxfId="583" priority="74">
      <formula>H323&lt;&gt;""</formula>
    </cfRule>
  </conditionalFormatting>
  <conditionalFormatting sqref="B339:F342 B343:B347 E343:E347 B348:F349">
    <cfRule type="expression" dxfId="582" priority="70">
      <formula>H339&lt;&gt;""</formula>
    </cfRule>
  </conditionalFormatting>
  <conditionalFormatting sqref="B355:F358 B359:B363 E359:E363 B364:F365">
    <cfRule type="expression" dxfId="581" priority="66">
      <formula>H355&lt;&gt;""</formula>
    </cfRule>
  </conditionalFormatting>
  <conditionalFormatting sqref="B371:F374 B375:B379 E375:E379 B380:F381">
    <cfRule type="expression" dxfId="580" priority="62">
      <formula>H371&lt;&gt;""</formula>
    </cfRule>
  </conditionalFormatting>
  <conditionalFormatting sqref="B387:F390 B391:B395 E391:E395 B396:F397">
    <cfRule type="expression" dxfId="579" priority="58">
      <formula>H387&lt;&gt;""</formula>
    </cfRule>
  </conditionalFormatting>
  <conditionalFormatting sqref="B19:G19">
    <cfRule type="expression" dxfId="578" priority="274">
      <formula>B19&lt;&gt;"プルダウンを選択してください"</formula>
    </cfRule>
  </conditionalFormatting>
  <conditionalFormatting sqref="B29:G29">
    <cfRule type="expression" dxfId="577" priority="184">
      <formula>B29&lt;&gt;"プルダウンを選択してください"</formula>
    </cfRule>
  </conditionalFormatting>
  <conditionalFormatting sqref="B39:G39">
    <cfRule type="expression" dxfId="576" priority="174">
      <formula>B39&lt;&gt;"プルダウンを選択してください"</formula>
    </cfRule>
  </conditionalFormatting>
  <conditionalFormatting sqref="B49:G49">
    <cfRule type="expression" dxfId="575" priority="164">
      <formula>B49&lt;&gt;"プルダウンを選択してください"</formula>
    </cfRule>
  </conditionalFormatting>
  <conditionalFormatting sqref="B59:G59">
    <cfRule type="expression" dxfId="574" priority="154">
      <formula>B59&lt;&gt;"プルダウンを選択してください"</formula>
    </cfRule>
  </conditionalFormatting>
  <conditionalFormatting sqref="B69:G69">
    <cfRule type="expression" dxfId="573" priority="144">
      <formula>B69&lt;&gt;"プルダウンを選択してください"</formula>
    </cfRule>
  </conditionalFormatting>
  <conditionalFormatting sqref="B79:G79">
    <cfRule type="expression" dxfId="572" priority="134">
      <formula>B79&lt;&gt;"プルダウンを選択してください"</formula>
    </cfRule>
  </conditionalFormatting>
  <conditionalFormatting sqref="B89:G89">
    <cfRule type="expression" dxfId="571" priority="124">
      <formula>B89&lt;&gt;"プルダウンを選択してください"</formula>
    </cfRule>
  </conditionalFormatting>
  <conditionalFormatting sqref="B99:G99">
    <cfRule type="expression" dxfId="570" priority="114">
      <formula>B99&lt;&gt;"プルダウンを選択してください"</formula>
    </cfRule>
  </conditionalFormatting>
  <conditionalFormatting sqref="B109:G109">
    <cfRule type="expression" dxfId="569" priority="104">
      <formula>B109&lt;&gt;"プルダウンを選択してください"</formula>
    </cfRule>
  </conditionalFormatting>
  <conditionalFormatting sqref="B254:H254">
    <cfRule type="expression" dxfId="568" priority="51">
      <formula>B254&lt;&gt;"⑤「介護ソフトの定着促進支援」の活用有無（プルダウンを選択してください）"</formula>
    </cfRule>
  </conditionalFormatting>
  <conditionalFormatting sqref="B25:I28">
    <cfRule type="expression" dxfId="567" priority="181">
      <formula>$B$25="「介護ソフトの定着促進支援」を活用しない"</formula>
    </cfRule>
  </conditionalFormatting>
  <conditionalFormatting sqref="B35:I38">
    <cfRule type="expression" dxfId="566" priority="171">
      <formula>$B$35="「介護ソフトの定着促進支援」を活用しない"</formula>
    </cfRule>
  </conditionalFormatting>
  <conditionalFormatting sqref="B45:I48">
    <cfRule type="expression" dxfId="565" priority="161">
      <formula>$B$45="「介護ソフトの定着促進支援」を活用しない"</formula>
    </cfRule>
  </conditionalFormatting>
  <conditionalFormatting sqref="B55:I58">
    <cfRule type="expression" dxfId="564" priority="151">
      <formula>$B$55="「介護ソフトの定着促進支援」を活用しない"</formula>
    </cfRule>
  </conditionalFormatting>
  <conditionalFormatting sqref="B65:I68">
    <cfRule type="expression" dxfId="563" priority="141">
      <formula>$B$65="「介護ソフトの定着促進支援」を活用しない"</formula>
    </cfRule>
  </conditionalFormatting>
  <conditionalFormatting sqref="B75:I78">
    <cfRule type="expression" dxfId="562" priority="131">
      <formula>$B$75="「介護ソフトの定着促進支援」を活用しない"</formula>
    </cfRule>
  </conditionalFormatting>
  <conditionalFormatting sqref="B85:I88">
    <cfRule type="expression" dxfId="561" priority="121">
      <formula>$B$85="「介護ソフトの定着促進支援」を活用しない"</formula>
    </cfRule>
  </conditionalFormatting>
  <conditionalFormatting sqref="B95:I98">
    <cfRule type="expression" dxfId="560" priority="111">
      <formula>$B$95="「介護ソフトの定着促進支援」を活用しない"</formula>
    </cfRule>
  </conditionalFormatting>
  <conditionalFormatting sqref="B105:I108">
    <cfRule type="expression" dxfId="559" priority="101">
      <formula>$B$105="「介護ソフトの定着促進支援」を活用しない"</formula>
    </cfRule>
  </conditionalFormatting>
  <conditionalFormatting sqref="B15:L18">
    <cfRule type="expression" dxfId="558" priority="20">
      <formula>$B$15="「介護ソフトの定着促進支援」を活用しない"</formula>
    </cfRule>
  </conditionalFormatting>
  <conditionalFormatting sqref="D12:H12">
    <cfRule type="expression" dxfId="557" priority="276">
      <formula>D12&lt;&gt;""</formula>
    </cfRule>
  </conditionalFormatting>
  <conditionalFormatting sqref="D22:H22">
    <cfRule type="expression" dxfId="556" priority="186">
      <formula>D22&lt;&gt;""</formula>
    </cfRule>
  </conditionalFormatting>
  <conditionalFormatting sqref="D32:H32">
    <cfRule type="expression" dxfId="555" priority="176">
      <formula>D32&lt;&gt;""</formula>
    </cfRule>
  </conditionalFormatting>
  <conditionalFormatting sqref="D42:H42">
    <cfRule type="expression" dxfId="554" priority="166">
      <formula>D42&lt;&gt;""</formula>
    </cfRule>
  </conditionalFormatting>
  <conditionalFormatting sqref="D52:H52">
    <cfRule type="expression" dxfId="553" priority="156">
      <formula>D52&lt;&gt;""</formula>
    </cfRule>
  </conditionalFormatting>
  <conditionalFormatting sqref="D62:H62">
    <cfRule type="expression" dxfId="552" priority="146">
      <formula>D62&lt;&gt;""</formula>
    </cfRule>
  </conditionalFormatting>
  <conditionalFormatting sqref="D72:H72">
    <cfRule type="expression" dxfId="551" priority="136">
      <formula>D72&lt;&gt;""</formula>
    </cfRule>
  </conditionalFormatting>
  <conditionalFormatting sqref="D82:H82">
    <cfRule type="expression" dxfId="550" priority="126">
      <formula>D82&lt;&gt;""</formula>
    </cfRule>
  </conditionalFormatting>
  <conditionalFormatting sqref="D92:H92">
    <cfRule type="expression" dxfId="549" priority="116">
      <formula>D92&lt;&gt;""</formula>
    </cfRule>
  </conditionalFormatting>
  <conditionalFormatting sqref="D102:H102">
    <cfRule type="expression" dxfId="548" priority="106">
      <formula>D102&lt;&gt;""</formula>
    </cfRule>
  </conditionalFormatting>
  <conditionalFormatting sqref="D114:H114">
    <cfRule type="expression" dxfId="547" priority="273">
      <formula>D114&lt;&gt;""</formula>
    </cfRule>
  </conditionalFormatting>
  <conditionalFormatting sqref="D126:H126">
    <cfRule type="expression" dxfId="546" priority="266">
      <formula>D126&lt;&gt;""</formula>
    </cfRule>
  </conditionalFormatting>
  <conditionalFormatting sqref="D138:H138">
    <cfRule type="expression" dxfId="545" priority="263">
      <formula>D138&lt;&gt;""</formula>
    </cfRule>
  </conditionalFormatting>
  <conditionalFormatting sqref="D150:H150">
    <cfRule type="expression" dxfId="544" priority="260">
      <formula>D150&lt;&gt;""</formula>
    </cfRule>
  </conditionalFormatting>
  <conditionalFormatting sqref="D162:H162">
    <cfRule type="expression" dxfId="543" priority="257">
      <formula>D162&lt;&gt;""</formula>
    </cfRule>
  </conditionalFormatting>
  <conditionalFormatting sqref="D174:H174">
    <cfRule type="expression" dxfId="542" priority="254">
      <formula>D174&lt;&gt;""</formula>
    </cfRule>
  </conditionalFormatting>
  <conditionalFormatting sqref="D186:H186">
    <cfRule type="expression" dxfId="541" priority="251">
      <formula>D186&lt;&gt;""</formula>
    </cfRule>
  </conditionalFormatting>
  <conditionalFormatting sqref="D198:H198">
    <cfRule type="expression" dxfId="540" priority="248">
      <formula>D198&lt;&gt;""</formula>
    </cfRule>
  </conditionalFormatting>
  <conditionalFormatting sqref="D210:H210">
    <cfRule type="expression" dxfId="539" priority="245">
      <formula>D210&lt;&gt;""</formula>
    </cfRule>
  </conditionalFormatting>
  <conditionalFormatting sqref="D222:H222">
    <cfRule type="expression" dxfId="538" priority="242">
      <formula>D222&lt;&gt;""</formula>
    </cfRule>
  </conditionalFormatting>
  <conditionalFormatting sqref="D241:H241">
    <cfRule type="expression" dxfId="537" priority="270">
      <formula>D241&lt;&gt;""</formula>
    </cfRule>
  </conditionalFormatting>
  <conditionalFormatting sqref="D257:H257">
    <cfRule type="expression" dxfId="536" priority="238">
      <formula>D257&lt;&gt;""</formula>
    </cfRule>
  </conditionalFormatting>
  <conditionalFormatting sqref="D273:H273">
    <cfRule type="expression" dxfId="535" priority="233">
      <formula>D273&lt;&gt;""</formula>
    </cfRule>
  </conditionalFormatting>
  <conditionalFormatting sqref="D289:H289">
    <cfRule type="expression" dxfId="534" priority="228">
      <formula>D289&lt;&gt;""</formula>
    </cfRule>
  </conditionalFormatting>
  <conditionalFormatting sqref="D305:H305">
    <cfRule type="expression" dxfId="533" priority="223">
      <formula>D305&lt;&gt;""</formula>
    </cfRule>
  </conditionalFormatting>
  <conditionalFormatting sqref="D321:H321">
    <cfRule type="expression" dxfId="532" priority="218">
      <formula>D321&lt;&gt;""</formula>
    </cfRule>
  </conditionalFormatting>
  <conditionalFormatting sqref="D337:H337">
    <cfRule type="expression" dxfId="531" priority="213">
      <formula>D337&lt;&gt;""</formula>
    </cfRule>
  </conditionalFormatting>
  <conditionalFormatting sqref="D353:H353">
    <cfRule type="expression" dxfId="530" priority="208">
      <formula>D353&lt;&gt;""</formula>
    </cfRule>
  </conditionalFormatting>
  <conditionalFormatting sqref="D369:H369">
    <cfRule type="expression" dxfId="529" priority="203">
      <formula>D369&lt;&gt;""</formula>
    </cfRule>
  </conditionalFormatting>
  <conditionalFormatting sqref="D385:H385">
    <cfRule type="expression" dxfId="528" priority="198">
      <formula>D385&lt;&gt;""</formula>
    </cfRule>
  </conditionalFormatting>
  <conditionalFormatting sqref="E247:F251">
    <cfRule type="expression" dxfId="527" priority="52">
      <formula>E247&lt;&gt;"プルダウンを選択してください"</formula>
    </cfRule>
  </conditionalFormatting>
  <conditionalFormatting sqref="E263:F267">
    <cfRule type="expression" dxfId="526" priority="88">
      <formula>E263&lt;&gt;"プルダウンを選択してください"</formula>
    </cfRule>
  </conditionalFormatting>
  <conditionalFormatting sqref="E279:F283">
    <cfRule type="expression" dxfId="525" priority="84">
      <formula>E279&lt;&gt;"プルダウンを選択してください"</formula>
    </cfRule>
  </conditionalFormatting>
  <conditionalFormatting sqref="E295:F299">
    <cfRule type="expression" dxfId="524" priority="80">
      <formula>E295&lt;&gt;"プルダウンを選択してください"</formula>
    </cfRule>
  </conditionalFormatting>
  <conditionalFormatting sqref="E311:F315">
    <cfRule type="expression" dxfId="523" priority="76">
      <formula>E311&lt;&gt;"プルダウンを選択してください"</formula>
    </cfRule>
  </conditionalFormatting>
  <conditionalFormatting sqref="E327:F331">
    <cfRule type="expression" dxfId="522" priority="72">
      <formula>E327&lt;&gt;"プルダウンを選択してください"</formula>
    </cfRule>
  </conditionalFormatting>
  <conditionalFormatting sqref="E343:F347">
    <cfRule type="expression" dxfId="521" priority="68">
      <formula>E343&lt;&gt;"プルダウンを選択してください"</formula>
    </cfRule>
  </conditionalFormatting>
  <conditionalFormatting sqref="E359:F363">
    <cfRule type="expression" dxfId="520" priority="64">
      <formula>E359&lt;&gt;"プルダウンを選択してください"</formula>
    </cfRule>
  </conditionalFormatting>
  <conditionalFormatting sqref="E375:F379">
    <cfRule type="expression" dxfId="519" priority="60">
      <formula>E375&lt;&gt;"プルダウンを選択してください"</formula>
    </cfRule>
  </conditionalFormatting>
  <conditionalFormatting sqref="E391:F395">
    <cfRule type="expression" dxfId="518" priority="56">
      <formula>E391&lt;&gt;"プルダウンを選択してください"</formula>
    </cfRule>
  </conditionalFormatting>
  <conditionalFormatting sqref="G14:H14">
    <cfRule type="expression" dxfId="517" priority="277">
      <formula>G14&lt;&gt;""</formula>
    </cfRule>
  </conditionalFormatting>
  <conditionalFormatting sqref="G24:H24">
    <cfRule type="expression" dxfId="516" priority="187">
      <formula>G24&lt;&gt;""</formula>
    </cfRule>
  </conditionalFormatting>
  <conditionalFormatting sqref="G34:H34">
    <cfRule type="expression" dxfId="515" priority="177">
      <formula>G34&lt;&gt;""</formula>
    </cfRule>
  </conditionalFormatting>
  <conditionalFormatting sqref="G44:H44">
    <cfRule type="expression" dxfId="514" priority="167">
      <formula>G44&lt;&gt;""</formula>
    </cfRule>
  </conditionalFormatting>
  <conditionalFormatting sqref="G54:H54">
    <cfRule type="expression" dxfId="513" priority="157">
      <formula>G54&lt;&gt;""</formula>
    </cfRule>
  </conditionalFormatting>
  <conditionalFormatting sqref="G64:H64">
    <cfRule type="expression" dxfId="512" priority="147">
      <formula>G64&lt;&gt;""</formula>
    </cfRule>
  </conditionalFormatting>
  <conditionalFormatting sqref="G74:H74">
    <cfRule type="expression" dxfId="511" priority="137">
      <formula>G74&lt;&gt;""</formula>
    </cfRule>
  </conditionalFormatting>
  <conditionalFormatting sqref="G84:H84">
    <cfRule type="expression" dxfId="510" priority="127">
      <formula>G84&lt;&gt;""</formula>
    </cfRule>
  </conditionalFormatting>
  <conditionalFormatting sqref="G94:H94">
    <cfRule type="expression" dxfId="509" priority="117">
      <formula>G94&lt;&gt;""</formula>
    </cfRule>
  </conditionalFormatting>
  <conditionalFormatting sqref="G104:H104">
    <cfRule type="expression" dxfId="508" priority="107">
      <formula>G104&lt;&gt;""</formula>
    </cfRule>
  </conditionalFormatting>
  <conditionalFormatting sqref="G243:H253">
    <cfRule type="expression" dxfId="507" priority="55">
      <formula>G243&lt;&gt;""</formula>
    </cfRule>
  </conditionalFormatting>
  <conditionalFormatting sqref="G259:H269">
    <cfRule type="expression" dxfId="506" priority="91">
      <formula>G259&lt;&gt;""</formula>
    </cfRule>
  </conditionalFormatting>
  <conditionalFormatting sqref="G275:H285">
    <cfRule type="expression" dxfId="505" priority="87">
      <formula>G275&lt;&gt;""</formula>
    </cfRule>
  </conditionalFormatting>
  <conditionalFormatting sqref="G291:H301">
    <cfRule type="expression" dxfId="504" priority="83">
      <formula>G291&lt;&gt;""</formula>
    </cfRule>
  </conditionalFormatting>
  <conditionalFormatting sqref="G307:H317">
    <cfRule type="expression" dxfId="503" priority="79">
      <formula>G307&lt;&gt;""</formula>
    </cfRule>
  </conditionalFormatting>
  <conditionalFormatting sqref="G323:H333">
    <cfRule type="expression" dxfId="502" priority="75">
      <formula>G323&lt;&gt;""</formula>
    </cfRule>
  </conditionalFormatting>
  <conditionalFormatting sqref="G339:H349">
    <cfRule type="expression" dxfId="501" priority="71">
      <formula>G339&lt;&gt;""</formula>
    </cfRule>
  </conditionalFormatting>
  <conditionalFormatting sqref="G355:H365">
    <cfRule type="expression" dxfId="500" priority="67">
      <formula>G355&lt;&gt;""</formula>
    </cfRule>
  </conditionalFormatting>
  <conditionalFormatting sqref="G371:H381">
    <cfRule type="expression" dxfId="499" priority="63">
      <formula>G371&lt;&gt;""</formula>
    </cfRule>
  </conditionalFormatting>
  <conditionalFormatting sqref="G387:H397">
    <cfRule type="expression" dxfId="498" priority="59">
      <formula>G387&lt;&gt;""</formula>
    </cfRule>
  </conditionalFormatting>
  <conditionalFormatting sqref="G16:I18 B15:G15 B16:B18">
    <cfRule type="expression" dxfId="497" priority="275">
      <formula>B15&lt;&gt;"プルダウンを選択してください"</formula>
    </cfRule>
  </conditionalFormatting>
  <conditionalFormatting sqref="G16:I18">
    <cfRule type="expression" dxfId="496" priority="193">
      <formula>$B$15="「介護ソフトの定着促進支援」を活用する"</formula>
    </cfRule>
  </conditionalFormatting>
  <conditionalFormatting sqref="G26:I28 B25:G25 B26:B28">
    <cfRule type="expression" dxfId="495" priority="185">
      <formula>B25&lt;&gt;"プルダウンを選択してください"</formula>
    </cfRule>
  </conditionalFormatting>
  <conditionalFormatting sqref="G26:I28">
    <cfRule type="expression" dxfId="494" priority="182">
      <formula>G26&lt;&gt;""</formula>
    </cfRule>
    <cfRule type="expression" dxfId="493" priority="183">
      <formula>$B$25="「介護ソフトの定着促進支援」を活用する"</formula>
    </cfRule>
  </conditionalFormatting>
  <conditionalFormatting sqref="G36:I38 B35:G35 B36:B38">
    <cfRule type="expression" dxfId="492" priority="175">
      <formula>B35&lt;&gt;"プルダウンを選択してください"</formula>
    </cfRule>
  </conditionalFormatting>
  <conditionalFormatting sqref="G36:I38">
    <cfRule type="expression" dxfId="491" priority="172">
      <formula>G36&lt;&gt;""</formula>
    </cfRule>
    <cfRule type="expression" dxfId="490" priority="173">
      <formula>$B$35="「介護ソフトの定着促進支援」を活用する"</formula>
    </cfRule>
  </conditionalFormatting>
  <conditionalFormatting sqref="G46:I48 B45:G45 B46:B48">
    <cfRule type="expression" dxfId="489" priority="165">
      <formula>B45&lt;&gt;"プルダウンを選択してください"</formula>
    </cfRule>
  </conditionalFormatting>
  <conditionalFormatting sqref="G46:I48">
    <cfRule type="expression" dxfId="488" priority="163">
      <formula>$B$45="「介護ソフトの定着促進支援」を活用する"</formula>
    </cfRule>
    <cfRule type="expression" dxfId="487" priority="162">
      <formula>G46&lt;&gt;""</formula>
    </cfRule>
  </conditionalFormatting>
  <conditionalFormatting sqref="G56:I58 B55:G55 B56:B58">
    <cfRule type="expression" dxfId="486" priority="155">
      <formula>B55&lt;&gt;"プルダウンを選択してください"</formula>
    </cfRule>
  </conditionalFormatting>
  <conditionalFormatting sqref="G56:I58">
    <cfRule type="expression" dxfId="485" priority="153">
      <formula>$B$55="「介護ソフトの定着促進支援」を活用する"</formula>
    </cfRule>
    <cfRule type="expression" dxfId="484" priority="152">
      <formula>G56&lt;&gt;""</formula>
    </cfRule>
  </conditionalFormatting>
  <conditionalFormatting sqref="G66:I68 B65:G65 B66:B68">
    <cfRule type="expression" dxfId="483" priority="145">
      <formula>B65&lt;&gt;"プルダウンを選択してください"</formula>
    </cfRule>
  </conditionalFormatting>
  <conditionalFormatting sqref="G66:I68">
    <cfRule type="expression" dxfId="482" priority="143">
      <formula>$B$65="「介護ソフトの定着促進支援」を活用する"</formula>
    </cfRule>
    <cfRule type="expression" dxfId="481" priority="142">
      <formula>G66&lt;&gt;""</formula>
    </cfRule>
  </conditionalFormatting>
  <conditionalFormatting sqref="G76:I78 B75:G75 B76:B78">
    <cfRule type="expression" dxfId="480" priority="135">
      <formula>B75&lt;&gt;"プルダウンを選択してください"</formula>
    </cfRule>
  </conditionalFormatting>
  <conditionalFormatting sqref="G76:I78">
    <cfRule type="expression" dxfId="479" priority="133">
      <formula>$B$75="「介護ソフトの定着促進支援」を活用する"</formula>
    </cfRule>
    <cfRule type="expression" dxfId="478" priority="132">
      <formula>G76&lt;&gt;""</formula>
    </cfRule>
  </conditionalFormatting>
  <conditionalFormatting sqref="G86:I88 B85:G85 B86:B88">
    <cfRule type="expression" dxfId="477" priority="125">
      <formula>B85&lt;&gt;"プルダウンを選択してください"</formula>
    </cfRule>
  </conditionalFormatting>
  <conditionalFormatting sqref="G86:I88">
    <cfRule type="expression" dxfId="476" priority="122">
      <formula>G86&lt;&gt;""</formula>
    </cfRule>
    <cfRule type="expression" dxfId="475" priority="123">
      <formula>$B$85="「介護ソフトの定着促進支援」を活用する"</formula>
    </cfRule>
  </conditionalFormatting>
  <conditionalFormatting sqref="G96:I98 B95:G95 B96:B98">
    <cfRule type="expression" dxfId="474" priority="115">
      <formula>B95&lt;&gt;"プルダウンを選択してください"</formula>
    </cfRule>
  </conditionalFormatting>
  <conditionalFormatting sqref="G96:I98">
    <cfRule type="expression" dxfId="473" priority="112">
      <formula>G96&lt;&gt;""</formula>
    </cfRule>
    <cfRule type="expression" dxfId="472" priority="113">
      <formula>$B$95="「介護ソフトの定着促進支援」を活用する"</formula>
    </cfRule>
  </conditionalFormatting>
  <conditionalFormatting sqref="G106:I108 B105:G105 B106:B108">
    <cfRule type="expression" dxfId="471" priority="105">
      <formula>B105&lt;&gt;"プルダウンを選択してください"</formula>
    </cfRule>
  </conditionalFormatting>
  <conditionalFormatting sqref="G106:I108">
    <cfRule type="expression" dxfId="470" priority="103">
      <formula>$B$105="「介護ソフトの定着促進支援」を活用する"</formula>
    </cfRule>
    <cfRule type="expression" dxfId="469" priority="102">
      <formula>G106&lt;&gt;""</formula>
    </cfRule>
  </conditionalFormatting>
  <conditionalFormatting sqref="G117:I123">
    <cfRule type="expression" dxfId="468" priority="272">
      <formula>G117&lt;&gt;""</formula>
    </cfRule>
  </conditionalFormatting>
  <conditionalFormatting sqref="G129:I135">
    <cfRule type="expression" dxfId="467" priority="265">
      <formula>G129&lt;&gt;""</formula>
    </cfRule>
  </conditionalFormatting>
  <conditionalFormatting sqref="G141:I147">
    <cfRule type="expression" dxfId="466" priority="262">
      <formula>G141&lt;&gt;""</formula>
    </cfRule>
  </conditionalFormatting>
  <conditionalFormatting sqref="G153:I159">
    <cfRule type="expression" dxfId="465" priority="259">
      <formula>G153&lt;&gt;""</formula>
    </cfRule>
  </conditionalFormatting>
  <conditionalFormatting sqref="G165:I171">
    <cfRule type="expression" dxfId="464" priority="256">
      <formula>G165&lt;&gt;""</formula>
    </cfRule>
  </conditionalFormatting>
  <conditionalFormatting sqref="G177:I183">
    <cfRule type="expression" dxfId="463" priority="253">
      <formula>G177&lt;&gt;""</formula>
    </cfRule>
  </conditionalFormatting>
  <conditionalFormatting sqref="G189:I195">
    <cfRule type="expression" dxfId="462" priority="250">
      <formula>G189&lt;&gt;""</formula>
    </cfRule>
  </conditionalFormatting>
  <conditionalFormatting sqref="G201:I207">
    <cfRule type="expression" dxfId="461" priority="247">
      <formula>G201&lt;&gt;""</formula>
    </cfRule>
  </conditionalFormatting>
  <conditionalFormatting sqref="G213:I219">
    <cfRule type="expression" dxfId="460" priority="244">
      <formula>G213&lt;&gt;""</formula>
    </cfRule>
  </conditionalFormatting>
  <conditionalFormatting sqref="G225:I231">
    <cfRule type="expression" dxfId="459" priority="241">
      <formula>G225&lt;&gt;""</formula>
    </cfRule>
  </conditionalFormatting>
  <conditionalFormatting sqref="G16:J18">
    <cfRule type="expression" dxfId="458" priority="49">
      <formula>G16&lt;&gt;""</formula>
    </cfRule>
  </conditionalFormatting>
  <conditionalFormatting sqref="I247:I251">
    <cfRule type="expression" dxfId="457" priority="267">
      <formula>I247&lt;&gt;""</formula>
    </cfRule>
  </conditionalFormatting>
  <conditionalFormatting sqref="I253">
    <cfRule type="expression" dxfId="456" priority="239">
      <formula>I253&lt;&gt;""</formula>
    </cfRule>
  </conditionalFormatting>
  <conditionalFormatting sqref="I263:I267">
    <cfRule type="expression" dxfId="455" priority="235">
      <formula>I263&lt;&gt;""</formula>
    </cfRule>
  </conditionalFormatting>
  <conditionalFormatting sqref="I269">
    <cfRule type="expression" dxfId="454" priority="234">
      <formula>I269&lt;&gt;""</formula>
    </cfRule>
  </conditionalFormatting>
  <conditionalFormatting sqref="I279:I283">
    <cfRule type="expression" dxfId="453" priority="230">
      <formula>I279&lt;&gt;""</formula>
    </cfRule>
  </conditionalFormatting>
  <conditionalFormatting sqref="I285">
    <cfRule type="expression" dxfId="452" priority="229">
      <formula>I285&lt;&gt;""</formula>
    </cfRule>
  </conditionalFormatting>
  <conditionalFormatting sqref="I295:I299">
    <cfRule type="expression" dxfId="451" priority="225">
      <formula>I295&lt;&gt;""</formula>
    </cfRule>
  </conditionalFormatting>
  <conditionalFormatting sqref="I301">
    <cfRule type="expression" dxfId="450" priority="224">
      <formula>I301&lt;&gt;""</formula>
    </cfRule>
  </conditionalFormatting>
  <conditionalFormatting sqref="I311:I315">
    <cfRule type="expression" dxfId="449" priority="220">
      <formula>I311&lt;&gt;""</formula>
    </cfRule>
  </conditionalFormatting>
  <conditionalFormatting sqref="I317">
    <cfRule type="expression" dxfId="448" priority="219">
      <formula>I317&lt;&gt;""</formula>
    </cfRule>
  </conditionalFormatting>
  <conditionalFormatting sqref="I327:I331">
    <cfRule type="expression" dxfId="447" priority="215">
      <formula>I327&lt;&gt;""</formula>
    </cfRule>
  </conditionalFormatting>
  <conditionalFormatting sqref="I333">
    <cfRule type="expression" dxfId="446" priority="214">
      <formula>I333&lt;&gt;""</formula>
    </cfRule>
  </conditionalFormatting>
  <conditionalFormatting sqref="I343:I347">
    <cfRule type="expression" dxfId="445" priority="210">
      <formula>I343&lt;&gt;""</formula>
    </cfRule>
  </conditionalFormatting>
  <conditionalFormatting sqref="I349">
    <cfRule type="expression" dxfId="444" priority="209">
      <formula>I349&lt;&gt;""</formula>
    </cfRule>
  </conditionalFormatting>
  <conditionalFormatting sqref="I359:I363">
    <cfRule type="expression" dxfId="443" priority="205">
      <formula>I359&lt;&gt;""</formula>
    </cfRule>
  </conditionalFormatting>
  <conditionalFormatting sqref="I365">
    <cfRule type="expression" dxfId="442" priority="204">
      <formula>I365&lt;&gt;""</formula>
    </cfRule>
  </conditionalFormatting>
  <conditionalFormatting sqref="I375:I379">
    <cfRule type="expression" dxfId="441" priority="200">
      <formula>I375&lt;&gt;""</formula>
    </cfRule>
  </conditionalFormatting>
  <conditionalFormatting sqref="I381">
    <cfRule type="expression" dxfId="440" priority="199">
      <formula>I381&lt;&gt;""</formula>
    </cfRule>
  </conditionalFormatting>
  <conditionalFormatting sqref="I391:I395">
    <cfRule type="expression" dxfId="439" priority="195">
      <formula>I391&lt;&gt;""</formula>
    </cfRule>
  </conditionalFormatting>
  <conditionalFormatting sqref="I397">
    <cfRule type="expression" dxfId="438" priority="194">
      <formula>I397&lt;&gt;""</formula>
    </cfRule>
  </conditionalFormatting>
  <conditionalFormatting sqref="J16:J18">
    <cfRule type="expression" dxfId="437" priority="50">
      <formula>J16&lt;&gt;"プルダウンを選択してください"</formula>
    </cfRule>
  </conditionalFormatting>
  <conditionalFormatting sqref="J26:J28">
    <cfRule type="expression" dxfId="436" priority="46">
      <formula>J26&lt;&gt;""</formula>
    </cfRule>
    <cfRule type="expression" dxfId="435" priority="47">
      <formula>J26&lt;&gt;"プルダウンを選択してください"</formula>
    </cfRule>
  </conditionalFormatting>
  <conditionalFormatting sqref="J36:J38">
    <cfRule type="expression" dxfId="434" priority="43">
      <formula>J36&lt;&gt;""</formula>
    </cfRule>
    <cfRule type="expression" dxfId="433" priority="44">
      <formula>J36&lt;&gt;"プルダウンを選択してください"</formula>
    </cfRule>
  </conditionalFormatting>
  <conditionalFormatting sqref="J46:J48">
    <cfRule type="expression" dxfId="432" priority="40">
      <formula>J46&lt;&gt;""</formula>
    </cfRule>
    <cfRule type="expression" dxfId="431" priority="41">
      <formula>J46&lt;&gt;"プルダウンを選択してください"</formula>
    </cfRule>
  </conditionalFormatting>
  <conditionalFormatting sqref="J56:J58">
    <cfRule type="expression" dxfId="430" priority="38">
      <formula>J56&lt;&gt;"プルダウンを選択してください"</formula>
    </cfRule>
    <cfRule type="expression" dxfId="429" priority="37">
      <formula>J56&lt;&gt;""</formula>
    </cfRule>
  </conditionalFormatting>
  <conditionalFormatting sqref="J66:J68">
    <cfRule type="expression" dxfId="428" priority="35">
      <formula>J66&lt;&gt;"プルダウンを選択してください"</formula>
    </cfRule>
    <cfRule type="expression" dxfId="427" priority="34">
      <formula>J66&lt;&gt;""</formula>
    </cfRule>
  </conditionalFormatting>
  <conditionalFormatting sqref="J76:J78">
    <cfRule type="expression" dxfId="426" priority="32">
      <formula>J76&lt;&gt;"プルダウンを選択してください"</formula>
    </cfRule>
    <cfRule type="expression" dxfId="425" priority="31">
      <formula>J76&lt;&gt;""</formula>
    </cfRule>
  </conditionalFormatting>
  <conditionalFormatting sqref="J86:J88">
    <cfRule type="expression" dxfId="424" priority="28">
      <formula>J86&lt;&gt;""</formula>
    </cfRule>
    <cfRule type="expression" dxfId="423" priority="29">
      <formula>J86&lt;&gt;"プルダウンを選択してください"</formula>
    </cfRule>
  </conditionalFormatting>
  <conditionalFormatting sqref="J96:J98">
    <cfRule type="expression" dxfId="422" priority="25">
      <formula>J96&lt;&gt;""</formula>
    </cfRule>
    <cfRule type="expression" dxfId="421" priority="26">
      <formula>J96&lt;&gt;"プルダウンを選択してください"</formula>
    </cfRule>
  </conditionalFormatting>
  <conditionalFormatting sqref="J106:J108">
    <cfRule type="expression" dxfId="420" priority="23">
      <formula>J106&lt;&gt;"プルダウンを選択してください"</formula>
    </cfRule>
    <cfRule type="expression" dxfId="419" priority="22">
      <formula>J106&lt;&gt;""</formula>
    </cfRule>
  </conditionalFormatting>
  <conditionalFormatting sqref="J25:L28">
    <cfRule type="expression" dxfId="418" priority="18">
      <formula>$B$15="「介護ソフトの定着促進支援」を活用しない"</formula>
    </cfRule>
  </conditionalFormatting>
  <conditionalFormatting sqref="J35:L38">
    <cfRule type="expression" dxfId="417" priority="16">
      <formula>$B$15="「介護ソフトの定着促進支援」を活用しない"</formula>
    </cfRule>
  </conditionalFormatting>
  <conditionalFormatting sqref="J45:L48">
    <cfRule type="expression" dxfId="416" priority="14">
      <formula>$B$15="「介護ソフトの定着促進支援」を活用しない"</formula>
    </cfRule>
  </conditionalFormatting>
  <conditionalFormatting sqref="J55:L58">
    <cfRule type="expression" dxfId="415" priority="12">
      <formula>$B$15="「介護ソフトの定着促進支援」を活用しない"</formula>
    </cfRule>
  </conditionalFormatting>
  <conditionalFormatting sqref="J65:L68">
    <cfRule type="expression" dxfId="414" priority="10">
      <formula>$B$15="「介護ソフトの定着促進支援」を活用しない"</formula>
    </cfRule>
  </conditionalFormatting>
  <conditionalFormatting sqref="J75:L78">
    <cfRule type="expression" dxfId="413" priority="8">
      <formula>$B$15="「介護ソフトの定着促進支援」を活用しない"</formula>
    </cfRule>
  </conditionalFormatting>
  <conditionalFormatting sqref="J85:L88">
    <cfRule type="expression" dxfId="412" priority="6">
      <formula>$B$15="「介護ソフトの定着促進支援」を活用しない"</formula>
    </cfRule>
  </conditionalFormatting>
  <conditionalFormatting sqref="J95:L98">
    <cfRule type="expression" dxfId="411" priority="4">
      <formula>$B$15="「介護ソフトの定着促進支援」を活用しない"</formula>
    </cfRule>
  </conditionalFormatting>
  <conditionalFormatting sqref="J105:L108">
    <cfRule type="expression" dxfId="410" priority="2">
      <formula>$B$15="「介護ソフトの定着促進支援」を活用しない"</formula>
    </cfRule>
  </conditionalFormatting>
  <conditionalFormatting sqref="L15:L18">
    <cfRule type="expression" dxfId="409" priority="19">
      <formula>$B$14="介護業務支援（バックオフィスソフト）"</formula>
    </cfRule>
  </conditionalFormatting>
  <conditionalFormatting sqref="L25:L28">
    <cfRule type="expression" dxfId="408" priority="17">
      <formula>$B$14="介護業務支援（バックオフィスソフト）"</formula>
    </cfRule>
  </conditionalFormatting>
  <conditionalFormatting sqref="L35:L38">
    <cfRule type="expression" dxfId="407" priority="15">
      <formula>$B$14="介護業務支援（バックオフィスソフト）"</formula>
    </cfRule>
  </conditionalFormatting>
  <conditionalFormatting sqref="L45:L48">
    <cfRule type="expression" dxfId="406" priority="13">
      <formula>$B$14="介護業務支援（バックオフィスソフト）"</formula>
    </cfRule>
  </conditionalFormatting>
  <conditionalFormatting sqref="L55:L58">
    <cfRule type="expression" dxfId="405" priority="11">
      <formula>$B$14="介護業務支援（バックオフィスソフト）"</formula>
    </cfRule>
  </conditionalFormatting>
  <conditionalFormatting sqref="L65:L68">
    <cfRule type="expression" dxfId="404" priority="9">
      <formula>$B$14="介護業務支援（バックオフィスソフト）"</formula>
    </cfRule>
  </conditionalFormatting>
  <conditionalFormatting sqref="L75:L78">
    <cfRule type="expression" dxfId="403" priority="7">
      <formula>$B$14="介護業務支援（バックオフィスソフト）"</formula>
    </cfRule>
  </conditionalFormatting>
  <conditionalFormatting sqref="L85:L88">
    <cfRule type="expression" dxfId="402" priority="5">
      <formula>$B$14="介護業務支援（バックオフィスソフト）"</formula>
    </cfRule>
  </conditionalFormatting>
  <conditionalFormatting sqref="L95:L98">
    <cfRule type="expression" dxfId="401" priority="3">
      <formula>$B$14="介護業務支援（バックオフィスソフト）"</formula>
    </cfRule>
  </conditionalFormatting>
  <conditionalFormatting sqref="L105:L108">
    <cfRule type="expression" dxfId="400" priority="1">
      <formula>$B$14="介護業務支援（バックオフィスソフト）"</formula>
    </cfRule>
  </conditionalFormatting>
  <dataValidations count="2">
    <dataValidation type="list" allowBlank="1" showInputMessage="1" showErrorMessage="1" sqref="B398:H398 B366:H366 B382:H382 B270:H270 B286:H286 B302:H302 B318:H318 B334:H334 B350:H350 B254:H254" xr:uid="{E0CD3B1D-B812-41A8-A073-407BF2E55A0C}">
      <formula1>"⑤「介護ソフトの定着促進支援」の活用有無（プルダウンを選択してください）,⑤「介護ソフトの定着促進支援」を活用する,⑤「介護ソフトの定着促進支援」を活用しない"</formula1>
    </dataValidation>
    <dataValidation type="list" allowBlank="1" showInputMessage="1" showErrorMessage="1" sqref="B14:D14 B94:D94 B24:D24 B34:D34 B44:D44 B54:D54 B64:D64 B74:D74 B84:D84 B104:D104" xr:uid="{E6458CDF-4BEF-4600-842F-119C1246B63F}">
      <formula1>"プルダウンを選択してください,介護業務支援（介護ソフト）,介護業務支援（バックオフィスソフト）"</formula1>
    </dataValidation>
  </dataValidations>
  <printOptions horizontalCentered="1"/>
  <pageMargins left="0.78740157480314965" right="0.78740157480314965" top="0.78740157480314965" bottom="0.39370078740157483" header="0.31496062992125984" footer="0.31496062992125984"/>
  <pageSetup paperSize="9" scale="41" orientation="portrait" r:id="rId1"/>
  <colBreaks count="2" manualBreakCount="2">
    <brk id="13" max="39" man="1"/>
    <brk id="16" max="39" man="1"/>
  </col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0BE2C53-CFD7-4181-9FC6-FA329840D49E}">
          <x14:formula1>
            <xm:f>データ!$F$29:$F$42</xm:f>
          </x14:formula1>
          <xm:sqref>B117:F123 B129:F135 B141:F147 B153:F159 B165:F171 B177:F183 B189:F195 B201:F207 B213:F219 B225:F231 E263:F267 E279:F283 E295:F299 E311:F315 E327:F331 E343:F347 E359:F363 E375:F379 E391:F395 E247:F251</xm:sqref>
        </x14:dataValidation>
        <x14:dataValidation type="list" allowBlank="1" showInputMessage="1" showErrorMessage="1" xr:uid="{60C9A986-86C2-4D0B-ABD4-3283077EE1D6}">
          <x14:formula1>
            <xm:f>データ!$F$25:$F$27</xm:f>
          </x14:formula1>
          <xm:sqref>B19:G19 B99:G99 B29:G29 B39:G39 B49:G49 B59:G59 B69:G69 B79:G79 B89:G89 B109:G109</xm:sqref>
        </x14:dataValidation>
        <x14:dataValidation type="list" allowBlank="1" showInputMessage="1" showErrorMessage="1" xr:uid="{21950971-9A74-4BA0-96ED-D38FD189B791}">
          <x14:formula1>
            <xm:f>データ!$F$22:$F$24</xm:f>
          </x14:formula1>
          <xm:sqref>B95:G95 B15:G15 B25:G25 B35:G35 B45:G45 B55:G55 B65:G65 B75:G75 B85:G85 B105:G105</xm:sqref>
        </x14:dataValidation>
        <x14:dataValidation type="list" allowBlank="1" showInputMessage="1" showErrorMessage="1" xr:uid="{3081E37A-E507-4083-9F39-CB3CD10E7342}">
          <x14:formula1>
            <xm:f>データ!$G$6:$G$11</xm:f>
          </x14:formula1>
          <xm:sqref>E14:F14 E94:F94 E24:F24 E34:F34 E44:F44 E54:F54 E64:F64 E74:F74 E84:F84 E104:F104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39997558519241921"/>
  </sheetPr>
  <dimension ref="A1:AR45"/>
  <sheetViews>
    <sheetView view="pageBreakPreview" zoomScaleNormal="100" zoomScaleSheetLayoutView="100" workbookViewId="0">
      <selection activeCell="J7" sqref="J7:AF7"/>
    </sheetView>
  </sheetViews>
  <sheetFormatPr defaultColWidth="9" defaultRowHeight="14.25" x14ac:dyDescent="0.15"/>
  <cols>
    <col min="1" max="1" width="1.875" style="1" customWidth="1"/>
    <col min="2" max="3" width="2.25" style="1" customWidth="1"/>
    <col min="4" max="7" width="2.75" style="1" customWidth="1"/>
    <col min="8" max="8" width="4.125" style="1" customWidth="1"/>
    <col min="9" max="9" width="3.875" style="1" customWidth="1"/>
    <col min="10" max="11" width="2.875" style="1" customWidth="1"/>
    <col min="12" max="32" width="2.625" style="1" customWidth="1"/>
    <col min="33" max="33" width="1.875" style="1" customWidth="1"/>
    <col min="34" max="43" width="2.5" style="1" customWidth="1"/>
    <col min="44" max="47" width="9" style="1"/>
    <col min="48" max="66" width="2.5" style="1" customWidth="1"/>
    <col min="67" max="16384" width="9" style="1"/>
  </cols>
  <sheetData>
    <row r="1" spans="1:44" x14ac:dyDescent="0.15">
      <c r="A1" s="2"/>
    </row>
    <row r="2" spans="1:44" s="2" customFormat="1" ht="15" customHeight="1" x14ac:dyDescent="0.15">
      <c r="A2" s="2" t="s">
        <v>92</v>
      </c>
    </row>
    <row r="3" spans="1:44" s="2" customFormat="1" ht="15" customHeight="1" x14ac:dyDescent="0.15"/>
    <row r="4" spans="1:44" s="2" customFormat="1" ht="15" customHeight="1" x14ac:dyDescent="0.15">
      <c r="A4" s="266" t="s">
        <v>261</v>
      </c>
      <c r="B4" s="266"/>
      <c r="C4" s="266"/>
      <c r="D4" s="266"/>
      <c r="E4" s="266"/>
      <c r="F4" s="266"/>
      <c r="G4" s="266"/>
      <c r="H4" s="266"/>
      <c r="I4" s="266"/>
      <c r="J4" s="266"/>
      <c r="K4" s="266"/>
      <c r="L4" s="266"/>
      <c r="M4" s="266"/>
      <c r="N4" s="266"/>
      <c r="O4" s="266"/>
      <c r="P4" s="266"/>
      <c r="Q4" s="266"/>
      <c r="R4" s="266"/>
      <c r="S4" s="266"/>
      <c r="T4" s="266"/>
      <c r="U4" s="266"/>
      <c r="V4" s="266"/>
      <c r="W4" s="266"/>
      <c r="X4" s="266"/>
      <c r="Y4" s="266"/>
      <c r="Z4" s="266"/>
      <c r="AA4" s="266"/>
      <c r="AB4" s="266"/>
      <c r="AC4" s="266"/>
      <c r="AD4" s="266"/>
      <c r="AE4" s="266"/>
      <c r="AF4" s="266"/>
      <c r="AG4" s="266"/>
    </row>
    <row r="5" spans="1:44" s="2" customFormat="1" ht="15" customHeight="1" x14ac:dyDescent="0.15"/>
    <row r="6" spans="1:44" s="2" customFormat="1" ht="15" customHeight="1" x14ac:dyDescent="0.15">
      <c r="C6" s="15"/>
      <c r="D6" s="15"/>
      <c r="E6" s="15"/>
    </row>
    <row r="7" spans="1:44" s="2" customFormat="1" ht="54" customHeight="1" x14ac:dyDescent="0.15">
      <c r="B7" s="242" t="s">
        <v>19</v>
      </c>
      <c r="C7" s="370"/>
      <c r="D7" s="371" t="s">
        <v>93</v>
      </c>
      <c r="E7" s="371"/>
      <c r="F7" s="371"/>
      <c r="G7" s="371"/>
      <c r="H7" s="371"/>
      <c r="I7" s="372"/>
      <c r="J7" s="271"/>
      <c r="K7" s="272"/>
      <c r="L7" s="272"/>
      <c r="M7" s="272"/>
      <c r="N7" s="272"/>
      <c r="O7" s="272"/>
      <c r="P7" s="272"/>
      <c r="Q7" s="272"/>
      <c r="R7" s="272"/>
      <c r="S7" s="272"/>
      <c r="T7" s="272"/>
      <c r="U7" s="272"/>
      <c r="V7" s="272"/>
      <c r="W7" s="272"/>
      <c r="X7" s="272"/>
      <c r="Y7" s="272"/>
      <c r="Z7" s="272"/>
      <c r="AA7" s="272"/>
      <c r="AB7" s="272"/>
      <c r="AC7" s="272"/>
      <c r="AD7" s="272"/>
      <c r="AE7" s="272"/>
      <c r="AF7" s="273"/>
    </row>
    <row r="8" spans="1:44" s="2" customFormat="1" ht="33" customHeight="1" x14ac:dyDescent="0.15">
      <c r="B8" s="242" t="s">
        <v>21</v>
      </c>
      <c r="C8" s="370"/>
      <c r="D8" s="371" t="s">
        <v>94</v>
      </c>
      <c r="E8" s="371"/>
      <c r="F8" s="371"/>
      <c r="G8" s="371"/>
      <c r="H8" s="371"/>
      <c r="I8" s="372"/>
      <c r="J8" s="383"/>
      <c r="K8" s="384"/>
      <c r="L8" s="385"/>
      <c r="M8" s="385"/>
      <c r="N8" s="50" t="s">
        <v>2</v>
      </c>
      <c r="O8" s="382"/>
      <c r="P8" s="382"/>
      <c r="Q8" s="50" t="s">
        <v>1</v>
      </c>
      <c r="R8" s="382"/>
      <c r="S8" s="382"/>
      <c r="T8" s="94" t="s">
        <v>0</v>
      </c>
      <c r="U8" s="50" t="s">
        <v>235</v>
      </c>
      <c r="V8" s="380">
        <f>'第１号様式（第４条関係）'!O22</f>
        <v>0</v>
      </c>
      <c r="W8" s="380"/>
      <c r="X8" s="380">
        <f>'第１号様式（第４条関係）'!Q22</f>
        <v>0</v>
      </c>
      <c r="Y8" s="380"/>
      <c r="Z8" s="50" t="s">
        <v>2</v>
      </c>
      <c r="AA8" s="381">
        <f>'第１号様式（第４条関係）'!T22</f>
        <v>0</v>
      </c>
      <c r="AB8" s="381"/>
      <c r="AC8" s="50" t="s">
        <v>1</v>
      </c>
      <c r="AD8" s="381">
        <f>'第１号様式（第４条関係）'!W22</f>
        <v>0</v>
      </c>
      <c r="AE8" s="381"/>
      <c r="AF8" s="95" t="s">
        <v>0</v>
      </c>
    </row>
    <row r="9" spans="1:44" s="2" customFormat="1" ht="54" customHeight="1" x14ac:dyDescent="0.15">
      <c r="B9" s="242" t="s">
        <v>22</v>
      </c>
      <c r="C9" s="370"/>
      <c r="D9" s="371" t="s">
        <v>95</v>
      </c>
      <c r="E9" s="371"/>
      <c r="F9" s="371"/>
      <c r="G9" s="371"/>
      <c r="H9" s="371"/>
      <c r="I9" s="372"/>
      <c r="J9" s="271"/>
      <c r="K9" s="272"/>
      <c r="L9" s="272"/>
      <c r="M9" s="272"/>
      <c r="N9" s="272"/>
      <c r="O9" s="272"/>
      <c r="P9" s="272"/>
      <c r="Q9" s="272"/>
      <c r="R9" s="272"/>
      <c r="S9" s="272"/>
      <c r="T9" s="272"/>
      <c r="U9" s="272"/>
      <c r="V9" s="272"/>
      <c r="W9" s="272"/>
      <c r="X9" s="272"/>
      <c r="Y9" s="272"/>
      <c r="Z9" s="272"/>
      <c r="AA9" s="272"/>
      <c r="AB9" s="272"/>
      <c r="AC9" s="272"/>
      <c r="AD9" s="272"/>
      <c r="AE9" s="272"/>
      <c r="AF9" s="273"/>
    </row>
    <row r="10" spans="1:44" s="2" customFormat="1" ht="54.75" customHeight="1" x14ac:dyDescent="0.15">
      <c r="B10" s="259" t="s">
        <v>20</v>
      </c>
      <c r="C10" s="260"/>
      <c r="D10" s="373" t="s">
        <v>264</v>
      </c>
      <c r="E10" s="373"/>
      <c r="F10" s="373"/>
      <c r="G10" s="373"/>
      <c r="H10" s="373"/>
      <c r="I10" s="374"/>
      <c r="J10" s="377" t="s">
        <v>96</v>
      </c>
      <c r="K10" s="378"/>
      <c r="L10" s="378"/>
      <c r="M10" s="378"/>
      <c r="N10" s="271"/>
      <c r="O10" s="272"/>
      <c r="P10" s="272"/>
      <c r="Q10" s="272"/>
      <c r="R10" s="272"/>
      <c r="S10" s="272"/>
      <c r="T10" s="272"/>
      <c r="U10" s="272"/>
      <c r="V10" s="272"/>
      <c r="W10" s="272"/>
      <c r="X10" s="272"/>
      <c r="Y10" s="272"/>
      <c r="Z10" s="272"/>
      <c r="AA10" s="272"/>
      <c r="AB10" s="272"/>
      <c r="AC10" s="272"/>
      <c r="AD10" s="272"/>
      <c r="AE10" s="272"/>
      <c r="AF10" s="273"/>
      <c r="AI10" s="71"/>
      <c r="AJ10" s="71"/>
      <c r="AK10" s="71"/>
      <c r="AL10" s="71"/>
      <c r="AM10" s="71"/>
      <c r="AN10" s="71"/>
      <c r="AO10" s="71"/>
      <c r="AP10" s="71"/>
      <c r="AQ10" s="71"/>
      <c r="AR10" s="71"/>
    </row>
    <row r="11" spans="1:44" s="2" customFormat="1" ht="54.75" customHeight="1" x14ac:dyDescent="0.15">
      <c r="B11" s="368"/>
      <c r="C11" s="369"/>
      <c r="D11" s="375"/>
      <c r="E11" s="375"/>
      <c r="F11" s="375"/>
      <c r="G11" s="375"/>
      <c r="H11" s="375"/>
      <c r="I11" s="376"/>
      <c r="J11" s="377" t="s">
        <v>29</v>
      </c>
      <c r="K11" s="378"/>
      <c r="L11" s="378"/>
      <c r="M11" s="378"/>
      <c r="N11" s="271"/>
      <c r="O11" s="272"/>
      <c r="P11" s="272"/>
      <c r="Q11" s="272"/>
      <c r="R11" s="272"/>
      <c r="S11" s="272"/>
      <c r="T11" s="272"/>
      <c r="U11" s="272"/>
      <c r="V11" s="272"/>
      <c r="W11" s="272"/>
      <c r="X11" s="272"/>
      <c r="Y11" s="272"/>
      <c r="Z11" s="272"/>
      <c r="AA11" s="272"/>
      <c r="AB11" s="272"/>
      <c r="AC11" s="272"/>
      <c r="AD11" s="272"/>
      <c r="AE11" s="272"/>
      <c r="AF11" s="273"/>
    </row>
    <row r="12" spans="1:44" s="2" customFormat="1" ht="14.1" customHeight="1" x14ac:dyDescent="0.15">
      <c r="B12" s="386" t="s">
        <v>25</v>
      </c>
      <c r="C12" s="387"/>
      <c r="D12" s="392" t="s">
        <v>97</v>
      </c>
      <c r="E12" s="392"/>
      <c r="F12" s="392"/>
      <c r="G12" s="392"/>
      <c r="H12" s="392"/>
      <c r="I12" s="392"/>
      <c r="J12" s="377" t="s">
        <v>102</v>
      </c>
      <c r="K12" s="378"/>
      <c r="L12" s="378"/>
      <c r="M12" s="378"/>
      <c r="N12" s="378"/>
      <c r="O12" s="378"/>
      <c r="P12" s="378"/>
      <c r="Q12" s="378"/>
      <c r="R12" s="378"/>
      <c r="S12" s="378"/>
      <c r="T12" s="378"/>
      <c r="U12" s="378"/>
      <c r="V12" s="378"/>
      <c r="W12" s="378"/>
      <c r="X12" s="378"/>
      <c r="Y12" s="378"/>
      <c r="Z12" s="379" t="s">
        <v>145</v>
      </c>
      <c r="AA12" s="379"/>
      <c r="AB12" s="379"/>
      <c r="AC12" s="379"/>
      <c r="AD12" s="379"/>
      <c r="AE12" s="379"/>
      <c r="AF12" s="379"/>
    </row>
    <row r="13" spans="1:44" s="2" customFormat="1" ht="14.1" customHeight="1" x14ac:dyDescent="0.15">
      <c r="B13" s="388"/>
      <c r="C13" s="389"/>
      <c r="D13" s="393"/>
      <c r="E13" s="393"/>
      <c r="F13" s="393"/>
      <c r="G13" s="393"/>
      <c r="H13" s="393"/>
      <c r="I13" s="393"/>
      <c r="J13" s="271"/>
      <c r="K13" s="272"/>
      <c r="L13" s="272"/>
      <c r="M13" s="272"/>
      <c r="N13" s="272"/>
      <c r="O13" s="272"/>
      <c r="P13" s="272"/>
      <c r="Q13" s="272"/>
      <c r="R13" s="272"/>
      <c r="S13" s="272"/>
      <c r="T13" s="272"/>
      <c r="U13" s="272"/>
      <c r="V13" s="272"/>
      <c r="W13" s="272"/>
      <c r="X13" s="272"/>
      <c r="Y13" s="272"/>
      <c r="Z13" s="359"/>
      <c r="AA13" s="359"/>
      <c r="AB13" s="359"/>
      <c r="AC13" s="359"/>
      <c r="AD13" s="359"/>
      <c r="AE13" s="359"/>
      <c r="AF13" s="56" t="s">
        <v>4</v>
      </c>
    </row>
    <row r="14" spans="1:44" s="2" customFormat="1" ht="14.1" customHeight="1" x14ac:dyDescent="0.15">
      <c r="B14" s="388"/>
      <c r="C14" s="389"/>
      <c r="D14" s="393"/>
      <c r="E14" s="393"/>
      <c r="F14" s="393"/>
      <c r="G14" s="393"/>
      <c r="H14" s="393"/>
      <c r="I14" s="393"/>
      <c r="J14" s="271"/>
      <c r="K14" s="272"/>
      <c r="L14" s="272"/>
      <c r="M14" s="272"/>
      <c r="N14" s="272"/>
      <c r="O14" s="272"/>
      <c r="P14" s="272"/>
      <c r="Q14" s="272"/>
      <c r="R14" s="272"/>
      <c r="S14" s="272"/>
      <c r="T14" s="272"/>
      <c r="U14" s="272"/>
      <c r="V14" s="272"/>
      <c r="W14" s="272"/>
      <c r="X14" s="272"/>
      <c r="Y14" s="272"/>
      <c r="Z14" s="359"/>
      <c r="AA14" s="359"/>
      <c r="AB14" s="359"/>
      <c r="AC14" s="359"/>
      <c r="AD14" s="359"/>
      <c r="AE14" s="359"/>
      <c r="AF14" s="56" t="s">
        <v>4</v>
      </c>
    </row>
    <row r="15" spans="1:44" s="2" customFormat="1" ht="14.1" customHeight="1" x14ac:dyDescent="0.15">
      <c r="B15" s="388"/>
      <c r="C15" s="389"/>
      <c r="D15" s="393"/>
      <c r="E15" s="393"/>
      <c r="F15" s="393"/>
      <c r="G15" s="393"/>
      <c r="H15" s="393"/>
      <c r="I15" s="393"/>
      <c r="J15" s="271"/>
      <c r="K15" s="272"/>
      <c r="L15" s="272"/>
      <c r="M15" s="272"/>
      <c r="N15" s="272"/>
      <c r="O15" s="272"/>
      <c r="P15" s="272"/>
      <c r="Q15" s="272"/>
      <c r="R15" s="272"/>
      <c r="S15" s="272"/>
      <c r="T15" s="272"/>
      <c r="U15" s="272"/>
      <c r="V15" s="272"/>
      <c r="W15" s="272"/>
      <c r="X15" s="272"/>
      <c r="Y15" s="272"/>
      <c r="Z15" s="359"/>
      <c r="AA15" s="359"/>
      <c r="AB15" s="359"/>
      <c r="AC15" s="359"/>
      <c r="AD15" s="359"/>
      <c r="AE15" s="359"/>
      <c r="AF15" s="56" t="s">
        <v>4</v>
      </c>
    </row>
    <row r="16" spans="1:44" s="2" customFormat="1" ht="14.1" customHeight="1" x14ac:dyDescent="0.15">
      <c r="B16" s="388"/>
      <c r="C16" s="389"/>
      <c r="D16" s="393"/>
      <c r="E16" s="393"/>
      <c r="F16" s="393"/>
      <c r="G16" s="393"/>
      <c r="H16" s="393"/>
      <c r="I16" s="393"/>
      <c r="J16" s="271"/>
      <c r="K16" s="272"/>
      <c r="L16" s="272"/>
      <c r="M16" s="272"/>
      <c r="N16" s="272"/>
      <c r="O16" s="272"/>
      <c r="P16" s="272"/>
      <c r="Q16" s="272"/>
      <c r="R16" s="272"/>
      <c r="S16" s="272"/>
      <c r="T16" s="272"/>
      <c r="U16" s="272"/>
      <c r="V16" s="272"/>
      <c r="W16" s="272"/>
      <c r="X16" s="272"/>
      <c r="Y16" s="272"/>
      <c r="Z16" s="359"/>
      <c r="AA16" s="359"/>
      <c r="AB16" s="359"/>
      <c r="AC16" s="359"/>
      <c r="AD16" s="359"/>
      <c r="AE16" s="359"/>
      <c r="AF16" s="56" t="s">
        <v>4</v>
      </c>
    </row>
    <row r="17" spans="2:32" s="2" customFormat="1" ht="14.1" customHeight="1" x14ac:dyDescent="0.15">
      <c r="B17" s="388"/>
      <c r="C17" s="389"/>
      <c r="D17" s="393"/>
      <c r="E17" s="393"/>
      <c r="F17" s="393"/>
      <c r="G17" s="393"/>
      <c r="H17" s="393"/>
      <c r="I17" s="393"/>
      <c r="J17" s="271"/>
      <c r="K17" s="272"/>
      <c r="L17" s="272"/>
      <c r="M17" s="272"/>
      <c r="N17" s="272"/>
      <c r="O17" s="272"/>
      <c r="P17" s="272"/>
      <c r="Q17" s="272"/>
      <c r="R17" s="272"/>
      <c r="S17" s="272"/>
      <c r="T17" s="272"/>
      <c r="U17" s="272"/>
      <c r="V17" s="272"/>
      <c r="W17" s="272"/>
      <c r="X17" s="272"/>
      <c r="Y17" s="273"/>
      <c r="Z17" s="360"/>
      <c r="AA17" s="361"/>
      <c r="AB17" s="361"/>
      <c r="AC17" s="361"/>
      <c r="AD17" s="361"/>
      <c r="AE17" s="362"/>
      <c r="AF17" s="56" t="s">
        <v>4</v>
      </c>
    </row>
    <row r="18" spans="2:32" s="2" customFormat="1" ht="14.1" customHeight="1" x14ac:dyDescent="0.15">
      <c r="B18" s="388"/>
      <c r="C18" s="389"/>
      <c r="D18" s="393"/>
      <c r="E18" s="393"/>
      <c r="F18" s="393"/>
      <c r="G18" s="393"/>
      <c r="H18" s="393"/>
      <c r="I18" s="393"/>
      <c r="J18" s="271"/>
      <c r="K18" s="272"/>
      <c r="L18" s="272"/>
      <c r="M18" s="272"/>
      <c r="N18" s="272"/>
      <c r="O18" s="272"/>
      <c r="P18" s="272"/>
      <c r="Q18" s="272"/>
      <c r="R18" s="272"/>
      <c r="S18" s="272"/>
      <c r="T18" s="272"/>
      <c r="U18" s="272"/>
      <c r="V18" s="272"/>
      <c r="W18" s="272"/>
      <c r="X18" s="272"/>
      <c r="Y18" s="273"/>
      <c r="Z18" s="360"/>
      <c r="AA18" s="361"/>
      <c r="AB18" s="361"/>
      <c r="AC18" s="361"/>
      <c r="AD18" s="361"/>
      <c r="AE18" s="362"/>
      <c r="AF18" s="56" t="s">
        <v>4</v>
      </c>
    </row>
    <row r="19" spans="2:32" s="2" customFormat="1" ht="14.1" customHeight="1" x14ac:dyDescent="0.15">
      <c r="B19" s="388"/>
      <c r="C19" s="389"/>
      <c r="D19" s="393"/>
      <c r="E19" s="393"/>
      <c r="F19" s="393"/>
      <c r="G19" s="393"/>
      <c r="H19" s="393"/>
      <c r="I19" s="393"/>
      <c r="J19" s="271"/>
      <c r="K19" s="272"/>
      <c r="L19" s="272"/>
      <c r="M19" s="272"/>
      <c r="N19" s="272"/>
      <c r="O19" s="272"/>
      <c r="P19" s="272"/>
      <c r="Q19" s="272"/>
      <c r="R19" s="272"/>
      <c r="S19" s="272"/>
      <c r="T19" s="272"/>
      <c r="U19" s="272"/>
      <c r="V19" s="272"/>
      <c r="W19" s="272"/>
      <c r="X19" s="272"/>
      <c r="Y19" s="273"/>
      <c r="Z19" s="360"/>
      <c r="AA19" s="361"/>
      <c r="AB19" s="361"/>
      <c r="AC19" s="361"/>
      <c r="AD19" s="361"/>
      <c r="AE19" s="362"/>
      <c r="AF19" s="56" t="s">
        <v>4</v>
      </c>
    </row>
    <row r="20" spans="2:32" s="2" customFormat="1" ht="14.1" customHeight="1" x14ac:dyDescent="0.15">
      <c r="B20" s="388"/>
      <c r="C20" s="389"/>
      <c r="D20" s="393"/>
      <c r="E20" s="393"/>
      <c r="F20" s="393"/>
      <c r="G20" s="393"/>
      <c r="H20" s="393"/>
      <c r="I20" s="393"/>
      <c r="J20" s="271"/>
      <c r="K20" s="272"/>
      <c r="L20" s="272"/>
      <c r="M20" s="272"/>
      <c r="N20" s="272"/>
      <c r="O20" s="272"/>
      <c r="P20" s="272"/>
      <c r="Q20" s="272"/>
      <c r="R20" s="272"/>
      <c r="S20" s="272"/>
      <c r="T20" s="272"/>
      <c r="U20" s="272"/>
      <c r="V20" s="272"/>
      <c r="W20" s="272"/>
      <c r="X20" s="272"/>
      <c r="Y20" s="273"/>
      <c r="Z20" s="360"/>
      <c r="AA20" s="361"/>
      <c r="AB20" s="361"/>
      <c r="AC20" s="361"/>
      <c r="AD20" s="361"/>
      <c r="AE20" s="362"/>
      <c r="AF20" s="56" t="s">
        <v>4</v>
      </c>
    </row>
    <row r="21" spans="2:32" s="2" customFormat="1" ht="14.1" customHeight="1" x14ac:dyDescent="0.15">
      <c r="B21" s="388"/>
      <c r="C21" s="389"/>
      <c r="D21" s="393"/>
      <c r="E21" s="393"/>
      <c r="F21" s="393"/>
      <c r="G21" s="393"/>
      <c r="H21" s="393"/>
      <c r="I21" s="393"/>
      <c r="J21" s="271"/>
      <c r="K21" s="272"/>
      <c r="L21" s="272"/>
      <c r="M21" s="272"/>
      <c r="N21" s="272"/>
      <c r="O21" s="272"/>
      <c r="P21" s="272"/>
      <c r="Q21" s="272"/>
      <c r="R21" s="272"/>
      <c r="S21" s="272"/>
      <c r="T21" s="272"/>
      <c r="U21" s="272"/>
      <c r="V21" s="272"/>
      <c r="W21" s="272"/>
      <c r="X21" s="272"/>
      <c r="Y21" s="273"/>
      <c r="Z21" s="360"/>
      <c r="AA21" s="361"/>
      <c r="AB21" s="361"/>
      <c r="AC21" s="361"/>
      <c r="AD21" s="361"/>
      <c r="AE21" s="362"/>
      <c r="AF21" s="56" t="s">
        <v>4</v>
      </c>
    </row>
    <row r="22" spans="2:32" s="2" customFormat="1" ht="14.1" customHeight="1" x14ac:dyDescent="0.15">
      <c r="B22" s="388"/>
      <c r="C22" s="389"/>
      <c r="D22" s="393"/>
      <c r="E22" s="393"/>
      <c r="F22" s="393"/>
      <c r="G22" s="393"/>
      <c r="H22" s="393"/>
      <c r="I22" s="393"/>
      <c r="J22" s="271"/>
      <c r="K22" s="272"/>
      <c r="L22" s="272"/>
      <c r="M22" s="272"/>
      <c r="N22" s="272"/>
      <c r="O22" s="272"/>
      <c r="P22" s="272"/>
      <c r="Q22" s="272"/>
      <c r="R22" s="272"/>
      <c r="S22" s="272"/>
      <c r="T22" s="272"/>
      <c r="U22" s="272"/>
      <c r="V22" s="272"/>
      <c r="W22" s="272"/>
      <c r="X22" s="272"/>
      <c r="Y22" s="272"/>
      <c r="Z22" s="360"/>
      <c r="AA22" s="361"/>
      <c r="AB22" s="361"/>
      <c r="AC22" s="361"/>
      <c r="AD22" s="361"/>
      <c r="AE22" s="362"/>
      <c r="AF22" s="56" t="s">
        <v>4</v>
      </c>
    </row>
    <row r="23" spans="2:32" s="2" customFormat="1" ht="14.1" customHeight="1" x14ac:dyDescent="0.15">
      <c r="B23" s="388"/>
      <c r="C23" s="389"/>
      <c r="D23" s="393"/>
      <c r="E23" s="393"/>
      <c r="F23" s="393"/>
      <c r="G23" s="393"/>
      <c r="H23" s="393"/>
      <c r="I23" s="393"/>
      <c r="J23" s="271"/>
      <c r="K23" s="272"/>
      <c r="L23" s="272"/>
      <c r="M23" s="272"/>
      <c r="N23" s="272"/>
      <c r="O23" s="272"/>
      <c r="P23" s="272"/>
      <c r="Q23" s="272"/>
      <c r="R23" s="272"/>
      <c r="S23" s="272"/>
      <c r="T23" s="272"/>
      <c r="U23" s="272"/>
      <c r="V23" s="272"/>
      <c r="W23" s="272"/>
      <c r="X23" s="272"/>
      <c r="Y23" s="272"/>
      <c r="Z23" s="360"/>
      <c r="AA23" s="361"/>
      <c r="AB23" s="361"/>
      <c r="AC23" s="361"/>
      <c r="AD23" s="361"/>
      <c r="AE23" s="362"/>
      <c r="AF23" s="56" t="s">
        <v>4</v>
      </c>
    </row>
    <row r="24" spans="2:32" s="2" customFormat="1" ht="14.1" customHeight="1" x14ac:dyDescent="0.15">
      <c r="B24" s="388"/>
      <c r="C24" s="389"/>
      <c r="D24" s="393"/>
      <c r="E24" s="393"/>
      <c r="F24" s="393"/>
      <c r="G24" s="393"/>
      <c r="H24" s="393"/>
      <c r="I24" s="393"/>
      <c r="J24" s="271"/>
      <c r="K24" s="272"/>
      <c r="L24" s="272"/>
      <c r="M24" s="272"/>
      <c r="N24" s="272"/>
      <c r="O24" s="272"/>
      <c r="P24" s="272"/>
      <c r="Q24" s="272"/>
      <c r="R24" s="272"/>
      <c r="S24" s="272"/>
      <c r="T24" s="272"/>
      <c r="U24" s="272"/>
      <c r="V24" s="272"/>
      <c r="W24" s="272"/>
      <c r="X24" s="272"/>
      <c r="Y24" s="272"/>
      <c r="Z24" s="360"/>
      <c r="AA24" s="361"/>
      <c r="AB24" s="361"/>
      <c r="AC24" s="361"/>
      <c r="AD24" s="361"/>
      <c r="AE24" s="362"/>
      <c r="AF24" s="56" t="s">
        <v>4</v>
      </c>
    </row>
    <row r="25" spans="2:32" s="2" customFormat="1" ht="14.1" customHeight="1" x14ac:dyDescent="0.15">
      <c r="B25" s="388"/>
      <c r="C25" s="389"/>
      <c r="D25" s="393"/>
      <c r="E25" s="393"/>
      <c r="F25" s="393"/>
      <c r="G25" s="393"/>
      <c r="H25" s="393"/>
      <c r="I25" s="393"/>
      <c r="J25" s="271"/>
      <c r="K25" s="272"/>
      <c r="L25" s="272"/>
      <c r="M25" s="272"/>
      <c r="N25" s="272"/>
      <c r="O25" s="272"/>
      <c r="P25" s="272"/>
      <c r="Q25" s="272"/>
      <c r="R25" s="272"/>
      <c r="S25" s="272"/>
      <c r="T25" s="272"/>
      <c r="U25" s="272"/>
      <c r="V25" s="272"/>
      <c r="W25" s="272"/>
      <c r="X25" s="272"/>
      <c r="Y25" s="272"/>
      <c r="Z25" s="360"/>
      <c r="AA25" s="361"/>
      <c r="AB25" s="361"/>
      <c r="AC25" s="361"/>
      <c r="AD25" s="361"/>
      <c r="AE25" s="362"/>
      <c r="AF25" s="56" t="s">
        <v>4</v>
      </c>
    </row>
    <row r="26" spans="2:32" s="2" customFormat="1" ht="14.1" customHeight="1" x14ac:dyDescent="0.15">
      <c r="B26" s="388"/>
      <c r="C26" s="389"/>
      <c r="D26" s="393"/>
      <c r="E26" s="393"/>
      <c r="F26" s="393"/>
      <c r="G26" s="393"/>
      <c r="H26" s="393"/>
      <c r="I26" s="393"/>
      <c r="J26" s="271"/>
      <c r="K26" s="272"/>
      <c r="L26" s="272"/>
      <c r="M26" s="272"/>
      <c r="N26" s="272"/>
      <c r="O26" s="272"/>
      <c r="P26" s="272"/>
      <c r="Q26" s="272"/>
      <c r="R26" s="272"/>
      <c r="S26" s="272"/>
      <c r="T26" s="272"/>
      <c r="U26" s="272"/>
      <c r="V26" s="272"/>
      <c r="W26" s="272"/>
      <c r="X26" s="272"/>
      <c r="Y26" s="272"/>
      <c r="Z26" s="360"/>
      <c r="AA26" s="361"/>
      <c r="AB26" s="361"/>
      <c r="AC26" s="361"/>
      <c r="AD26" s="361"/>
      <c r="AE26" s="362"/>
      <c r="AF26" s="56" t="s">
        <v>4</v>
      </c>
    </row>
    <row r="27" spans="2:32" s="2" customFormat="1" ht="14.1" customHeight="1" thickBot="1" x14ac:dyDescent="0.2">
      <c r="B27" s="388"/>
      <c r="C27" s="389"/>
      <c r="D27" s="393"/>
      <c r="E27" s="393"/>
      <c r="F27" s="393"/>
      <c r="G27" s="393"/>
      <c r="H27" s="393"/>
      <c r="I27" s="393"/>
      <c r="J27" s="363"/>
      <c r="K27" s="364"/>
      <c r="L27" s="364"/>
      <c r="M27" s="364"/>
      <c r="N27" s="364"/>
      <c r="O27" s="364"/>
      <c r="P27" s="364"/>
      <c r="Q27" s="364"/>
      <c r="R27" s="364"/>
      <c r="S27" s="364"/>
      <c r="T27" s="364"/>
      <c r="U27" s="364"/>
      <c r="V27" s="364"/>
      <c r="W27" s="364"/>
      <c r="X27" s="364"/>
      <c r="Y27" s="364"/>
      <c r="Z27" s="360"/>
      <c r="AA27" s="361"/>
      <c r="AB27" s="361"/>
      <c r="AC27" s="361"/>
      <c r="AD27" s="361"/>
      <c r="AE27" s="362"/>
      <c r="AF27" s="57" t="s">
        <v>4</v>
      </c>
    </row>
    <row r="28" spans="2:32" s="2" customFormat="1" ht="14.1" customHeight="1" thickBot="1" x14ac:dyDescent="0.2">
      <c r="B28" s="390"/>
      <c r="C28" s="391"/>
      <c r="D28" s="366"/>
      <c r="E28" s="366"/>
      <c r="F28" s="366"/>
      <c r="G28" s="366"/>
      <c r="H28" s="366"/>
      <c r="I28" s="366"/>
      <c r="J28" s="356" t="s">
        <v>146</v>
      </c>
      <c r="K28" s="357"/>
      <c r="L28" s="357"/>
      <c r="M28" s="357"/>
      <c r="N28" s="357"/>
      <c r="O28" s="357"/>
      <c r="P28" s="357"/>
      <c r="Q28" s="357"/>
      <c r="R28" s="357"/>
      <c r="S28" s="357"/>
      <c r="T28" s="357"/>
      <c r="U28" s="357"/>
      <c r="V28" s="357"/>
      <c r="W28" s="357"/>
      <c r="X28" s="357"/>
      <c r="Y28" s="357"/>
      <c r="Z28" s="358">
        <f>SUM(Z13:AE27)</f>
        <v>0</v>
      </c>
      <c r="AA28" s="358"/>
      <c r="AB28" s="358"/>
      <c r="AC28" s="358"/>
      <c r="AD28" s="358"/>
      <c r="AE28" s="358"/>
      <c r="AF28" s="58" t="s">
        <v>4</v>
      </c>
    </row>
    <row r="29" spans="2:32" s="2" customFormat="1" ht="14.1" customHeight="1" x14ac:dyDescent="0.15">
      <c r="B29" s="386" t="s">
        <v>26</v>
      </c>
      <c r="C29" s="387"/>
      <c r="D29" s="392" t="s">
        <v>195</v>
      </c>
      <c r="E29" s="392"/>
      <c r="F29" s="392"/>
      <c r="G29" s="392"/>
      <c r="H29" s="392"/>
      <c r="I29" s="392"/>
      <c r="J29" s="365" t="s">
        <v>102</v>
      </c>
      <c r="K29" s="366"/>
      <c r="L29" s="366"/>
      <c r="M29" s="366"/>
      <c r="N29" s="366"/>
      <c r="O29" s="366"/>
      <c r="P29" s="366"/>
      <c r="Q29" s="366"/>
      <c r="R29" s="366"/>
      <c r="S29" s="366"/>
      <c r="T29" s="366"/>
      <c r="U29" s="366"/>
      <c r="V29" s="366"/>
      <c r="W29" s="366"/>
      <c r="X29" s="366"/>
      <c r="Y29" s="366"/>
      <c r="Z29" s="367" t="s">
        <v>145</v>
      </c>
      <c r="AA29" s="367"/>
      <c r="AB29" s="367"/>
      <c r="AC29" s="367"/>
      <c r="AD29" s="367"/>
      <c r="AE29" s="367"/>
      <c r="AF29" s="367"/>
    </row>
    <row r="30" spans="2:32" s="2" customFormat="1" ht="14.1" customHeight="1" x14ac:dyDescent="0.15">
      <c r="B30" s="388"/>
      <c r="C30" s="389"/>
      <c r="D30" s="393"/>
      <c r="E30" s="393"/>
      <c r="F30" s="393"/>
      <c r="G30" s="393"/>
      <c r="H30" s="393"/>
      <c r="I30" s="393"/>
      <c r="J30" s="271"/>
      <c r="K30" s="272"/>
      <c r="L30" s="272"/>
      <c r="M30" s="272"/>
      <c r="N30" s="272"/>
      <c r="O30" s="272"/>
      <c r="P30" s="272"/>
      <c r="Q30" s="272"/>
      <c r="R30" s="272"/>
      <c r="S30" s="272"/>
      <c r="T30" s="272"/>
      <c r="U30" s="272"/>
      <c r="V30" s="272"/>
      <c r="W30" s="272"/>
      <c r="X30" s="272"/>
      <c r="Y30" s="272"/>
      <c r="Z30" s="359"/>
      <c r="AA30" s="359"/>
      <c r="AB30" s="359"/>
      <c r="AC30" s="359"/>
      <c r="AD30" s="359"/>
      <c r="AE30" s="359"/>
      <c r="AF30" s="56" t="s">
        <v>4</v>
      </c>
    </row>
    <row r="31" spans="2:32" s="2" customFormat="1" ht="14.1" customHeight="1" x14ac:dyDescent="0.15">
      <c r="B31" s="388"/>
      <c r="C31" s="389"/>
      <c r="D31" s="393"/>
      <c r="E31" s="393"/>
      <c r="F31" s="393"/>
      <c r="G31" s="393"/>
      <c r="H31" s="393"/>
      <c r="I31" s="393"/>
      <c r="J31" s="271"/>
      <c r="K31" s="272"/>
      <c r="L31" s="272"/>
      <c r="M31" s="272"/>
      <c r="N31" s="272"/>
      <c r="O31" s="272"/>
      <c r="P31" s="272"/>
      <c r="Q31" s="272"/>
      <c r="R31" s="272"/>
      <c r="S31" s="272"/>
      <c r="T31" s="272"/>
      <c r="U31" s="272"/>
      <c r="V31" s="272"/>
      <c r="W31" s="272"/>
      <c r="X31" s="272"/>
      <c r="Y31" s="272"/>
      <c r="Z31" s="359"/>
      <c r="AA31" s="359"/>
      <c r="AB31" s="359"/>
      <c r="AC31" s="359"/>
      <c r="AD31" s="359"/>
      <c r="AE31" s="359"/>
      <c r="AF31" s="56" t="s">
        <v>4</v>
      </c>
    </row>
    <row r="32" spans="2:32" s="2" customFormat="1" ht="14.1" customHeight="1" x14ac:dyDescent="0.15">
      <c r="B32" s="388"/>
      <c r="C32" s="389"/>
      <c r="D32" s="393"/>
      <c r="E32" s="393"/>
      <c r="F32" s="393"/>
      <c r="G32" s="393"/>
      <c r="H32" s="393"/>
      <c r="I32" s="393"/>
      <c r="J32" s="271"/>
      <c r="K32" s="272"/>
      <c r="L32" s="272"/>
      <c r="M32" s="272"/>
      <c r="N32" s="272"/>
      <c r="O32" s="272"/>
      <c r="P32" s="272"/>
      <c r="Q32" s="272"/>
      <c r="R32" s="272"/>
      <c r="S32" s="272"/>
      <c r="T32" s="272"/>
      <c r="U32" s="272"/>
      <c r="V32" s="272"/>
      <c r="W32" s="272"/>
      <c r="X32" s="272"/>
      <c r="Y32" s="273"/>
      <c r="Z32" s="359"/>
      <c r="AA32" s="359"/>
      <c r="AB32" s="359"/>
      <c r="AC32" s="359"/>
      <c r="AD32" s="359"/>
      <c r="AE32" s="359"/>
      <c r="AF32" s="56" t="s">
        <v>4</v>
      </c>
    </row>
    <row r="33" spans="2:32" s="2" customFormat="1" ht="14.1" customHeight="1" x14ac:dyDescent="0.15">
      <c r="B33" s="388"/>
      <c r="C33" s="389"/>
      <c r="D33" s="393"/>
      <c r="E33" s="393"/>
      <c r="F33" s="393"/>
      <c r="G33" s="393"/>
      <c r="H33" s="393"/>
      <c r="I33" s="393"/>
      <c r="J33" s="271"/>
      <c r="K33" s="272"/>
      <c r="L33" s="272"/>
      <c r="M33" s="272"/>
      <c r="N33" s="272"/>
      <c r="O33" s="272"/>
      <c r="P33" s="272"/>
      <c r="Q33" s="272"/>
      <c r="R33" s="272"/>
      <c r="S33" s="272"/>
      <c r="T33" s="272"/>
      <c r="U33" s="272"/>
      <c r="V33" s="272"/>
      <c r="W33" s="272"/>
      <c r="X33" s="272"/>
      <c r="Y33" s="273"/>
      <c r="Z33" s="359"/>
      <c r="AA33" s="359"/>
      <c r="AB33" s="359"/>
      <c r="AC33" s="359"/>
      <c r="AD33" s="359"/>
      <c r="AE33" s="359"/>
      <c r="AF33" s="56" t="s">
        <v>4</v>
      </c>
    </row>
    <row r="34" spans="2:32" s="2" customFormat="1" ht="14.1" customHeight="1" x14ac:dyDescent="0.15">
      <c r="B34" s="388"/>
      <c r="C34" s="389"/>
      <c r="D34" s="393"/>
      <c r="E34" s="393"/>
      <c r="F34" s="393"/>
      <c r="G34" s="393"/>
      <c r="H34" s="393"/>
      <c r="I34" s="393"/>
      <c r="J34" s="271"/>
      <c r="K34" s="272"/>
      <c r="L34" s="272"/>
      <c r="M34" s="272"/>
      <c r="N34" s="272"/>
      <c r="O34" s="272"/>
      <c r="P34" s="272"/>
      <c r="Q34" s="272"/>
      <c r="R34" s="272"/>
      <c r="S34" s="272"/>
      <c r="T34" s="272"/>
      <c r="U34" s="272"/>
      <c r="V34" s="272"/>
      <c r="W34" s="272"/>
      <c r="X34" s="272"/>
      <c r="Y34" s="273"/>
      <c r="Z34" s="359"/>
      <c r="AA34" s="359"/>
      <c r="AB34" s="359"/>
      <c r="AC34" s="359"/>
      <c r="AD34" s="359"/>
      <c r="AE34" s="359"/>
      <c r="AF34" s="56" t="s">
        <v>4</v>
      </c>
    </row>
    <row r="35" spans="2:32" s="2" customFormat="1" ht="14.1" customHeight="1" x14ac:dyDescent="0.15">
      <c r="B35" s="388"/>
      <c r="C35" s="389"/>
      <c r="D35" s="393"/>
      <c r="E35" s="393"/>
      <c r="F35" s="393"/>
      <c r="G35" s="393"/>
      <c r="H35" s="393"/>
      <c r="I35" s="393"/>
      <c r="J35" s="271"/>
      <c r="K35" s="272"/>
      <c r="L35" s="272"/>
      <c r="M35" s="272"/>
      <c r="N35" s="272"/>
      <c r="O35" s="272"/>
      <c r="P35" s="272"/>
      <c r="Q35" s="272"/>
      <c r="R35" s="272"/>
      <c r="S35" s="272"/>
      <c r="T35" s="272"/>
      <c r="U35" s="272"/>
      <c r="V35" s="272"/>
      <c r="W35" s="272"/>
      <c r="X35" s="272"/>
      <c r="Y35" s="273"/>
      <c r="Z35" s="359"/>
      <c r="AA35" s="359"/>
      <c r="AB35" s="359"/>
      <c r="AC35" s="359"/>
      <c r="AD35" s="359"/>
      <c r="AE35" s="359"/>
      <c r="AF35" s="56" t="s">
        <v>4</v>
      </c>
    </row>
    <row r="36" spans="2:32" s="2" customFormat="1" ht="14.1" customHeight="1" x14ac:dyDescent="0.15">
      <c r="B36" s="388"/>
      <c r="C36" s="389"/>
      <c r="D36" s="393"/>
      <c r="E36" s="393"/>
      <c r="F36" s="393"/>
      <c r="G36" s="393"/>
      <c r="H36" s="393"/>
      <c r="I36" s="393"/>
      <c r="J36" s="271"/>
      <c r="K36" s="272"/>
      <c r="L36" s="272"/>
      <c r="M36" s="272"/>
      <c r="N36" s="272"/>
      <c r="O36" s="272"/>
      <c r="P36" s="272"/>
      <c r="Q36" s="272"/>
      <c r="R36" s="272"/>
      <c r="S36" s="272"/>
      <c r="T36" s="272"/>
      <c r="U36" s="272"/>
      <c r="V36" s="272"/>
      <c r="W36" s="272"/>
      <c r="X36" s="272"/>
      <c r="Y36" s="273"/>
      <c r="Z36" s="359"/>
      <c r="AA36" s="359"/>
      <c r="AB36" s="359"/>
      <c r="AC36" s="359"/>
      <c r="AD36" s="359"/>
      <c r="AE36" s="359"/>
      <c r="AF36" s="56" t="s">
        <v>4</v>
      </c>
    </row>
    <row r="37" spans="2:32" s="2" customFormat="1" ht="14.1" customHeight="1" x14ac:dyDescent="0.15">
      <c r="B37" s="388"/>
      <c r="C37" s="389"/>
      <c r="D37" s="393"/>
      <c r="E37" s="393"/>
      <c r="F37" s="393"/>
      <c r="G37" s="393"/>
      <c r="H37" s="393"/>
      <c r="I37" s="393"/>
      <c r="J37" s="271"/>
      <c r="K37" s="272"/>
      <c r="L37" s="272"/>
      <c r="M37" s="272"/>
      <c r="N37" s="272"/>
      <c r="O37" s="272"/>
      <c r="P37" s="272"/>
      <c r="Q37" s="272"/>
      <c r="R37" s="272"/>
      <c r="S37" s="272"/>
      <c r="T37" s="272"/>
      <c r="U37" s="272"/>
      <c r="V37" s="272"/>
      <c r="W37" s="272"/>
      <c r="X37" s="272"/>
      <c r="Y37" s="272"/>
      <c r="Z37" s="359"/>
      <c r="AA37" s="359"/>
      <c r="AB37" s="359"/>
      <c r="AC37" s="359"/>
      <c r="AD37" s="359"/>
      <c r="AE37" s="359"/>
      <c r="AF37" s="56" t="s">
        <v>4</v>
      </c>
    </row>
    <row r="38" spans="2:32" s="2" customFormat="1" ht="14.1" customHeight="1" x14ac:dyDescent="0.15">
      <c r="B38" s="388"/>
      <c r="C38" s="389"/>
      <c r="D38" s="393"/>
      <c r="E38" s="393"/>
      <c r="F38" s="393"/>
      <c r="G38" s="393"/>
      <c r="H38" s="393"/>
      <c r="I38" s="393"/>
      <c r="J38" s="271"/>
      <c r="K38" s="272"/>
      <c r="L38" s="272"/>
      <c r="M38" s="272"/>
      <c r="N38" s="272"/>
      <c r="O38" s="272"/>
      <c r="P38" s="272"/>
      <c r="Q38" s="272"/>
      <c r="R38" s="272"/>
      <c r="S38" s="272"/>
      <c r="T38" s="272"/>
      <c r="U38" s="272"/>
      <c r="V38" s="272"/>
      <c r="W38" s="272"/>
      <c r="X38" s="272"/>
      <c r="Y38" s="272"/>
      <c r="Z38" s="359"/>
      <c r="AA38" s="359"/>
      <c r="AB38" s="359"/>
      <c r="AC38" s="359"/>
      <c r="AD38" s="359"/>
      <c r="AE38" s="359"/>
      <c r="AF38" s="56" t="s">
        <v>4</v>
      </c>
    </row>
    <row r="39" spans="2:32" s="2" customFormat="1" ht="14.1" customHeight="1" x14ac:dyDescent="0.15">
      <c r="B39" s="388"/>
      <c r="C39" s="389"/>
      <c r="D39" s="393"/>
      <c r="E39" s="393"/>
      <c r="F39" s="393"/>
      <c r="G39" s="393"/>
      <c r="H39" s="393"/>
      <c r="I39" s="393"/>
      <c r="J39" s="271"/>
      <c r="K39" s="272"/>
      <c r="L39" s="272"/>
      <c r="M39" s="272"/>
      <c r="N39" s="272"/>
      <c r="O39" s="272"/>
      <c r="P39" s="272"/>
      <c r="Q39" s="272"/>
      <c r="R39" s="272"/>
      <c r="S39" s="272"/>
      <c r="T39" s="272"/>
      <c r="U39" s="272"/>
      <c r="V39" s="272"/>
      <c r="W39" s="272"/>
      <c r="X39" s="272"/>
      <c r="Y39" s="272"/>
      <c r="Z39" s="359"/>
      <c r="AA39" s="359"/>
      <c r="AB39" s="359"/>
      <c r="AC39" s="359"/>
      <c r="AD39" s="359"/>
      <c r="AE39" s="359"/>
      <c r="AF39" s="56" t="s">
        <v>4</v>
      </c>
    </row>
    <row r="40" spans="2:32" s="2" customFormat="1" ht="14.1" customHeight="1" x14ac:dyDescent="0.15">
      <c r="B40" s="388"/>
      <c r="C40" s="389"/>
      <c r="D40" s="393"/>
      <c r="E40" s="393"/>
      <c r="F40" s="393"/>
      <c r="G40" s="393"/>
      <c r="H40" s="393"/>
      <c r="I40" s="393"/>
      <c r="J40" s="271"/>
      <c r="K40" s="272"/>
      <c r="L40" s="272"/>
      <c r="M40" s="272"/>
      <c r="N40" s="272"/>
      <c r="O40" s="272"/>
      <c r="P40" s="272"/>
      <c r="Q40" s="272"/>
      <c r="R40" s="272"/>
      <c r="S40" s="272"/>
      <c r="T40" s="272"/>
      <c r="U40" s="272"/>
      <c r="V40" s="272"/>
      <c r="W40" s="272"/>
      <c r="X40" s="272"/>
      <c r="Y40" s="272"/>
      <c r="Z40" s="359"/>
      <c r="AA40" s="359"/>
      <c r="AB40" s="359"/>
      <c r="AC40" s="359"/>
      <c r="AD40" s="359"/>
      <c r="AE40" s="359"/>
      <c r="AF40" s="56" t="s">
        <v>4</v>
      </c>
    </row>
    <row r="41" spans="2:32" s="2" customFormat="1" ht="14.1" customHeight="1" x14ac:dyDescent="0.15">
      <c r="B41" s="388"/>
      <c r="C41" s="389"/>
      <c r="D41" s="393"/>
      <c r="E41" s="393"/>
      <c r="F41" s="393"/>
      <c r="G41" s="393"/>
      <c r="H41" s="393"/>
      <c r="I41" s="393"/>
      <c r="J41" s="271"/>
      <c r="K41" s="272"/>
      <c r="L41" s="272"/>
      <c r="M41" s="272"/>
      <c r="N41" s="272"/>
      <c r="O41" s="272"/>
      <c r="P41" s="272"/>
      <c r="Q41" s="272"/>
      <c r="R41" s="272"/>
      <c r="S41" s="272"/>
      <c r="T41" s="272"/>
      <c r="U41" s="272"/>
      <c r="V41" s="272"/>
      <c r="W41" s="272"/>
      <c r="X41" s="272"/>
      <c r="Y41" s="272"/>
      <c r="Z41" s="359"/>
      <c r="AA41" s="359"/>
      <c r="AB41" s="359"/>
      <c r="AC41" s="359"/>
      <c r="AD41" s="359"/>
      <c r="AE41" s="359"/>
      <c r="AF41" s="56" t="s">
        <v>4</v>
      </c>
    </row>
    <row r="42" spans="2:32" s="2" customFormat="1" ht="14.1" customHeight="1" x14ac:dyDescent="0.15">
      <c r="B42" s="388"/>
      <c r="C42" s="389"/>
      <c r="D42" s="393"/>
      <c r="E42" s="393"/>
      <c r="F42" s="393"/>
      <c r="G42" s="393"/>
      <c r="H42" s="393"/>
      <c r="I42" s="393"/>
      <c r="J42" s="271"/>
      <c r="K42" s="272"/>
      <c r="L42" s="272"/>
      <c r="M42" s="272"/>
      <c r="N42" s="272"/>
      <c r="O42" s="272"/>
      <c r="P42" s="272"/>
      <c r="Q42" s="272"/>
      <c r="R42" s="272"/>
      <c r="S42" s="272"/>
      <c r="T42" s="272"/>
      <c r="U42" s="272"/>
      <c r="V42" s="272"/>
      <c r="W42" s="272"/>
      <c r="X42" s="272"/>
      <c r="Y42" s="272"/>
      <c r="Z42" s="359"/>
      <c r="AA42" s="359"/>
      <c r="AB42" s="359"/>
      <c r="AC42" s="359"/>
      <c r="AD42" s="359"/>
      <c r="AE42" s="359"/>
      <c r="AF42" s="56" t="s">
        <v>4</v>
      </c>
    </row>
    <row r="43" spans="2:32" s="2" customFormat="1" ht="14.1" customHeight="1" x14ac:dyDescent="0.15">
      <c r="B43" s="388"/>
      <c r="C43" s="389"/>
      <c r="D43" s="393"/>
      <c r="E43" s="393"/>
      <c r="F43" s="393"/>
      <c r="G43" s="393"/>
      <c r="H43" s="393"/>
      <c r="I43" s="393"/>
      <c r="J43" s="271"/>
      <c r="K43" s="272"/>
      <c r="L43" s="272"/>
      <c r="M43" s="272"/>
      <c r="N43" s="272"/>
      <c r="O43" s="272"/>
      <c r="P43" s="272"/>
      <c r="Q43" s="272"/>
      <c r="R43" s="272"/>
      <c r="S43" s="272"/>
      <c r="T43" s="272"/>
      <c r="U43" s="272"/>
      <c r="V43" s="272"/>
      <c r="W43" s="272"/>
      <c r="X43" s="272"/>
      <c r="Y43" s="272"/>
      <c r="Z43" s="359"/>
      <c r="AA43" s="359"/>
      <c r="AB43" s="359"/>
      <c r="AC43" s="359"/>
      <c r="AD43" s="359"/>
      <c r="AE43" s="359"/>
      <c r="AF43" s="56" t="s">
        <v>4</v>
      </c>
    </row>
    <row r="44" spans="2:32" s="2" customFormat="1" ht="14.1" customHeight="1" thickBot="1" x14ac:dyDescent="0.2">
      <c r="B44" s="388"/>
      <c r="C44" s="389"/>
      <c r="D44" s="393"/>
      <c r="E44" s="393"/>
      <c r="F44" s="393"/>
      <c r="G44" s="393"/>
      <c r="H44" s="393"/>
      <c r="I44" s="393"/>
      <c r="J44" s="363"/>
      <c r="K44" s="364"/>
      <c r="L44" s="364"/>
      <c r="M44" s="364"/>
      <c r="N44" s="364"/>
      <c r="O44" s="364"/>
      <c r="P44" s="364"/>
      <c r="Q44" s="364"/>
      <c r="R44" s="364"/>
      <c r="S44" s="364"/>
      <c r="T44" s="364"/>
      <c r="U44" s="364"/>
      <c r="V44" s="364"/>
      <c r="W44" s="364"/>
      <c r="X44" s="364"/>
      <c r="Y44" s="364"/>
      <c r="Z44" s="359"/>
      <c r="AA44" s="359"/>
      <c r="AB44" s="359"/>
      <c r="AC44" s="359"/>
      <c r="AD44" s="359"/>
      <c r="AE44" s="359"/>
      <c r="AF44" s="57" t="s">
        <v>4</v>
      </c>
    </row>
    <row r="45" spans="2:32" s="2" customFormat="1" ht="14.1" customHeight="1" thickBot="1" x14ac:dyDescent="0.2">
      <c r="B45" s="390"/>
      <c r="C45" s="391"/>
      <c r="D45" s="366"/>
      <c r="E45" s="366"/>
      <c r="F45" s="366"/>
      <c r="G45" s="366"/>
      <c r="H45" s="366"/>
      <c r="I45" s="366"/>
      <c r="J45" s="356" t="s">
        <v>146</v>
      </c>
      <c r="K45" s="357"/>
      <c r="L45" s="357"/>
      <c r="M45" s="357"/>
      <c r="N45" s="357"/>
      <c r="O45" s="357"/>
      <c r="P45" s="357"/>
      <c r="Q45" s="357"/>
      <c r="R45" s="357"/>
      <c r="S45" s="357"/>
      <c r="T45" s="357"/>
      <c r="U45" s="357"/>
      <c r="V45" s="357"/>
      <c r="W45" s="357"/>
      <c r="X45" s="357"/>
      <c r="Y45" s="357"/>
      <c r="Z45" s="358">
        <f>SUM(Z30:AE44)</f>
        <v>0</v>
      </c>
      <c r="AA45" s="358"/>
      <c r="AB45" s="358"/>
      <c r="AC45" s="358"/>
      <c r="AD45" s="358"/>
      <c r="AE45" s="358"/>
      <c r="AF45" s="58" t="s">
        <v>4</v>
      </c>
    </row>
  </sheetData>
  <sheetProtection algorithmName="SHA-512" hashValue="4XWc6xFeIRCNt25/vjIi2CLGXOzXO5qRUNM14arH17InuTYeRT/qj7PyiV4+7m0tZdrD0scoToyF8FcyrLpCIg==" saltValue="iKkEOijB+jkkA8m+/TsQ8g==" spinCount="100000" sheet="1" selectLockedCells="1"/>
  <mergeCells count="95">
    <mergeCell ref="B12:C28"/>
    <mergeCell ref="B29:C45"/>
    <mergeCell ref="D29:I45"/>
    <mergeCell ref="D12:I28"/>
    <mergeCell ref="J33:Y33"/>
    <mergeCell ref="J34:Y34"/>
    <mergeCell ref="J35:Y35"/>
    <mergeCell ref="J36:Y36"/>
    <mergeCell ref="J32:Y32"/>
    <mergeCell ref="J17:Y17"/>
    <mergeCell ref="J18:Y18"/>
    <mergeCell ref="J19:Y19"/>
    <mergeCell ref="J20:Y20"/>
    <mergeCell ref="J21:Y21"/>
    <mergeCell ref="J15:Y15"/>
    <mergeCell ref="J27:Y27"/>
    <mergeCell ref="Z32:AE32"/>
    <mergeCell ref="Z33:AE33"/>
    <mergeCell ref="Z34:AE34"/>
    <mergeCell ref="Z35:AE35"/>
    <mergeCell ref="Z36:AE36"/>
    <mergeCell ref="V8:W8"/>
    <mergeCell ref="X8:Y8"/>
    <mergeCell ref="AA8:AB8"/>
    <mergeCell ref="AD8:AE8"/>
    <mergeCell ref="A4:AG4"/>
    <mergeCell ref="B8:C8"/>
    <mergeCell ref="D8:I8"/>
    <mergeCell ref="B7:C7"/>
    <mergeCell ref="D7:I7"/>
    <mergeCell ref="J7:AF7"/>
    <mergeCell ref="R8:S8"/>
    <mergeCell ref="J8:K8"/>
    <mergeCell ref="L8:M8"/>
    <mergeCell ref="O8:P8"/>
    <mergeCell ref="B10:C11"/>
    <mergeCell ref="B9:C9"/>
    <mergeCell ref="D9:I9"/>
    <mergeCell ref="J9:AF9"/>
    <mergeCell ref="J39:Y39"/>
    <mergeCell ref="Z39:AE39"/>
    <mergeCell ref="Z13:AE13"/>
    <mergeCell ref="D10:I11"/>
    <mergeCell ref="J10:M10"/>
    <mergeCell ref="J11:M11"/>
    <mergeCell ref="N10:AF10"/>
    <mergeCell ref="N11:AF11"/>
    <mergeCell ref="J26:Y26"/>
    <mergeCell ref="J12:Y12"/>
    <mergeCell ref="Z12:AF12"/>
    <mergeCell ref="J13:Y13"/>
    <mergeCell ref="J28:Y28"/>
    <mergeCell ref="Z28:AE28"/>
    <mergeCell ref="J14:Y14"/>
    <mergeCell ref="Z14:AE14"/>
    <mergeCell ref="Z15:AE15"/>
    <mergeCell ref="Z26:AE26"/>
    <mergeCell ref="Z27:AE27"/>
    <mergeCell ref="J16:Y16"/>
    <mergeCell ref="J22:Y22"/>
    <mergeCell ref="J23:Y23"/>
    <mergeCell ref="J24:Y24"/>
    <mergeCell ref="J25:Y25"/>
    <mergeCell ref="J29:Y29"/>
    <mergeCell ref="Z29:AF29"/>
    <mergeCell ref="J30:Y30"/>
    <mergeCell ref="Z30:AE30"/>
    <mergeCell ref="J31:Y31"/>
    <mergeCell ref="Z31:AE31"/>
    <mergeCell ref="J37:Y37"/>
    <mergeCell ref="Z37:AE37"/>
    <mergeCell ref="J38:Y38"/>
    <mergeCell ref="Z38:AE38"/>
    <mergeCell ref="J44:Y44"/>
    <mergeCell ref="Z44:AE44"/>
    <mergeCell ref="J41:Y41"/>
    <mergeCell ref="Z41:AE41"/>
    <mergeCell ref="J42:Y42"/>
    <mergeCell ref="Z42:AE42"/>
    <mergeCell ref="J45:Y45"/>
    <mergeCell ref="Z45:AE45"/>
    <mergeCell ref="Z16:AE16"/>
    <mergeCell ref="Z22:AE22"/>
    <mergeCell ref="Z23:AE23"/>
    <mergeCell ref="Z24:AE24"/>
    <mergeCell ref="Z25:AE25"/>
    <mergeCell ref="Z17:AE17"/>
    <mergeCell ref="Z18:AE18"/>
    <mergeCell ref="Z19:AE19"/>
    <mergeCell ref="Z20:AE20"/>
    <mergeCell ref="Z21:AE21"/>
    <mergeCell ref="J43:Y43"/>
    <mergeCell ref="Z43:AE43"/>
    <mergeCell ref="J40:Y40"/>
    <mergeCell ref="Z40:AE40"/>
  </mergeCells>
  <phoneticPr fontId="2"/>
  <dataValidations count="1">
    <dataValidation type="list" allowBlank="1" showInputMessage="1" showErrorMessage="1" sqref="J8:K8" xr:uid="{12FB9311-95B0-40F5-8EB0-5480011CCC7B}">
      <formula1>"令和"</formula1>
    </dataValidation>
  </dataValidations>
  <printOptions horizontalCentered="1"/>
  <pageMargins left="0.78740157480314965" right="0.78740157480314965" top="0.78740157480314965" bottom="0.39370078740157483" header="0.31496062992125984" footer="0.31496062992125984"/>
  <pageSetup paperSize="9" scale="97" orientation="portrait" r:id="rId1"/>
  <ignoredErrors>
    <ignoredError sqref="B29 B12 B7:B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39997558519241921"/>
  </sheetPr>
  <dimension ref="A1:AG23"/>
  <sheetViews>
    <sheetView view="pageBreakPreview" zoomScaleNormal="100" zoomScaleSheetLayoutView="100" workbookViewId="0">
      <selection activeCell="R9" sqref="R9:AF9"/>
    </sheetView>
  </sheetViews>
  <sheetFormatPr defaultColWidth="9" defaultRowHeight="14.25" x14ac:dyDescent="0.15"/>
  <cols>
    <col min="1" max="1" width="1.875" style="1" customWidth="1"/>
    <col min="2" max="3" width="2.25" style="1" customWidth="1"/>
    <col min="4" max="7" width="2.75" style="1" customWidth="1"/>
    <col min="8" max="8" width="4.125" style="1" customWidth="1"/>
    <col min="9" max="9" width="3.875" style="1" customWidth="1"/>
    <col min="10" max="32" width="2.625" style="1" customWidth="1"/>
    <col min="33" max="33" width="1.875" style="1" customWidth="1"/>
    <col min="34" max="43" width="2.5" style="1" customWidth="1"/>
    <col min="44" max="47" width="9" style="1"/>
    <col min="48" max="66" width="2.5" style="1" customWidth="1"/>
    <col min="67" max="16384" width="9" style="1"/>
  </cols>
  <sheetData>
    <row r="1" spans="1:33" x14ac:dyDescent="0.15">
      <c r="A1" s="2"/>
    </row>
    <row r="2" spans="1:33" s="2" customFormat="1" ht="15" customHeight="1" x14ac:dyDescent="0.15">
      <c r="A2" s="2" t="s">
        <v>98</v>
      </c>
    </row>
    <row r="3" spans="1:33" s="2" customFormat="1" ht="15" customHeight="1" x14ac:dyDescent="0.15"/>
    <row r="4" spans="1:33" s="2" customFormat="1" ht="14.25" customHeight="1" x14ac:dyDescent="0.15">
      <c r="A4" s="266" t="s">
        <v>99</v>
      </c>
      <c r="B4" s="266"/>
      <c r="C4" s="266"/>
      <c r="D4" s="266"/>
      <c r="E4" s="266"/>
      <c r="F4" s="266"/>
      <c r="G4" s="266"/>
      <c r="H4" s="266"/>
      <c r="I4" s="266"/>
      <c r="J4" s="266"/>
      <c r="K4" s="266"/>
      <c r="L4" s="266"/>
      <c r="M4" s="266"/>
      <c r="N4" s="266"/>
      <c r="O4" s="266"/>
      <c r="P4" s="266"/>
      <c r="Q4" s="266"/>
      <c r="R4" s="266"/>
      <c r="S4" s="266"/>
      <c r="T4" s="266"/>
      <c r="U4" s="266"/>
      <c r="V4" s="266"/>
      <c r="W4" s="266"/>
      <c r="X4" s="266"/>
      <c r="Y4" s="266"/>
      <c r="Z4" s="266"/>
      <c r="AA4" s="266"/>
      <c r="AB4" s="266"/>
      <c r="AC4" s="266"/>
      <c r="AD4" s="266"/>
      <c r="AE4" s="266"/>
      <c r="AF4" s="266"/>
      <c r="AG4" s="266"/>
    </row>
    <row r="5" spans="1:33" s="2" customFormat="1" ht="15" customHeight="1" x14ac:dyDescent="0.15"/>
    <row r="6" spans="1:33" s="2" customFormat="1" ht="15" customHeight="1" x14ac:dyDescent="0.15">
      <c r="A6" s="2" t="s">
        <v>100</v>
      </c>
      <c r="C6" s="15"/>
      <c r="D6" s="15"/>
      <c r="E6" s="15"/>
    </row>
    <row r="7" spans="1:33" s="2" customFormat="1" ht="15" customHeight="1" x14ac:dyDescent="0.15">
      <c r="B7" s="400" t="s">
        <v>102</v>
      </c>
      <c r="C7" s="401"/>
      <c r="D7" s="401"/>
      <c r="E7" s="401"/>
      <c r="F7" s="401"/>
      <c r="G7" s="401"/>
      <c r="H7" s="401"/>
      <c r="I7" s="402"/>
      <c r="J7" s="377" t="s">
        <v>101</v>
      </c>
      <c r="K7" s="378"/>
      <c r="L7" s="378"/>
      <c r="M7" s="378"/>
      <c r="N7" s="378"/>
      <c r="O7" s="378"/>
      <c r="P7" s="378"/>
      <c r="Q7" s="378"/>
      <c r="R7" s="377" t="s">
        <v>34</v>
      </c>
      <c r="S7" s="378"/>
      <c r="T7" s="378"/>
      <c r="U7" s="378"/>
      <c r="V7" s="378"/>
      <c r="W7" s="378"/>
      <c r="X7" s="378"/>
      <c r="Y7" s="378"/>
      <c r="Z7" s="378"/>
      <c r="AA7" s="378"/>
      <c r="AB7" s="378"/>
      <c r="AC7" s="378"/>
      <c r="AD7" s="378"/>
      <c r="AE7" s="378"/>
      <c r="AF7" s="408"/>
    </row>
    <row r="8" spans="1:33" s="2" customFormat="1" ht="15" customHeight="1" x14ac:dyDescent="0.15">
      <c r="B8" s="409" t="s">
        <v>103</v>
      </c>
      <c r="C8" s="410"/>
      <c r="D8" s="410"/>
      <c r="E8" s="410"/>
      <c r="F8" s="410"/>
      <c r="G8" s="410"/>
      <c r="H8" s="410"/>
      <c r="I8" s="411"/>
      <c r="J8" s="360"/>
      <c r="K8" s="361"/>
      <c r="L8" s="361"/>
      <c r="M8" s="361"/>
      <c r="N8" s="361"/>
      <c r="O8" s="361"/>
      <c r="P8" s="361"/>
      <c r="Q8" s="50" t="s">
        <v>4</v>
      </c>
      <c r="R8" s="271"/>
      <c r="S8" s="272"/>
      <c r="T8" s="272"/>
      <c r="U8" s="272"/>
      <c r="V8" s="272"/>
      <c r="W8" s="272"/>
      <c r="X8" s="272"/>
      <c r="Y8" s="272"/>
      <c r="Z8" s="272"/>
      <c r="AA8" s="272"/>
      <c r="AB8" s="272"/>
      <c r="AC8" s="272"/>
      <c r="AD8" s="272"/>
      <c r="AE8" s="272"/>
      <c r="AF8" s="273"/>
    </row>
    <row r="9" spans="1:33" s="2" customFormat="1" ht="15" customHeight="1" x14ac:dyDescent="0.15">
      <c r="B9" s="397" t="s">
        <v>228</v>
      </c>
      <c r="C9" s="398"/>
      <c r="D9" s="398"/>
      <c r="E9" s="398"/>
      <c r="F9" s="398"/>
      <c r="G9" s="398"/>
      <c r="H9" s="398"/>
      <c r="I9" s="399"/>
      <c r="J9" s="395"/>
      <c r="K9" s="396"/>
      <c r="L9" s="396"/>
      <c r="M9" s="396"/>
      <c r="N9" s="396"/>
      <c r="O9" s="396"/>
      <c r="P9" s="396"/>
      <c r="Q9" s="51" t="s">
        <v>4</v>
      </c>
      <c r="R9" s="271"/>
      <c r="S9" s="272"/>
      <c r="T9" s="272"/>
      <c r="U9" s="272"/>
      <c r="V9" s="272"/>
      <c r="W9" s="272"/>
      <c r="X9" s="272"/>
      <c r="Y9" s="272"/>
      <c r="Z9" s="272"/>
      <c r="AA9" s="272"/>
      <c r="AB9" s="272"/>
      <c r="AC9" s="272"/>
      <c r="AD9" s="272"/>
      <c r="AE9" s="272"/>
      <c r="AF9" s="273"/>
    </row>
    <row r="10" spans="1:33" s="2" customFormat="1" ht="15" customHeight="1" x14ac:dyDescent="0.15">
      <c r="B10" s="397"/>
      <c r="C10" s="398"/>
      <c r="D10" s="398"/>
      <c r="E10" s="398"/>
      <c r="F10" s="398"/>
      <c r="G10" s="398"/>
      <c r="H10" s="398"/>
      <c r="I10" s="399"/>
      <c r="J10" s="395"/>
      <c r="K10" s="396"/>
      <c r="L10" s="396"/>
      <c r="M10" s="396"/>
      <c r="N10" s="396"/>
      <c r="O10" s="396"/>
      <c r="P10" s="396"/>
      <c r="Q10" s="51" t="s">
        <v>4</v>
      </c>
      <c r="R10" s="271"/>
      <c r="S10" s="272"/>
      <c r="T10" s="272"/>
      <c r="U10" s="272"/>
      <c r="V10" s="272"/>
      <c r="W10" s="272"/>
      <c r="X10" s="272"/>
      <c r="Y10" s="272"/>
      <c r="Z10" s="272"/>
      <c r="AA10" s="272"/>
      <c r="AB10" s="272"/>
      <c r="AC10" s="272"/>
      <c r="AD10" s="272"/>
      <c r="AE10" s="272"/>
      <c r="AF10" s="273"/>
    </row>
    <row r="11" spans="1:33" s="2" customFormat="1" ht="15" customHeight="1" x14ac:dyDescent="0.15">
      <c r="B11" s="397"/>
      <c r="C11" s="398"/>
      <c r="D11" s="398"/>
      <c r="E11" s="398"/>
      <c r="F11" s="398"/>
      <c r="G11" s="398"/>
      <c r="H11" s="398"/>
      <c r="I11" s="399"/>
      <c r="J11" s="395"/>
      <c r="K11" s="396"/>
      <c r="L11" s="396"/>
      <c r="M11" s="396"/>
      <c r="N11" s="396"/>
      <c r="O11" s="396"/>
      <c r="P11" s="396"/>
      <c r="Q11" s="51" t="s">
        <v>4</v>
      </c>
      <c r="R11" s="271"/>
      <c r="S11" s="272"/>
      <c r="T11" s="272"/>
      <c r="U11" s="272"/>
      <c r="V11" s="272"/>
      <c r="W11" s="272"/>
      <c r="X11" s="272"/>
      <c r="Y11" s="272"/>
      <c r="Z11" s="272"/>
      <c r="AA11" s="272"/>
      <c r="AB11" s="272"/>
      <c r="AC11" s="272"/>
      <c r="AD11" s="272"/>
      <c r="AE11" s="272"/>
      <c r="AF11" s="273"/>
    </row>
    <row r="12" spans="1:33" s="2" customFormat="1" ht="15" customHeight="1" x14ac:dyDescent="0.15">
      <c r="B12" s="400" t="s">
        <v>5</v>
      </c>
      <c r="C12" s="401"/>
      <c r="D12" s="401"/>
      <c r="E12" s="401"/>
      <c r="F12" s="401"/>
      <c r="G12" s="401"/>
      <c r="H12" s="401"/>
      <c r="I12" s="402"/>
      <c r="J12" s="403">
        <f>SUM(J8:P11)</f>
        <v>0</v>
      </c>
      <c r="K12" s="404"/>
      <c r="L12" s="404"/>
      <c r="M12" s="404"/>
      <c r="N12" s="404"/>
      <c r="O12" s="404"/>
      <c r="P12" s="404"/>
      <c r="Q12" s="50" t="s">
        <v>4</v>
      </c>
      <c r="R12" s="405"/>
      <c r="S12" s="406"/>
      <c r="T12" s="406"/>
      <c r="U12" s="406"/>
      <c r="V12" s="406"/>
      <c r="W12" s="406"/>
      <c r="X12" s="406"/>
      <c r="Y12" s="406"/>
      <c r="Z12" s="406"/>
      <c r="AA12" s="406"/>
      <c r="AB12" s="406"/>
      <c r="AC12" s="406"/>
      <c r="AD12" s="406"/>
      <c r="AE12" s="406"/>
      <c r="AF12" s="407"/>
    </row>
    <row r="13" spans="1:33" ht="15" customHeight="1" x14ac:dyDescent="0.15"/>
    <row r="14" spans="1:33" s="2" customFormat="1" ht="15" customHeight="1" x14ac:dyDescent="0.15">
      <c r="A14" s="2" t="s">
        <v>104</v>
      </c>
      <c r="C14" s="15"/>
      <c r="D14" s="15"/>
      <c r="E14" s="15"/>
    </row>
    <row r="15" spans="1:33" s="2" customFormat="1" ht="15" customHeight="1" x14ac:dyDescent="0.15">
      <c r="B15" s="400" t="s">
        <v>102</v>
      </c>
      <c r="C15" s="401"/>
      <c r="D15" s="401"/>
      <c r="E15" s="401"/>
      <c r="F15" s="401"/>
      <c r="G15" s="401"/>
      <c r="H15" s="401"/>
      <c r="I15" s="402"/>
      <c r="J15" s="377" t="s">
        <v>101</v>
      </c>
      <c r="K15" s="378"/>
      <c r="L15" s="378"/>
      <c r="M15" s="378"/>
      <c r="N15" s="378"/>
      <c r="O15" s="378"/>
      <c r="P15" s="378"/>
      <c r="Q15" s="378"/>
      <c r="R15" s="377" t="s">
        <v>34</v>
      </c>
      <c r="S15" s="378"/>
      <c r="T15" s="378"/>
      <c r="U15" s="378"/>
      <c r="V15" s="378"/>
      <c r="W15" s="378"/>
      <c r="X15" s="378"/>
      <c r="Y15" s="378"/>
      <c r="Z15" s="378"/>
      <c r="AA15" s="378"/>
      <c r="AB15" s="378"/>
      <c r="AC15" s="378"/>
      <c r="AD15" s="378"/>
      <c r="AE15" s="378"/>
      <c r="AF15" s="408"/>
    </row>
    <row r="16" spans="1:33" s="2" customFormat="1" ht="15" customHeight="1" x14ac:dyDescent="0.15">
      <c r="B16" s="409" t="s">
        <v>229</v>
      </c>
      <c r="C16" s="410"/>
      <c r="D16" s="410"/>
      <c r="E16" s="410"/>
      <c r="F16" s="410"/>
      <c r="G16" s="410"/>
      <c r="H16" s="410"/>
      <c r="I16" s="411"/>
      <c r="J16" s="360"/>
      <c r="K16" s="361"/>
      <c r="L16" s="361"/>
      <c r="M16" s="361"/>
      <c r="N16" s="361"/>
      <c r="O16" s="361"/>
      <c r="P16" s="361"/>
      <c r="Q16" s="50" t="s">
        <v>4</v>
      </c>
      <c r="R16" s="271"/>
      <c r="S16" s="272"/>
      <c r="T16" s="272"/>
      <c r="U16" s="272"/>
      <c r="V16" s="272"/>
      <c r="W16" s="272"/>
      <c r="X16" s="272"/>
      <c r="Y16" s="272"/>
      <c r="Z16" s="272"/>
      <c r="AA16" s="272"/>
      <c r="AB16" s="272"/>
      <c r="AC16" s="272"/>
      <c r="AD16" s="272"/>
      <c r="AE16" s="272"/>
      <c r="AF16" s="273"/>
    </row>
    <row r="17" spans="2:32" s="2" customFormat="1" ht="15" customHeight="1" x14ac:dyDescent="0.15">
      <c r="B17" s="397"/>
      <c r="C17" s="398"/>
      <c r="D17" s="398"/>
      <c r="E17" s="398"/>
      <c r="F17" s="398"/>
      <c r="G17" s="398"/>
      <c r="H17" s="398"/>
      <c r="I17" s="399"/>
      <c r="J17" s="395"/>
      <c r="K17" s="396"/>
      <c r="L17" s="396"/>
      <c r="M17" s="396"/>
      <c r="N17" s="396"/>
      <c r="O17" s="396"/>
      <c r="P17" s="396"/>
      <c r="Q17" s="51" t="s">
        <v>4</v>
      </c>
      <c r="R17" s="271"/>
      <c r="S17" s="272"/>
      <c r="T17" s="272"/>
      <c r="U17" s="272"/>
      <c r="V17" s="272"/>
      <c r="W17" s="272"/>
      <c r="X17" s="272"/>
      <c r="Y17" s="272"/>
      <c r="Z17" s="272"/>
      <c r="AA17" s="272"/>
      <c r="AB17" s="272"/>
      <c r="AC17" s="272"/>
      <c r="AD17" s="272"/>
      <c r="AE17" s="272"/>
      <c r="AF17" s="273"/>
    </row>
    <row r="18" spans="2:32" s="2" customFormat="1" ht="15" customHeight="1" x14ac:dyDescent="0.15">
      <c r="B18" s="397"/>
      <c r="C18" s="398"/>
      <c r="D18" s="398"/>
      <c r="E18" s="398"/>
      <c r="F18" s="398"/>
      <c r="G18" s="398"/>
      <c r="H18" s="398"/>
      <c r="I18" s="399"/>
      <c r="J18" s="395"/>
      <c r="K18" s="396"/>
      <c r="L18" s="396"/>
      <c r="M18" s="396"/>
      <c r="N18" s="396"/>
      <c r="O18" s="396"/>
      <c r="P18" s="396"/>
      <c r="Q18" s="51" t="s">
        <v>4</v>
      </c>
      <c r="R18" s="271"/>
      <c r="S18" s="272"/>
      <c r="T18" s="272"/>
      <c r="U18" s="272"/>
      <c r="V18" s="272"/>
      <c r="W18" s="272"/>
      <c r="X18" s="272"/>
      <c r="Y18" s="272"/>
      <c r="Z18" s="272"/>
      <c r="AA18" s="272"/>
      <c r="AB18" s="272"/>
      <c r="AC18" s="272"/>
      <c r="AD18" s="272"/>
      <c r="AE18" s="272"/>
      <c r="AF18" s="273"/>
    </row>
    <row r="19" spans="2:32" s="2" customFormat="1" ht="15" customHeight="1" x14ac:dyDescent="0.15">
      <c r="B19" s="397"/>
      <c r="C19" s="398"/>
      <c r="D19" s="398"/>
      <c r="E19" s="398"/>
      <c r="F19" s="398"/>
      <c r="G19" s="398"/>
      <c r="H19" s="398"/>
      <c r="I19" s="399"/>
      <c r="J19" s="395"/>
      <c r="K19" s="396"/>
      <c r="L19" s="396"/>
      <c r="M19" s="396"/>
      <c r="N19" s="396"/>
      <c r="O19" s="396"/>
      <c r="P19" s="396"/>
      <c r="Q19" s="51" t="s">
        <v>4</v>
      </c>
      <c r="R19" s="271"/>
      <c r="S19" s="272"/>
      <c r="T19" s="272"/>
      <c r="U19" s="272"/>
      <c r="V19" s="272"/>
      <c r="W19" s="272"/>
      <c r="X19" s="272"/>
      <c r="Y19" s="272"/>
      <c r="Z19" s="272"/>
      <c r="AA19" s="272"/>
      <c r="AB19" s="272"/>
      <c r="AC19" s="272"/>
      <c r="AD19" s="272"/>
      <c r="AE19" s="272"/>
      <c r="AF19" s="273"/>
    </row>
    <row r="20" spans="2:32" s="2" customFormat="1" ht="15" customHeight="1" x14ac:dyDescent="0.15">
      <c r="B20" s="400" t="s">
        <v>5</v>
      </c>
      <c r="C20" s="401"/>
      <c r="D20" s="401"/>
      <c r="E20" s="401"/>
      <c r="F20" s="401"/>
      <c r="G20" s="401"/>
      <c r="H20" s="401"/>
      <c r="I20" s="402"/>
      <c r="J20" s="403">
        <f>SUM(J16:P19)</f>
        <v>0</v>
      </c>
      <c r="K20" s="404"/>
      <c r="L20" s="404"/>
      <c r="M20" s="404"/>
      <c r="N20" s="404"/>
      <c r="O20" s="404"/>
      <c r="P20" s="404"/>
      <c r="Q20" s="50" t="s">
        <v>4</v>
      </c>
      <c r="R20" s="405"/>
      <c r="S20" s="406"/>
      <c r="T20" s="406"/>
      <c r="U20" s="406"/>
      <c r="V20" s="406"/>
      <c r="W20" s="406"/>
      <c r="X20" s="406"/>
      <c r="Y20" s="406"/>
      <c r="Z20" s="406"/>
      <c r="AA20" s="406"/>
      <c r="AB20" s="406"/>
      <c r="AC20" s="406"/>
      <c r="AD20" s="406"/>
      <c r="AE20" s="406"/>
      <c r="AF20" s="407"/>
    </row>
    <row r="23" spans="2:32" x14ac:dyDescent="0.15">
      <c r="O23" s="394" t="str">
        <f>IF(J12=J20,"OK","NG")</f>
        <v>OK</v>
      </c>
      <c r="P23" s="394"/>
    </row>
  </sheetData>
  <sheetProtection algorithmName="SHA-512" hashValue="iTjbYeO8kUdmzC5QDTze1RwA11mczzti7b9O5nmqDGWk6kxRVrxiIhkxoJq5s8eHqpHbtNlXaqg6dfnO8+EJLQ==" saltValue="P/DPVuCQ1BzSu30HuEQrWQ==" spinCount="100000" sheet="1" selectLockedCells="1"/>
  <mergeCells count="38">
    <mergeCell ref="A4:AG4"/>
    <mergeCell ref="J7:Q7"/>
    <mergeCell ref="R7:AF7"/>
    <mergeCell ref="B7:I7"/>
    <mergeCell ref="B8:I8"/>
    <mergeCell ref="J8:P8"/>
    <mergeCell ref="J11:P11"/>
    <mergeCell ref="B11:I11"/>
    <mergeCell ref="R8:AF8"/>
    <mergeCell ref="R11:AF11"/>
    <mergeCell ref="B12:I12"/>
    <mergeCell ref="J12:P12"/>
    <mergeCell ref="R12:AF12"/>
    <mergeCell ref="B9:I9"/>
    <mergeCell ref="J9:P9"/>
    <mergeCell ref="R9:AF9"/>
    <mergeCell ref="B10:I10"/>
    <mergeCell ref="J10:P10"/>
    <mergeCell ref="R10:AF10"/>
    <mergeCell ref="B17:I17"/>
    <mergeCell ref="R15:AF15"/>
    <mergeCell ref="J17:P17"/>
    <mergeCell ref="R17:AF17"/>
    <mergeCell ref="B18:I18"/>
    <mergeCell ref="B15:I15"/>
    <mergeCell ref="J15:Q15"/>
    <mergeCell ref="B16:I16"/>
    <mergeCell ref="J16:P16"/>
    <mergeCell ref="R16:AF16"/>
    <mergeCell ref="O23:P23"/>
    <mergeCell ref="J18:P18"/>
    <mergeCell ref="R18:AF18"/>
    <mergeCell ref="B19:I19"/>
    <mergeCell ref="J19:P19"/>
    <mergeCell ref="R19:AF19"/>
    <mergeCell ref="B20:I20"/>
    <mergeCell ref="J20:P20"/>
    <mergeCell ref="R20:AF20"/>
  </mergeCells>
  <phoneticPr fontId="2"/>
  <printOptions horizontalCentered="1"/>
  <pageMargins left="0.78740157480314965" right="0.78740157480314965" top="0.78740157480314965" bottom="0.39370078740157483" header="0.31496062992125984" footer="0.31496062992125984"/>
  <pageSetup paperSize="9" scale="97"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249977111117893"/>
  </sheetPr>
  <dimension ref="A1:AK46"/>
  <sheetViews>
    <sheetView view="pageBreakPreview" zoomScaleNormal="100" zoomScaleSheetLayoutView="100" workbookViewId="0">
      <selection activeCell="M18" sqref="M18:Q18"/>
    </sheetView>
  </sheetViews>
  <sheetFormatPr defaultColWidth="9" defaultRowHeight="14.25" x14ac:dyDescent="0.15"/>
  <cols>
    <col min="1" max="12" width="2.5" style="1" customWidth="1"/>
    <col min="13" max="17" width="3.375" style="1" customWidth="1"/>
    <col min="18" max="34" width="2.5" style="1" customWidth="1"/>
    <col min="35" max="35" width="3" style="1" customWidth="1"/>
    <col min="36" max="44" width="2.5" style="1" customWidth="1"/>
    <col min="45" max="16384" width="9" style="1"/>
  </cols>
  <sheetData>
    <row r="1" spans="1:37" x14ac:dyDescent="0.15">
      <c r="A1" s="54" t="s">
        <v>136</v>
      </c>
    </row>
    <row r="2" spans="1:37" s="2" customFormat="1" ht="15" customHeight="1" x14ac:dyDescent="0.15">
      <c r="A2" s="2" t="s">
        <v>137</v>
      </c>
    </row>
    <row r="3" spans="1:37" s="2" customFormat="1" ht="15" customHeight="1" x14ac:dyDescent="0.15">
      <c r="Z3" s="16"/>
      <c r="AA3" s="16"/>
      <c r="AC3" s="16"/>
      <c r="AD3" s="16"/>
      <c r="AF3" s="16"/>
      <c r="AG3" s="16"/>
    </row>
    <row r="4" spans="1:37" s="2" customFormat="1" ht="15" customHeight="1" x14ac:dyDescent="0.15">
      <c r="A4" s="3"/>
      <c r="B4" s="3"/>
      <c r="C4" s="3"/>
      <c r="D4" s="3"/>
      <c r="E4" s="3"/>
      <c r="F4" s="412">
        <f>'第１号様式（第４条関係）'!G4</f>
        <v>0</v>
      </c>
      <c r="G4" s="412"/>
      <c r="H4" s="413">
        <f>'第１号様式（第４条関係）'!I4</f>
        <v>0</v>
      </c>
      <c r="I4" s="413"/>
      <c r="J4" s="2" t="s">
        <v>107</v>
      </c>
      <c r="AA4" s="3"/>
      <c r="AB4" s="3"/>
      <c r="AC4" s="3"/>
      <c r="AD4" s="3"/>
      <c r="AE4" s="3"/>
      <c r="AF4" s="3"/>
      <c r="AG4" s="3"/>
      <c r="AH4" s="3"/>
    </row>
    <row r="5" spans="1:37" s="2" customFormat="1" ht="15" customHeight="1" x14ac:dyDescent="0.15"/>
    <row r="6" spans="1:37" s="2" customFormat="1" ht="15" customHeight="1" x14ac:dyDescent="0.15">
      <c r="W6" s="421" t="s">
        <v>249</v>
      </c>
      <c r="X6" s="421"/>
      <c r="Y6" s="421"/>
      <c r="Z6" s="421"/>
      <c r="AA6" s="421"/>
      <c r="AB6" s="421"/>
      <c r="AC6" s="421"/>
      <c r="AD6" s="421"/>
      <c r="AE6" s="421"/>
      <c r="AF6" s="421"/>
      <c r="AG6" s="421"/>
      <c r="AH6" s="72"/>
    </row>
    <row r="7" spans="1:37" s="2" customFormat="1" ht="15" customHeight="1" x14ac:dyDescent="0.15">
      <c r="W7" s="424"/>
      <c r="X7" s="424"/>
      <c r="Y7" s="422"/>
      <c r="Z7" s="422"/>
      <c r="AA7" s="104" t="s">
        <v>108</v>
      </c>
      <c r="AB7" s="422"/>
      <c r="AC7" s="422"/>
      <c r="AD7" s="54" t="s">
        <v>1</v>
      </c>
      <c r="AE7" s="422"/>
      <c r="AF7" s="422"/>
      <c r="AG7" s="54" t="s">
        <v>0</v>
      </c>
      <c r="AH7" s="72"/>
      <c r="AK7" s="72"/>
    </row>
    <row r="8" spans="1:37" s="2" customFormat="1" ht="15" customHeight="1" x14ac:dyDescent="0.15">
      <c r="W8" s="32"/>
      <c r="X8" s="32"/>
      <c r="Y8" s="32"/>
      <c r="Z8" s="32"/>
      <c r="AA8" s="33"/>
      <c r="AB8" s="31"/>
      <c r="AC8" s="32"/>
      <c r="AD8" s="33"/>
      <c r="AE8" s="31"/>
      <c r="AF8" s="32"/>
      <c r="AG8" s="33"/>
    </row>
    <row r="9" spans="1:37" ht="15" customHeight="1" x14ac:dyDescent="0.15">
      <c r="A9" s="2"/>
      <c r="B9" s="423">
        <f>'第１号様式（第４条関係）'!S12</f>
        <v>0</v>
      </c>
      <c r="C9" s="423"/>
      <c r="D9" s="423"/>
      <c r="E9" s="423"/>
      <c r="F9" s="423"/>
      <c r="G9" s="423"/>
      <c r="H9" s="423"/>
      <c r="I9" s="423"/>
      <c r="J9" s="423"/>
      <c r="K9" s="423"/>
      <c r="L9" s="423"/>
      <c r="M9" s="423"/>
      <c r="N9" s="423"/>
      <c r="O9" s="423"/>
      <c r="P9" s="2"/>
      <c r="Q9" s="2"/>
      <c r="R9" s="2"/>
      <c r="S9" s="2"/>
      <c r="T9" s="2"/>
      <c r="U9" s="2"/>
      <c r="V9" s="2"/>
      <c r="W9" s="2"/>
      <c r="X9" s="2"/>
      <c r="Y9" s="2"/>
      <c r="Z9" s="2"/>
      <c r="AA9" s="2"/>
      <c r="AB9" s="2"/>
      <c r="AC9" s="2"/>
      <c r="AD9" s="2"/>
      <c r="AE9" s="2"/>
      <c r="AF9" s="2"/>
      <c r="AG9" s="2"/>
      <c r="AH9" s="2"/>
      <c r="AI9" s="2"/>
    </row>
    <row r="10" spans="1:37" ht="15" customHeight="1" x14ac:dyDescent="0.15">
      <c r="A10" s="2"/>
      <c r="B10" s="415">
        <f>'第１号様式（第４条関係）'!S13</f>
        <v>0</v>
      </c>
      <c r="C10" s="415"/>
      <c r="D10" s="415"/>
      <c r="E10" s="415"/>
      <c r="F10" s="415"/>
      <c r="G10" s="415"/>
      <c r="H10" s="415"/>
      <c r="I10" s="415"/>
      <c r="J10" s="415"/>
      <c r="K10" s="415"/>
      <c r="L10" s="415"/>
      <c r="M10" s="415"/>
      <c r="N10" s="415"/>
      <c r="O10" s="415"/>
      <c r="P10" s="2" t="s">
        <v>10</v>
      </c>
      <c r="Q10" s="2"/>
      <c r="R10" s="2"/>
      <c r="S10" s="2"/>
      <c r="T10" s="2"/>
      <c r="U10" s="2"/>
      <c r="V10" s="2"/>
      <c r="W10" s="2"/>
      <c r="X10" s="2"/>
      <c r="Y10" s="2"/>
      <c r="Z10" s="2"/>
      <c r="AA10" s="2"/>
      <c r="AB10" s="2"/>
      <c r="AC10" s="2"/>
      <c r="AD10" s="2"/>
      <c r="AE10" s="2"/>
      <c r="AF10" s="2"/>
      <c r="AG10" s="2"/>
      <c r="AH10" s="2"/>
      <c r="AI10" s="2"/>
    </row>
    <row r="11" spans="1:37" ht="15" customHeight="1" x14ac:dyDescent="0.15">
      <c r="A11" s="2"/>
      <c r="B11" s="2"/>
      <c r="C11" s="2"/>
      <c r="D11" s="2"/>
      <c r="E11" s="2"/>
      <c r="F11" s="2"/>
      <c r="G11" s="2"/>
      <c r="H11" s="2"/>
      <c r="I11" s="2"/>
      <c r="J11" s="2"/>
      <c r="K11" s="2"/>
      <c r="L11" s="2"/>
      <c r="M11" s="2"/>
      <c r="N11" s="2"/>
      <c r="O11" s="2"/>
      <c r="P11" s="2"/>
      <c r="Q11" s="2"/>
      <c r="R11" s="2"/>
      <c r="S11" s="2"/>
      <c r="T11" s="2"/>
      <c r="U11" s="2"/>
      <c r="W11" s="425" t="s">
        <v>32</v>
      </c>
      <c r="X11" s="425"/>
      <c r="Y11" s="425"/>
      <c r="Z11" s="425"/>
      <c r="AA11" s="425"/>
      <c r="AB11" s="423">
        <f>'第１号様式（第４条関係）'!G9</f>
        <v>0</v>
      </c>
      <c r="AC11" s="423"/>
      <c r="AD11" s="423"/>
      <c r="AE11" s="423"/>
      <c r="AF11" s="423"/>
      <c r="AG11" s="2"/>
      <c r="AH11" s="2"/>
    </row>
    <row r="12" spans="1:37" s="2" customFormat="1" ht="15" customHeight="1" x14ac:dyDescent="0.15"/>
    <row r="13" spans="1:37" s="2" customFormat="1" ht="19.5" customHeight="1" x14ac:dyDescent="0.15">
      <c r="B13" s="413">
        <f>'第１号様式（第４条関係）'!V7</f>
        <v>0</v>
      </c>
      <c r="C13" s="413"/>
      <c r="D13" s="413">
        <f>'第１号様式（第４条関係）'!X7</f>
        <v>0</v>
      </c>
      <c r="E13" s="413"/>
      <c r="F13" s="9" t="s">
        <v>2</v>
      </c>
      <c r="G13" s="413">
        <f>'第１号様式（第４条関係）'!AA7</f>
        <v>0</v>
      </c>
      <c r="H13" s="413"/>
      <c r="I13" s="9" t="s">
        <v>1</v>
      </c>
      <c r="J13" s="413">
        <f>'第１号様式（第４条関係）'!AD7</f>
        <v>0</v>
      </c>
      <c r="K13" s="413"/>
      <c r="L13" s="414" t="s">
        <v>11</v>
      </c>
      <c r="M13" s="414"/>
      <c r="N13" s="414"/>
      <c r="O13" s="266" t="str">
        <f>'第１号様式（第４条関係）'!X6</f>
        <v xml:space="preserve"> 第  　号</v>
      </c>
      <c r="P13" s="266"/>
      <c r="Q13" s="266"/>
      <c r="R13" s="266"/>
      <c r="S13" s="2" t="s">
        <v>109</v>
      </c>
      <c r="Z13" s="417" t="str">
        <f>'第１号様式（第４条関係）'!D15</f>
        <v>令和</v>
      </c>
      <c r="AA13" s="417"/>
      <c r="AB13" s="412">
        <f>'第１号様式（第４条関係）'!F15</f>
        <v>0</v>
      </c>
      <c r="AC13" s="412"/>
      <c r="AD13" s="426" t="s">
        <v>359</v>
      </c>
      <c r="AE13" s="426"/>
      <c r="AF13" s="426"/>
      <c r="AG13" s="426"/>
      <c r="AH13" s="426"/>
      <c r="AI13" s="426"/>
    </row>
    <row r="14" spans="1:37" s="2" customFormat="1" ht="36.75" customHeight="1" x14ac:dyDescent="0.15">
      <c r="A14" s="420" t="s">
        <v>360</v>
      </c>
      <c r="B14" s="420"/>
      <c r="C14" s="420"/>
      <c r="D14" s="420"/>
      <c r="E14" s="420"/>
      <c r="F14" s="420"/>
      <c r="G14" s="420"/>
      <c r="H14" s="420"/>
      <c r="I14" s="420"/>
      <c r="J14" s="420"/>
      <c r="K14" s="420"/>
      <c r="L14" s="420"/>
      <c r="M14" s="420"/>
      <c r="N14" s="420"/>
      <c r="O14" s="420"/>
      <c r="P14" s="420"/>
      <c r="Q14" s="420"/>
      <c r="R14" s="420"/>
      <c r="S14" s="420"/>
      <c r="T14" s="420"/>
      <c r="U14" s="420"/>
      <c r="V14" s="420"/>
      <c r="W14" s="420"/>
      <c r="X14" s="420"/>
      <c r="Y14" s="420"/>
      <c r="Z14" s="420"/>
      <c r="AA14" s="420"/>
      <c r="AB14" s="420"/>
      <c r="AC14" s="420"/>
      <c r="AD14" s="420"/>
      <c r="AE14" s="420"/>
      <c r="AF14" s="420"/>
      <c r="AG14" s="420"/>
      <c r="AH14" s="420"/>
      <c r="AI14" s="420"/>
    </row>
    <row r="15" spans="1:37" s="2" customFormat="1" ht="15" customHeight="1" x14ac:dyDescent="0.15"/>
    <row r="16" spans="1:37" s="2" customFormat="1" ht="19.5" customHeight="1" x14ac:dyDescent="0.15">
      <c r="A16" s="266" t="s">
        <v>3</v>
      </c>
      <c r="B16" s="266"/>
      <c r="C16" s="266"/>
      <c r="D16" s="266"/>
      <c r="E16" s="266"/>
      <c r="F16" s="266"/>
      <c r="G16" s="266"/>
      <c r="H16" s="266"/>
      <c r="I16" s="266"/>
      <c r="J16" s="266"/>
      <c r="K16" s="266"/>
      <c r="L16" s="266"/>
      <c r="M16" s="266"/>
      <c r="N16" s="266"/>
      <c r="O16" s="266"/>
      <c r="P16" s="266"/>
      <c r="Q16" s="266"/>
      <c r="R16" s="266"/>
      <c r="S16" s="266"/>
      <c r="T16" s="266"/>
      <c r="U16" s="266"/>
      <c r="V16" s="266"/>
      <c r="W16" s="266"/>
      <c r="X16" s="266"/>
      <c r="Y16" s="266"/>
      <c r="Z16" s="266"/>
      <c r="AA16" s="266"/>
      <c r="AB16" s="266"/>
      <c r="AC16" s="266"/>
      <c r="AD16" s="266"/>
      <c r="AE16" s="266"/>
      <c r="AF16" s="266"/>
      <c r="AG16" s="266"/>
      <c r="AH16" s="266"/>
      <c r="AI16" s="266"/>
    </row>
    <row r="17" spans="2:35" s="2" customFormat="1" ht="19.5" customHeight="1" x14ac:dyDescent="0.15"/>
    <row r="18" spans="2:35" s="2" customFormat="1" ht="23.25" customHeight="1" x14ac:dyDescent="0.15">
      <c r="B18" s="15" t="s">
        <v>7</v>
      </c>
      <c r="C18" s="2" t="s">
        <v>110</v>
      </c>
      <c r="L18" s="2" t="s">
        <v>13</v>
      </c>
      <c r="M18" s="418"/>
      <c r="N18" s="418"/>
      <c r="O18" s="418"/>
      <c r="P18" s="418"/>
      <c r="Q18" s="418"/>
      <c r="R18" s="26"/>
      <c r="S18" s="26"/>
      <c r="T18" s="26"/>
    </row>
    <row r="19" spans="2:35" s="2" customFormat="1" ht="23.25" customHeight="1" x14ac:dyDescent="0.15">
      <c r="B19" s="15" t="s">
        <v>111</v>
      </c>
      <c r="C19" s="2" t="s">
        <v>112</v>
      </c>
      <c r="L19" s="2" t="s">
        <v>13</v>
      </c>
      <c r="M19" s="418"/>
      <c r="N19" s="418"/>
      <c r="O19" s="418"/>
      <c r="P19" s="418"/>
      <c r="Q19" s="418"/>
      <c r="R19" s="26"/>
      <c r="S19" s="26"/>
      <c r="T19" s="26"/>
    </row>
    <row r="20" spans="2:35" s="2" customFormat="1" ht="11.25" customHeight="1" x14ac:dyDescent="0.15">
      <c r="C20" s="15"/>
      <c r="Q20" s="21"/>
      <c r="R20" s="21"/>
      <c r="S20" s="21"/>
      <c r="T20" s="21"/>
      <c r="U20" s="21"/>
      <c r="V20" s="21"/>
      <c r="W20" s="21"/>
      <c r="X20" s="21"/>
      <c r="Y20" s="21"/>
      <c r="Z20" s="21"/>
      <c r="AA20" s="21"/>
      <c r="AB20" s="21"/>
      <c r="AC20" s="21"/>
      <c r="AD20" s="21"/>
      <c r="AE20" s="21"/>
      <c r="AF20" s="21"/>
      <c r="AG20" s="21"/>
      <c r="AH20" s="21"/>
    </row>
    <row r="21" spans="2:35" s="2" customFormat="1" ht="23.25" customHeight="1" x14ac:dyDescent="0.15">
      <c r="B21" s="15" t="s">
        <v>8</v>
      </c>
      <c r="C21" s="15" t="s">
        <v>14</v>
      </c>
      <c r="Q21" s="23"/>
      <c r="R21" s="23"/>
      <c r="S21" s="23"/>
      <c r="T21" s="23"/>
      <c r="U21" s="23"/>
      <c r="V21" s="23"/>
      <c r="W21" s="24"/>
      <c r="X21" s="25"/>
      <c r="Y21" s="23"/>
      <c r="Z21" s="23"/>
      <c r="AA21" s="23"/>
      <c r="AB21" s="23"/>
      <c r="AC21" s="23"/>
      <c r="AD21" s="24"/>
      <c r="AE21" s="24"/>
      <c r="AF21" s="24"/>
      <c r="AG21" s="24"/>
      <c r="AH21" s="24"/>
    </row>
    <row r="22" spans="2:35" s="2" customFormat="1" ht="27.75" customHeight="1" x14ac:dyDescent="0.15">
      <c r="C22" s="27" t="s">
        <v>15</v>
      </c>
      <c r="D22" s="416" t="s">
        <v>113</v>
      </c>
      <c r="E22" s="416"/>
      <c r="F22" s="416"/>
      <c r="G22" s="416"/>
      <c r="H22" s="416"/>
      <c r="I22" s="416"/>
      <c r="J22" s="416"/>
      <c r="K22" s="416"/>
      <c r="L22" s="416"/>
      <c r="M22" s="416"/>
      <c r="N22" s="416"/>
      <c r="O22" s="416"/>
      <c r="P22" s="416"/>
      <c r="Q22" s="416"/>
      <c r="R22" s="416"/>
      <c r="S22" s="416"/>
      <c r="T22" s="416"/>
      <c r="U22" s="416"/>
      <c r="V22" s="416"/>
      <c r="W22" s="416"/>
      <c r="X22" s="416"/>
      <c r="Y22" s="416"/>
      <c r="Z22" s="416"/>
      <c r="AA22" s="416"/>
      <c r="AB22" s="416"/>
      <c r="AC22" s="416"/>
      <c r="AD22" s="416"/>
      <c r="AE22" s="416"/>
      <c r="AF22" s="416"/>
      <c r="AG22" s="416"/>
      <c r="AH22" s="416"/>
      <c r="AI22" s="416"/>
    </row>
    <row r="23" spans="2:35" s="2" customFormat="1" ht="7.5" customHeight="1" x14ac:dyDescent="0.15">
      <c r="C23" s="28"/>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22"/>
    </row>
    <row r="24" spans="2:35" s="2" customFormat="1" ht="27.75" customHeight="1" x14ac:dyDescent="0.15">
      <c r="C24" s="27" t="s">
        <v>40</v>
      </c>
      <c r="D24" s="416" t="s">
        <v>114</v>
      </c>
      <c r="E24" s="416"/>
      <c r="F24" s="416"/>
      <c r="G24" s="416"/>
      <c r="H24" s="416"/>
      <c r="I24" s="416"/>
      <c r="J24" s="416"/>
      <c r="K24" s="416"/>
      <c r="L24" s="416"/>
      <c r="M24" s="416"/>
      <c r="N24" s="416"/>
      <c r="O24" s="416"/>
      <c r="P24" s="416"/>
      <c r="Q24" s="416"/>
      <c r="R24" s="416"/>
      <c r="S24" s="416"/>
      <c r="T24" s="416"/>
      <c r="U24" s="416"/>
      <c r="V24" s="416"/>
      <c r="W24" s="416"/>
      <c r="X24" s="416"/>
      <c r="Y24" s="416"/>
      <c r="Z24" s="416"/>
      <c r="AA24" s="416"/>
      <c r="AB24" s="416"/>
      <c r="AC24" s="416"/>
      <c r="AD24" s="416"/>
      <c r="AE24" s="416"/>
      <c r="AF24" s="416"/>
      <c r="AG24" s="416"/>
      <c r="AH24" s="416"/>
      <c r="AI24" s="416"/>
    </row>
    <row r="25" spans="2:35" s="2" customFormat="1" ht="7.5" customHeight="1" x14ac:dyDescent="0.15">
      <c r="C25" s="28"/>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22"/>
    </row>
    <row r="26" spans="2:35" s="2" customFormat="1" ht="28.5" customHeight="1" x14ac:dyDescent="0.15">
      <c r="C26" s="27" t="s">
        <v>41</v>
      </c>
      <c r="D26" s="416" t="s">
        <v>115</v>
      </c>
      <c r="E26" s="416"/>
      <c r="F26" s="416"/>
      <c r="G26" s="416"/>
      <c r="H26" s="416"/>
      <c r="I26" s="416"/>
      <c r="J26" s="416"/>
      <c r="K26" s="416"/>
      <c r="L26" s="416"/>
      <c r="M26" s="416"/>
      <c r="N26" s="416"/>
      <c r="O26" s="416"/>
      <c r="P26" s="416"/>
      <c r="Q26" s="416"/>
      <c r="R26" s="416"/>
      <c r="S26" s="416"/>
      <c r="T26" s="416"/>
      <c r="U26" s="416"/>
      <c r="V26" s="416"/>
      <c r="W26" s="416"/>
      <c r="X26" s="416"/>
      <c r="Y26" s="416"/>
      <c r="Z26" s="416"/>
      <c r="AA26" s="416"/>
      <c r="AB26" s="416"/>
      <c r="AC26" s="416"/>
      <c r="AD26" s="416"/>
      <c r="AE26" s="416"/>
      <c r="AF26" s="416"/>
      <c r="AG26" s="416"/>
      <c r="AH26" s="416"/>
      <c r="AI26" s="416"/>
    </row>
    <row r="27" spans="2:35" s="2" customFormat="1" ht="7.5" customHeight="1" x14ac:dyDescent="0.15">
      <c r="C27" s="28"/>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22"/>
    </row>
    <row r="28" spans="2:35" s="2" customFormat="1" ht="42" customHeight="1" x14ac:dyDescent="0.15">
      <c r="C28" s="27" t="s">
        <v>42</v>
      </c>
      <c r="D28" s="416" t="s">
        <v>116</v>
      </c>
      <c r="E28" s="416"/>
      <c r="F28" s="416"/>
      <c r="G28" s="416"/>
      <c r="H28" s="416"/>
      <c r="I28" s="416"/>
      <c r="J28" s="416"/>
      <c r="K28" s="416"/>
      <c r="L28" s="416"/>
      <c r="M28" s="416"/>
      <c r="N28" s="416"/>
      <c r="O28" s="416"/>
      <c r="P28" s="416"/>
      <c r="Q28" s="416"/>
      <c r="R28" s="416"/>
      <c r="S28" s="416"/>
      <c r="T28" s="416"/>
      <c r="U28" s="416"/>
      <c r="V28" s="416"/>
      <c r="W28" s="416"/>
      <c r="X28" s="416"/>
      <c r="Y28" s="416"/>
      <c r="Z28" s="416"/>
      <c r="AA28" s="416"/>
      <c r="AB28" s="416"/>
      <c r="AC28" s="416"/>
      <c r="AD28" s="416"/>
      <c r="AE28" s="416"/>
      <c r="AF28" s="416"/>
      <c r="AG28" s="416"/>
      <c r="AH28" s="416"/>
      <c r="AI28" s="416"/>
    </row>
    <row r="29" spans="2:35" s="2" customFormat="1" ht="7.5" customHeight="1" x14ac:dyDescent="0.15">
      <c r="C29" s="28"/>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22"/>
    </row>
    <row r="30" spans="2:35" s="2" customFormat="1" ht="42" customHeight="1" x14ac:dyDescent="0.15">
      <c r="C30" s="27" t="s">
        <v>17</v>
      </c>
      <c r="D30" s="416" t="s">
        <v>117</v>
      </c>
      <c r="E30" s="416"/>
      <c r="F30" s="416"/>
      <c r="G30" s="416"/>
      <c r="H30" s="416"/>
      <c r="I30" s="416"/>
      <c r="J30" s="416"/>
      <c r="K30" s="416"/>
      <c r="L30" s="416"/>
      <c r="M30" s="416"/>
      <c r="N30" s="416"/>
      <c r="O30" s="416"/>
      <c r="P30" s="416"/>
      <c r="Q30" s="416"/>
      <c r="R30" s="416"/>
      <c r="S30" s="416"/>
      <c r="T30" s="416"/>
      <c r="U30" s="416"/>
      <c r="V30" s="416"/>
      <c r="W30" s="416"/>
      <c r="X30" s="416"/>
      <c r="Y30" s="416"/>
      <c r="Z30" s="416"/>
      <c r="AA30" s="416"/>
      <c r="AB30" s="416"/>
      <c r="AC30" s="416"/>
      <c r="AD30" s="416"/>
      <c r="AE30" s="416"/>
      <c r="AF30" s="416"/>
      <c r="AG30" s="416"/>
      <c r="AH30" s="416"/>
      <c r="AI30" s="416"/>
    </row>
    <row r="31" spans="2:35" s="2" customFormat="1" ht="7.5" customHeight="1" x14ac:dyDescent="0.15">
      <c r="C31" s="28"/>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22"/>
    </row>
    <row r="32" spans="2:35" s="2" customFormat="1" ht="67.5" customHeight="1" x14ac:dyDescent="0.15">
      <c r="C32" s="27" t="s">
        <v>44</v>
      </c>
      <c r="D32" s="416" t="s">
        <v>118</v>
      </c>
      <c r="E32" s="416"/>
      <c r="F32" s="416"/>
      <c r="G32" s="416"/>
      <c r="H32" s="416"/>
      <c r="I32" s="416"/>
      <c r="J32" s="416"/>
      <c r="K32" s="416"/>
      <c r="L32" s="416"/>
      <c r="M32" s="416"/>
      <c r="N32" s="416"/>
      <c r="O32" s="416"/>
      <c r="P32" s="416"/>
      <c r="Q32" s="416"/>
      <c r="R32" s="416"/>
      <c r="S32" s="416"/>
      <c r="T32" s="416"/>
      <c r="U32" s="416"/>
      <c r="V32" s="416"/>
      <c r="W32" s="416"/>
      <c r="X32" s="416"/>
      <c r="Y32" s="416"/>
      <c r="Z32" s="416"/>
      <c r="AA32" s="416"/>
      <c r="AB32" s="416"/>
      <c r="AC32" s="416"/>
      <c r="AD32" s="416"/>
      <c r="AE32" s="416"/>
      <c r="AF32" s="416"/>
      <c r="AG32" s="416"/>
      <c r="AH32" s="416"/>
      <c r="AI32" s="416"/>
    </row>
    <row r="33" spans="3:35" s="2" customFormat="1" ht="7.5" customHeight="1" x14ac:dyDescent="0.15">
      <c r="C33" s="28"/>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22"/>
    </row>
    <row r="34" spans="3:35" s="2" customFormat="1" ht="27.75" customHeight="1" x14ac:dyDescent="0.15">
      <c r="C34" s="27" t="s">
        <v>43</v>
      </c>
      <c r="D34" s="416" t="s">
        <v>119</v>
      </c>
      <c r="E34" s="416"/>
      <c r="F34" s="416"/>
      <c r="G34" s="416"/>
      <c r="H34" s="416"/>
      <c r="I34" s="416"/>
      <c r="J34" s="416"/>
      <c r="K34" s="416"/>
      <c r="L34" s="416"/>
      <c r="M34" s="416"/>
      <c r="N34" s="416"/>
      <c r="O34" s="416"/>
      <c r="P34" s="416"/>
      <c r="Q34" s="416"/>
      <c r="R34" s="416"/>
      <c r="S34" s="416"/>
      <c r="T34" s="416"/>
      <c r="U34" s="416"/>
      <c r="V34" s="416"/>
      <c r="W34" s="416"/>
      <c r="X34" s="416"/>
      <c r="Y34" s="416"/>
      <c r="Z34" s="416"/>
      <c r="AA34" s="416"/>
      <c r="AB34" s="416"/>
      <c r="AC34" s="416"/>
      <c r="AD34" s="416"/>
      <c r="AE34" s="416"/>
      <c r="AF34" s="416"/>
      <c r="AG34" s="416"/>
      <c r="AH34" s="416"/>
      <c r="AI34" s="416"/>
    </row>
    <row r="35" spans="3:35" s="2" customFormat="1" ht="7.5" customHeight="1" x14ac:dyDescent="0.15">
      <c r="C35" s="28"/>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22"/>
    </row>
    <row r="36" spans="3:35" s="2" customFormat="1" ht="44.25" customHeight="1" x14ac:dyDescent="0.15">
      <c r="C36" s="27" t="s">
        <v>45</v>
      </c>
      <c r="D36" s="419" t="s">
        <v>120</v>
      </c>
      <c r="E36" s="419"/>
      <c r="F36" s="419"/>
      <c r="G36" s="419"/>
      <c r="H36" s="419"/>
      <c r="I36" s="419"/>
      <c r="J36" s="419"/>
      <c r="K36" s="419"/>
      <c r="L36" s="419"/>
      <c r="M36" s="419"/>
      <c r="N36" s="419"/>
      <c r="O36" s="419"/>
      <c r="P36" s="419"/>
      <c r="Q36" s="419"/>
      <c r="R36" s="419"/>
      <c r="S36" s="419"/>
      <c r="T36" s="419"/>
      <c r="U36" s="419"/>
      <c r="V36" s="419"/>
      <c r="W36" s="419"/>
      <c r="X36" s="419"/>
      <c r="Y36" s="419"/>
      <c r="Z36" s="419"/>
      <c r="AA36" s="419"/>
      <c r="AB36" s="419"/>
      <c r="AC36" s="419"/>
      <c r="AD36" s="419"/>
      <c r="AE36" s="419"/>
      <c r="AF36" s="419"/>
      <c r="AG36" s="419"/>
      <c r="AH36" s="419"/>
      <c r="AI36" s="419"/>
    </row>
    <row r="37" spans="3:35" s="2" customFormat="1" ht="7.5" customHeight="1" x14ac:dyDescent="0.15">
      <c r="C37" s="28"/>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22"/>
    </row>
    <row r="38" spans="3:35" s="2" customFormat="1" ht="27.75" customHeight="1" x14ac:dyDescent="0.15">
      <c r="C38" s="27" t="s">
        <v>46</v>
      </c>
      <c r="D38" s="419" t="s">
        <v>121</v>
      </c>
      <c r="E38" s="419"/>
      <c r="F38" s="419"/>
      <c r="G38" s="419"/>
      <c r="H38" s="419"/>
      <c r="I38" s="419"/>
      <c r="J38" s="419"/>
      <c r="K38" s="419"/>
      <c r="L38" s="419"/>
      <c r="M38" s="419"/>
      <c r="N38" s="419"/>
      <c r="O38" s="419"/>
      <c r="P38" s="419"/>
      <c r="Q38" s="419"/>
      <c r="R38" s="419"/>
      <c r="S38" s="419"/>
      <c r="T38" s="419"/>
      <c r="U38" s="419"/>
      <c r="V38" s="419"/>
      <c r="W38" s="419"/>
      <c r="X38" s="419"/>
      <c r="Y38" s="419"/>
      <c r="Z38" s="419"/>
      <c r="AA38" s="419"/>
      <c r="AB38" s="419"/>
      <c r="AC38" s="419"/>
      <c r="AD38" s="419"/>
      <c r="AE38" s="419"/>
      <c r="AF38" s="419"/>
      <c r="AG38" s="419"/>
      <c r="AH38" s="419"/>
      <c r="AI38" s="419"/>
    </row>
    <row r="39" spans="3:35" s="2" customFormat="1" ht="7.5" customHeight="1" x14ac:dyDescent="0.15">
      <c r="C39" s="28"/>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22"/>
    </row>
    <row r="40" spans="3:35" s="2" customFormat="1" ht="42" customHeight="1" x14ac:dyDescent="0.15">
      <c r="C40" s="27" t="s">
        <v>123</v>
      </c>
      <c r="D40" s="416" t="s">
        <v>122</v>
      </c>
      <c r="E40" s="416"/>
      <c r="F40" s="416"/>
      <c r="G40" s="416"/>
      <c r="H40" s="416"/>
      <c r="I40" s="416"/>
      <c r="J40" s="416"/>
      <c r="K40" s="416"/>
      <c r="L40" s="416"/>
      <c r="M40" s="416"/>
      <c r="N40" s="416"/>
      <c r="O40" s="416"/>
      <c r="P40" s="416"/>
      <c r="Q40" s="416"/>
      <c r="R40" s="416"/>
      <c r="S40" s="416"/>
      <c r="T40" s="416"/>
      <c r="U40" s="416"/>
      <c r="V40" s="416"/>
      <c r="W40" s="416"/>
      <c r="X40" s="416"/>
      <c r="Y40" s="416"/>
      <c r="Z40" s="416"/>
      <c r="AA40" s="416"/>
      <c r="AB40" s="416"/>
      <c r="AC40" s="416"/>
      <c r="AD40" s="416"/>
      <c r="AE40" s="416"/>
      <c r="AF40" s="416"/>
      <c r="AG40" s="416"/>
      <c r="AH40" s="416"/>
      <c r="AI40" s="416"/>
    </row>
    <row r="41" spans="3:35" s="2" customFormat="1" ht="7.5" customHeight="1" x14ac:dyDescent="0.15">
      <c r="C41" s="28"/>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22"/>
    </row>
    <row r="42" spans="3:35" s="2" customFormat="1" ht="67.5" customHeight="1" x14ac:dyDescent="0.15">
      <c r="C42" s="27" t="s">
        <v>124</v>
      </c>
      <c r="D42" s="416" t="s">
        <v>381</v>
      </c>
      <c r="E42" s="416"/>
      <c r="F42" s="416"/>
      <c r="G42" s="416"/>
      <c r="H42" s="416"/>
      <c r="I42" s="416"/>
      <c r="J42" s="416"/>
      <c r="K42" s="416"/>
      <c r="L42" s="416"/>
      <c r="M42" s="416"/>
      <c r="N42" s="416"/>
      <c r="O42" s="416"/>
      <c r="P42" s="416"/>
      <c r="Q42" s="416"/>
      <c r="R42" s="416"/>
      <c r="S42" s="416"/>
      <c r="T42" s="416"/>
      <c r="U42" s="416"/>
      <c r="V42" s="416"/>
      <c r="W42" s="416"/>
      <c r="X42" s="416"/>
      <c r="Y42" s="416"/>
      <c r="Z42" s="416"/>
      <c r="AA42" s="416"/>
      <c r="AB42" s="416"/>
      <c r="AC42" s="416"/>
      <c r="AD42" s="416"/>
      <c r="AE42" s="416"/>
      <c r="AF42" s="416"/>
      <c r="AG42" s="416"/>
      <c r="AH42" s="416"/>
      <c r="AI42" s="416"/>
    </row>
    <row r="43" spans="3:35" s="2" customFormat="1" ht="7.5" customHeight="1" x14ac:dyDescent="0.15">
      <c r="C43" s="28"/>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22"/>
    </row>
    <row r="44" spans="3:35" s="2" customFormat="1" ht="27.75" customHeight="1" x14ac:dyDescent="0.15">
      <c r="C44" s="27" t="s">
        <v>126</v>
      </c>
      <c r="D44" s="419" t="s">
        <v>125</v>
      </c>
      <c r="E44" s="419"/>
      <c r="F44" s="419"/>
      <c r="G44" s="419"/>
      <c r="H44" s="419"/>
      <c r="I44" s="419"/>
      <c r="J44" s="419"/>
      <c r="K44" s="419"/>
      <c r="L44" s="419"/>
      <c r="M44" s="419"/>
      <c r="N44" s="419"/>
      <c r="O44" s="419"/>
      <c r="P44" s="419"/>
      <c r="Q44" s="419"/>
      <c r="R44" s="419"/>
      <c r="S44" s="419"/>
      <c r="T44" s="419"/>
      <c r="U44" s="419"/>
      <c r="V44" s="419"/>
      <c r="W44" s="419"/>
      <c r="X44" s="419"/>
      <c r="Y44" s="419"/>
      <c r="Z44" s="419"/>
      <c r="AA44" s="419"/>
      <c r="AB44" s="419"/>
      <c r="AC44" s="419"/>
      <c r="AD44" s="419"/>
      <c r="AE44" s="419"/>
      <c r="AF44" s="419"/>
      <c r="AG44" s="419"/>
      <c r="AH44" s="419"/>
      <c r="AI44" s="419"/>
    </row>
    <row r="45" spans="3:35" s="2" customFormat="1" ht="7.5" customHeight="1" x14ac:dyDescent="0.15">
      <c r="C45" s="28"/>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22"/>
    </row>
    <row r="46" spans="3:35" s="2" customFormat="1" ht="95.25" customHeight="1" x14ac:dyDescent="0.15">
      <c r="C46" s="27" t="s">
        <v>127</v>
      </c>
      <c r="D46" s="416" t="s">
        <v>191</v>
      </c>
      <c r="E46" s="416"/>
      <c r="F46" s="416"/>
      <c r="G46" s="416"/>
      <c r="H46" s="416"/>
      <c r="I46" s="416"/>
      <c r="J46" s="416"/>
      <c r="K46" s="416"/>
      <c r="L46" s="416"/>
      <c r="M46" s="416"/>
      <c r="N46" s="416"/>
      <c r="O46" s="416"/>
      <c r="P46" s="416"/>
      <c r="Q46" s="416"/>
      <c r="R46" s="416"/>
      <c r="S46" s="416"/>
      <c r="T46" s="416"/>
      <c r="U46" s="416"/>
      <c r="V46" s="416"/>
      <c r="W46" s="416"/>
      <c r="X46" s="416"/>
      <c r="Y46" s="416"/>
      <c r="Z46" s="416"/>
      <c r="AA46" s="416"/>
      <c r="AB46" s="416"/>
      <c r="AC46" s="416"/>
      <c r="AD46" s="416"/>
      <c r="AE46" s="416"/>
      <c r="AF46" s="416"/>
      <c r="AG46" s="416"/>
      <c r="AH46" s="416"/>
      <c r="AI46" s="416"/>
    </row>
  </sheetData>
  <sheetProtection algorithmName="SHA-512" hashValue="yA32zoj8ebnfAmQ/s7iXRAR4zLmjL5X5Lk4hwkDAwhZw6Ebym19k5K+xbk0bbxIrnHUZm+RW52dI4WpujnDurQ==" saltValue="ma6fCKd5ejuDENwwV+2EyQ==" spinCount="100000" sheet="1" selectLockedCells="1"/>
  <mergeCells count="37">
    <mergeCell ref="M18:Q18"/>
    <mergeCell ref="D22:AI22"/>
    <mergeCell ref="D24:AI24"/>
    <mergeCell ref="D26:AI26"/>
    <mergeCell ref="W6:AG6"/>
    <mergeCell ref="AB13:AC13"/>
    <mergeCell ref="AB7:AC7"/>
    <mergeCell ref="AE7:AF7"/>
    <mergeCell ref="B9:O9"/>
    <mergeCell ref="W7:X7"/>
    <mergeCell ref="Y7:Z7"/>
    <mergeCell ref="AB11:AF11"/>
    <mergeCell ref="W11:AA11"/>
    <mergeCell ref="AD13:AI13"/>
    <mergeCell ref="D46:AI46"/>
    <mergeCell ref="Z13:AA13"/>
    <mergeCell ref="M19:Q19"/>
    <mergeCell ref="D40:AI40"/>
    <mergeCell ref="D38:AI38"/>
    <mergeCell ref="D32:AI32"/>
    <mergeCell ref="D34:AI34"/>
    <mergeCell ref="D36:AI36"/>
    <mergeCell ref="A16:AI16"/>
    <mergeCell ref="A14:AI14"/>
    <mergeCell ref="B13:C13"/>
    <mergeCell ref="D13:E13"/>
    <mergeCell ref="D42:AI42"/>
    <mergeCell ref="D44:AI44"/>
    <mergeCell ref="D28:AI28"/>
    <mergeCell ref="D30:AI30"/>
    <mergeCell ref="F4:G4"/>
    <mergeCell ref="H4:I4"/>
    <mergeCell ref="O13:R13"/>
    <mergeCell ref="J13:K13"/>
    <mergeCell ref="L13:N13"/>
    <mergeCell ref="G13:H13"/>
    <mergeCell ref="B10:O10"/>
  </mergeCells>
  <phoneticPr fontId="2"/>
  <dataValidations count="1">
    <dataValidation type="list" allowBlank="1" showInputMessage="1" showErrorMessage="1" sqref="W7" xr:uid="{48295FC0-2314-4934-AC52-998EF49A52F8}">
      <formula1>"令和"</formula1>
    </dataValidation>
  </dataValidations>
  <printOptions horizontalCentered="1"/>
  <pageMargins left="0.78740157480314965" right="0.78740157480314965" top="0.78740157480314965" bottom="0.55118110236220474" header="0.31496062992125984" footer="0.31496062992125984"/>
  <pageSetup paperSize="9" scale="94" orientation="portrait" r:id="rId1"/>
  <rowBreaks count="1" manualBreakCount="1">
    <brk id="40" max="34"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249977111117893"/>
  </sheetPr>
  <dimension ref="A1:AI48"/>
  <sheetViews>
    <sheetView view="pageBreakPreview" zoomScaleNormal="100" zoomScaleSheetLayoutView="100" workbookViewId="0">
      <selection activeCell="M19" sqref="M19:Q19"/>
    </sheetView>
  </sheetViews>
  <sheetFormatPr defaultColWidth="9" defaultRowHeight="14.25" x14ac:dyDescent="0.15"/>
  <cols>
    <col min="1" max="12" width="2.5" style="1" customWidth="1"/>
    <col min="13" max="17" width="3.375" style="1" customWidth="1"/>
    <col min="18" max="34" width="2.5" style="1" customWidth="1"/>
    <col min="35" max="35" width="3" style="1" customWidth="1"/>
    <col min="36" max="44" width="2.5" style="1" customWidth="1"/>
    <col min="45" max="16384" width="9" style="1"/>
  </cols>
  <sheetData>
    <row r="1" spans="1:35" x14ac:dyDescent="0.15">
      <c r="A1" s="54" t="s">
        <v>136</v>
      </c>
    </row>
    <row r="2" spans="1:35" s="2" customFormat="1" ht="15" customHeight="1" x14ac:dyDescent="0.15">
      <c r="A2" s="2" t="s">
        <v>137</v>
      </c>
    </row>
    <row r="3" spans="1:35" s="2" customFormat="1" ht="15" customHeight="1" x14ac:dyDescent="0.15">
      <c r="Z3" s="16"/>
      <c r="AA3" s="16"/>
      <c r="AC3" s="16"/>
      <c r="AD3" s="16"/>
      <c r="AF3" s="16"/>
      <c r="AG3" s="16"/>
    </row>
    <row r="4" spans="1:35" s="2" customFormat="1" ht="15" customHeight="1" x14ac:dyDescent="0.15">
      <c r="A4" s="3"/>
      <c r="B4" s="3"/>
      <c r="C4" s="3"/>
      <c r="D4" s="427">
        <f>'第１号様式（第４条関係）'!G4</f>
        <v>0</v>
      </c>
      <c r="E4" s="427"/>
      <c r="F4" s="413">
        <f>'第１号様式（第４条関係）'!I4</f>
        <v>0</v>
      </c>
      <c r="G4" s="413"/>
      <c r="H4" s="2" t="s">
        <v>186</v>
      </c>
      <c r="AA4" s="3"/>
      <c r="AB4" s="3"/>
      <c r="AC4" s="3"/>
      <c r="AD4" s="3"/>
      <c r="AE4" s="3"/>
      <c r="AF4" s="3"/>
      <c r="AG4" s="3"/>
      <c r="AH4" s="3"/>
    </row>
    <row r="5" spans="1:35" s="2" customFormat="1" ht="15" customHeight="1" x14ac:dyDescent="0.15"/>
    <row r="6" spans="1:35" s="2" customFormat="1" ht="15" customHeight="1" x14ac:dyDescent="0.15">
      <c r="W6" s="421" t="s">
        <v>249</v>
      </c>
      <c r="X6" s="421"/>
      <c r="Y6" s="421"/>
      <c r="Z6" s="421"/>
      <c r="AA6" s="421"/>
      <c r="AB6" s="421"/>
      <c r="AC6" s="421"/>
      <c r="AD6" s="421"/>
      <c r="AE6" s="421"/>
      <c r="AF6" s="421"/>
      <c r="AG6" s="421"/>
    </row>
    <row r="7" spans="1:35" s="2" customFormat="1" ht="15" customHeight="1" x14ac:dyDescent="0.15">
      <c r="W7" s="424"/>
      <c r="X7" s="424"/>
      <c r="Y7" s="422"/>
      <c r="Z7" s="422"/>
      <c r="AA7" s="15" t="s">
        <v>108</v>
      </c>
      <c r="AB7" s="422"/>
      <c r="AC7" s="422"/>
      <c r="AD7" s="2" t="s">
        <v>1</v>
      </c>
      <c r="AE7" s="422"/>
      <c r="AF7" s="422"/>
      <c r="AG7" s="2" t="s">
        <v>0</v>
      </c>
    </row>
    <row r="8" spans="1:35" s="2" customFormat="1" ht="15" customHeight="1" x14ac:dyDescent="0.15">
      <c r="W8" s="32"/>
      <c r="X8" s="32"/>
      <c r="Y8" s="32"/>
      <c r="Z8" s="32"/>
      <c r="AA8" s="33"/>
      <c r="AB8" s="31"/>
      <c r="AC8" s="32"/>
      <c r="AD8" s="33"/>
      <c r="AE8" s="31"/>
      <c r="AF8" s="32"/>
      <c r="AG8" s="33"/>
    </row>
    <row r="9" spans="1:35" ht="15" customHeight="1" x14ac:dyDescent="0.15">
      <c r="A9" s="2"/>
      <c r="B9" s="423">
        <f>'第１号様式（第４条関係）'!S12</f>
        <v>0</v>
      </c>
      <c r="C9" s="423"/>
      <c r="D9" s="423"/>
      <c r="E9" s="423"/>
      <c r="F9" s="423"/>
      <c r="G9" s="423"/>
      <c r="H9" s="423"/>
      <c r="I9" s="423"/>
      <c r="J9" s="423"/>
      <c r="K9" s="423"/>
      <c r="L9" s="423"/>
      <c r="M9" s="423"/>
      <c r="N9" s="423"/>
      <c r="O9" s="423"/>
      <c r="P9" s="2"/>
      <c r="Q9" s="2"/>
      <c r="R9" s="2"/>
      <c r="S9" s="2"/>
      <c r="T9" s="2"/>
      <c r="U9" s="2"/>
      <c r="V9" s="2"/>
      <c r="W9" s="2"/>
      <c r="X9" s="2"/>
      <c r="Y9" s="2"/>
      <c r="Z9" s="2"/>
      <c r="AA9" s="2"/>
      <c r="AB9" s="2"/>
      <c r="AC9" s="2"/>
      <c r="AD9" s="2"/>
      <c r="AE9" s="2"/>
      <c r="AF9" s="2"/>
      <c r="AG9" s="2"/>
      <c r="AH9" s="2"/>
      <c r="AI9" s="2"/>
    </row>
    <row r="10" spans="1:35" ht="15" customHeight="1" x14ac:dyDescent="0.15">
      <c r="A10" s="2"/>
      <c r="B10" s="415">
        <f>'第１号様式（第４条関係）'!S13</f>
        <v>0</v>
      </c>
      <c r="C10" s="415"/>
      <c r="D10" s="415"/>
      <c r="E10" s="415"/>
      <c r="F10" s="415"/>
      <c r="G10" s="415"/>
      <c r="H10" s="415"/>
      <c r="I10" s="415"/>
      <c r="J10" s="415"/>
      <c r="K10" s="415"/>
      <c r="L10" s="415"/>
      <c r="M10" s="415"/>
      <c r="N10" s="415"/>
      <c r="O10" s="415"/>
      <c r="P10" s="2" t="s">
        <v>10</v>
      </c>
      <c r="Q10" s="2"/>
      <c r="R10" s="2"/>
      <c r="S10" s="2"/>
      <c r="T10" s="2"/>
      <c r="U10" s="2"/>
      <c r="V10" s="2"/>
      <c r="W10" s="2"/>
      <c r="X10" s="2"/>
      <c r="Y10" s="2"/>
      <c r="Z10" s="2"/>
      <c r="AA10" s="2"/>
      <c r="AB10" s="2"/>
      <c r="AC10" s="2"/>
      <c r="AD10" s="2"/>
      <c r="AE10" s="2"/>
      <c r="AF10" s="2"/>
      <c r="AG10" s="2"/>
      <c r="AH10" s="2"/>
      <c r="AI10" s="2"/>
    </row>
    <row r="11" spans="1:35" ht="15" customHeight="1" x14ac:dyDescent="0.15">
      <c r="A11" s="2"/>
      <c r="B11" s="2"/>
      <c r="C11" s="2"/>
      <c r="D11" s="2"/>
      <c r="E11" s="2"/>
      <c r="F11" s="2"/>
      <c r="G11" s="2"/>
      <c r="H11" s="2"/>
      <c r="I11" s="2"/>
      <c r="J11" s="2"/>
      <c r="K11" s="2"/>
      <c r="L11" s="2"/>
      <c r="M11" s="2"/>
      <c r="N11" s="2"/>
      <c r="O11" s="2"/>
      <c r="P11" s="2"/>
      <c r="Q11" s="2"/>
      <c r="R11" s="2"/>
      <c r="S11" s="2"/>
      <c r="T11" s="2"/>
      <c r="U11" s="2"/>
      <c r="W11" s="425" t="s">
        <v>32</v>
      </c>
      <c r="X11" s="425"/>
      <c r="Y11" s="425"/>
      <c r="Z11" s="425"/>
      <c r="AA11" s="425"/>
      <c r="AB11" s="423">
        <f>'第１号様式（第４条関係）'!G9</f>
        <v>0</v>
      </c>
      <c r="AC11" s="423"/>
      <c r="AD11" s="423"/>
      <c r="AE11" s="423"/>
      <c r="AF11" s="423"/>
      <c r="AG11" s="2"/>
      <c r="AH11" s="2"/>
    </row>
    <row r="12" spans="1:35" s="2" customFormat="1" ht="15" customHeight="1" x14ac:dyDescent="0.15"/>
    <row r="13" spans="1:35" s="2" customFormat="1" ht="19.5" customHeight="1" x14ac:dyDescent="0.15">
      <c r="B13" s="429"/>
      <c r="C13" s="429"/>
      <c r="D13" s="413">
        <f>'第６号様式 (第５条関係)'!Z7</f>
        <v>0</v>
      </c>
      <c r="E13" s="413"/>
      <c r="F13" s="9" t="s">
        <v>2</v>
      </c>
      <c r="G13" s="413">
        <f>'第６号様式 (第５条関係)'!AC7</f>
        <v>0</v>
      </c>
      <c r="H13" s="413"/>
      <c r="I13" s="9" t="s">
        <v>1</v>
      </c>
      <c r="J13" s="413">
        <f>'第６号様式 (第５条関係)'!AE7</f>
        <v>0</v>
      </c>
      <c r="K13" s="413"/>
      <c r="L13" s="266" t="s">
        <v>11</v>
      </c>
      <c r="M13" s="266"/>
      <c r="N13" s="266" t="str">
        <f>'第６号様式 (第５条関係)'!Y6</f>
        <v xml:space="preserve">第　  号   </v>
      </c>
      <c r="O13" s="266"/>
      <c r="P13" s="266"/>
      <c r="Q13" s="266"/>
      <c r="R13" s="266"/>
      <c r="S13" s="2" t="s">
        <v>188</v>
      </c>
      <c r="Z13" s="9"/>
      <c r="AA13" s="9"/>
      <c r="AB13" s="430" t="s">
        <v>227</v>
      </c>
      <c r="AC13" s="430"/>
      <c r="AD13" s="266">
        <f>'第１号様式（第４条関係）'!F15</f>
        <v>0</v>
      </c>
      <c r="AE13" s="266"/>
      <c r="AF13" s="2" t="s">
        <v>190</v>
      </c>
    </row>
    <row r="14" spans="1:35" s="2" customFormat="1" ht="36.75" customHeight="1" x14ac:dyDescent="0.15">
      <c r="A14" s="416" t="s">
        <v>364</v>
      </c>
      <c r="B14" s="416"/>
      <c r="C14" s="416"/>
      <c r="D14" s="416"/>
      <c r="E14" s="416"/>
      <c r="F14" s="416"/>
      <c r="G14" s="416"/>
      <c r="H14" s="416"/>
      <c r="I14" s="416"/>
      <c r="J14" s="416"/>
      <c r="K14" s="416"/>
      <c r="L14" s="416"/>
      <c r="M14" s="416"/>
      <c r="N14" s="416"/>
      <c r="O14" s="416"/>
      <c r="P14" s="416"/>
      <c r="Q14" s="416"/>
      <c r="R14" s="416"/>
      <c r="S14" s="416"/>
      <c r="T14" s="416"/>
      <c r="U14" s="416"/>
      <c r="V14" s="416"/>
      <c r="W14" s="416"/>
      <c r="X14" s="416"/>
      <c r="Y14" s="416"/>
      <c r="Z14" s="416"/>
      <c r="AA14" s="416"/>
      <c r="AB14" s="416"/>
      <c r="AC14" s="416"/>
      <c r="AD14" s="416"/>
      <c r="AE14" s="416"/>
      <c r="AF14" s="416"/>
      <c r="AG14" s="416"/>
      <c r="AH14" s="17"/>
      <c r="AI14" s="17"/>
    </row>
    <row r="15" spans="1:35" s="2" customFormat="1" ht="15" customHeight="1" x14ac:dyDescent="0.15"/>
    <row r="16" spans="1:35" s="2" customFormat="1" ht="19.5" customHeight="1" x14ac:dyDescent="0.15">
      <c r="A16" s="266" t="s">
        <v>3</v>
      </c>
      <c r="B16" s="266"/>
      <c r="C16" s="266"/>
      <c r="D16" s="266"/>
      <c r="E16" s="266"/>
      <c r="F16" s="266"/>
      <c r="G16" s="266"/>
      <c r="H16" s="266"/>
      <c r="I16" s="266"/>
      <c r="J16" s="266"/>
      <c r="K16" s="266"/>
      <c r="L16" s="266"/>
      <c r="M16" s="266"/>
      <c r="N16" s="266"/>
      <c r="O16" s="266"/>
      <c r="P16" s="266"/>
      <c r="Q16" s="266"/>
      <c r="R16" s="266"/>
      <c r="S16" s="266"/>
      <c r="T16" s="266"/>
      <c r="U16" s="266"/>
      <c r="V16" s="266"/>
      <c r="W16" s="266"/>
      <c r="X16" s="266"/>
      <c r="Y16" s="266"/>
      <c r="Z16" s="266"/>
      <c r="AA16" s="266"/>
      <c r="AB16" s="266"/>
      <c r="AC16" s="266"/>
      <c r="AD16" s="266"/>
      <c r="AE16" s="266"/>
      <c r="AF16" s="266"/>
      <c r="AG16" s="266"/>
      <c r="AH16" s="266"/>
      <c r="AI16" s="266"/>
    </row>
    <row r="17" spans="2:35" s="2" customFormat="1" ht="19.5" customHeight="1" x14ac:dyDescent="0.15"/>
    <row r="18" spans="2:35" s="66" customFormat="1" ht="23.25" customHeight="1" x14ac:dyDescent="0.15">
      <c r="H18" s="2"/>
      <c r="I18" s="2"/>
      <c r="J18" s="2"/>
      <c r="K18" s="2" t="s">
        <v>189</v>
      </c>
      <c r="L18" s="2" t="s">
        <v>13</v>
      </c>
      <c r="M18" s="428">
        <f>'第５号様式（第６条関係）'!M18</f>
        <v>0</v>
      </c>
      <c r="N18" s="428"/>
      <c r="O18" s="428"/>
      <c r="P18" s="428"/>
      <c r="Q18" s="428"/>
      <c r="R18" s="26" t="s">
        <v>187</v>
      </c>
      <c r="S18" s="26"/>
      <c r="T18" s="26"/>
    </row>
    <row r="19" spans="2:35" s="2" customFormat="1" ht="23.25" customHeight="1" x14ac:dyDescent="0.15">
      <c r="B19" s="15" t="s">
        <v>7</v>
      </c>
      <c r="C19" s="2" t="s">
        <v>110</v>
      </c>
      <c r="L19" s="2" t="s">
        <v>13</v>
      </c>
      <c r="M19" s="418"/>
      <c r="N19" s="418"/>
      <c r="O19" s="418"/>
      <c r="P19" s="418"/>
      <c r="Q19" s="418"/>
      <c r="R19" s="26"/>
      <c r="S19" s="26"/>
      <c r="T19" s="26"/>
    </row>
    <row r="20" spans="2:35" s="66" customFormat="1" ht="23.25" customHeight="1" x14ac:dyDescent="0.15">
      <c r="H20" s="2"/>
      <c r="I20" s="2"/>
      <c r="J20" s="2"/>
      <c r="K20" s="2" t="s">
        <v>189</v>
      </c>
      <c r="L20" s="2" t="s">
        <v>13</v>
      </c>
      <c r="M20" s="428">
        <f>'第５号様式（第６条関係）'!M19</f>
        <v>0</v>
      </c>
      <c r="N20" s="428"/>
      <c r="O20" s="428"/>
      <c r="P20" s="428"/>
      <c r="Q20" s="428"/>
      <c r="R20" s="26" t="s">
        <v>187</v>
      </c>
      <c r="S20" s="26"/>
      <c r="T20" s="26"/>
    </row>
    <row r="21" spans="2:35" s="2" customFormat="1" ht="23.25" customHeight="1" x14ac:dyDescent="0.15">
      <c r="B21" s="15" t="s">
        <v>111</v>
      </c>
      <c r="C21" s="2" t="s">
        <v>112</v>
      </c>
      <c r="L21" s="2" t="s">
        <v>13</v>
      </c>
      <c r="M21" s="418"/>
      <c r="N21" s="418"/>
      <c r="O21" s="418"/>
      <c r="P21" s="418"/>
      <c r="Q21" s="418"/>
      <c r="R21" s="26"/>
      <c r="S21" s="26"/>
      <c r="T21" s="26"/>
    </row>
    <row r="22" spans="2:35" s="2" customFormat="1" ht="11.25" customHeight="1" x14ac:dyDescent="0.15">
      <c r="C22" s="15"/>
      <c r="Q22" s="21"/>
      <c r="R22" s="21"/>
      <c r="S22" s="21"/>
      <c r="T22" s="21"/>
      <c r="U22" s="21"/>
      <c r="V22" s="21"/>
      <c r="W22" s="21"/>
      <c r="X22" s="21"/>
      <c r="Y22" s="21"/>
      <c r="Z22" s="21"/>
      <c r="AA22" s="21"/>
      <c r="AB22" s="21"/>
      <c r="AC22" s="21"/>
      <c r="AD22" s="21"/>
      <c r="AE22" s="21"/>
      <c r="AF22" s="21"/>
      <c r="AG22" s="21"/>
      <c r="AH22" s="21"/>
    </row>
    <row r="23" spans="2:35" s="2" customFormat="1" ht="23.25" customHeight="1" x14ac:dyDescent="0.15">
      <c r="B23" s="15" t="s">
        <v>8</v>
      </c>
      <c r="C23" s="15" t="s">
        <v>14</v>
      </c>
      <c r="Q23" s="23"/>
      <c r="R23" s="23"/>
      <c r="S23" s="23"/>
      <c r="T23" s="23"/>
      <c r="U23" s="23"/>
      <c r="V23" s="23"/>
      <c r="W23" s="24"/>
      <c r="X23" s="25"/>
      <c r="Y23" s="23"/>
      <c r="Z23" s="23"/>
      <c r="AA23" s="23"/>
      <c r="AB23" s="23"/>
      <c r="AC23" s="23"/>
      <c r="AD23" s="24"/>
      <c r="AE23" s="24"/>
      <c r="AF23" s="24"/>
      <c r="AG23" s="24"/>
      <c r="AH23" s="24"/>
    </row>
    <row r="24" spans="2:35" s="2" customFormat="1" ht="27.75" customHeight="1" x14ac:dyDescent="0.15">
      <c r="C24" s="27" t="s">
        <v>15</v>
      </c>
      <c r="D24" s="416" t="s">
        <v>113</v>
      </c>
      <c r="E24" s="416"/>
      <c r="F24" s="416"/>
      <c r="G24" s="416"/>
      <c r="H24" s="416"/>
      <c r="I24" s="416"/>
      <c r="J24" s="416"/>
      <c r="K24" s="416"/>
      <c r="L24" s="416"/>
      <c r="M24" s="416"/>
      <c r="N24" s="416"/>
      <c r="O24" s="416"/>
      <c r="P24" s="416"/>
      <c r="Q24" s="416"/>
      <c r="R24" s="416"/>
      <c r="S24" s="416"/>
      <c r="T24" s="416"/>
      <c r="U24" s="416"/>
      <c r="V24" s="416"/>
      <c r="W24" s="416"/>
      <c r="X24" s="416"/>
      <c r="Y24" s="416"/>
      <c r="Z24" s="416"/>
      <c r="AA24" s="416"/>
      <c r="AB24" s="416"/>
      <c r="AC24" s="416"/>
      <c r="AD24" s="416"/>
      <c r="AE24" s="416"/>
      <c r="AF24" s="416"/>
      <c r="AG24" s="416"/>
      <c r="AH24" s="416"/>
      <c r="AI24" s="416"/>
    </row>
    <row r="25" spans="2:35" s="2" customFormat="1" ht="7.5" customHeight="1" x14ac:dyDescent="0.15">
      <c r="C25" s="28"/>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22"/>
    </row>
    <row r="26" spans="2:35" s="2" customFormat="1" ht="27.75" customHeight="1" x14ac:dyDescent="0.15">
      <c r="C26" s="27" t="s">
        <v>27</v>
      </c>
      <c r="D26" s="416" t="s">
        <v>114</v>
      </c>
      <c r="E26" s="416"/>
      <c r="F26" s="416"/>
      <c r="G26" s="416"/>
      <c r="H26" s="416"/>
      <c r="I26" s="416"/>
      <c r="J26" s="416"/>
      <c r="K26" s="416"/>
      <c r="L26" s="416"/>
      <c r="M26" s="416"/>
      <c r="N26" s="416"/>
      <c r="O26" s="416"/>
      <c r="P26" s="416"/>
      <c r="Q26" s="416"/>
      <c r="R26" s="416"/>
      <c r="S26" s="416"/>
      <c r="T26" s="416"/>
      <c r="U26" s="416"/>
      <c r="V26" s="416"/>
      <c r="W26" s="416"/>
      <c r="X26" s="416"/>
      <c r="Y26" s="416"/>
      <c r="Z26" s="416"/>
      <c r="AA26" s="416"/>
      <c r="AB26" s="416"/>
      <c r="AC26" s="416"/>
      <c r="AD26" s="416"/>
      <c r="AE26" s="416"/>
      <c r="AF26" s="416"/>
      <c r="AG26" s="416"/>
      <c r="AH26" s="416"/>
      <c r="AI26" s="416"/>
    </row>
    <row r="27" spans="2:35" s="2" customFormat="1" ht="7.5" customHeight="1" x14ac:dyDescent="0.15">
      <c r="C27" s="28"/>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22"/>
    </row>
    <row r="28" spans="2:35" s="2" customFormat="1" ht="28.5" customHeight="1" x14ac:dyDescent="0.15">
      <c r="C28" s="27" t="s">
        <v>16</v>
      </c>
      <c r="D28" s="416" t="s">
        <v>115</v>
      </c>
      <c r="E28" s="416"/>
      <c r="F28" s="416"/>
      <c r="G28" s="416"/>
      <c r="H28" s="416"/>
      <c r="I28" s="416"/>
      <c r="J28" s="416"/>
      <c r="K28" s="416"/>
      <c r="L28" s="416"/>
      <c r="M28" s="416"/>
      <c r="N28" s="416"/>
      <c r="O28" s="416"/>
      <c r="P28" s="416"/>
      <c r="Q28" s="416"/>
      <c r="R28" s="416"/>
      <c r="S28" s="416"/>
      <c r="T28" s="416"/>
      <c r="U28" s="416"/>
      <c r="V28" s="416"/>
      <c r="W28" s="416"/>
      <c r="X28" s="416"/>
      <c r="Y28" s="416"/>
      <c r="Z28" s="416"/>
      <c r="AA28" s="416"/>
      <c r="AB28" s="416"/>
      <c r="AC28" s="416"/>
      <c r="AD28" s="416"/>
      <c r="AE28" s="416"/>
      <c r="AF28" s="416"/>
      <c r="AG28" s="416"/>
      <c r="AH28" s="416"/>
      <c r="AI28" s="416"/>
    </row>
    <row r="29" spans="2:35" s="2" customFormat="1" ht="7.5" customHeight="1" x14ac:dyDescent="0.15">
      <c r="C29" s="28"/>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22"/>
    </row>
    <row r="30" spans="2:35" s="2" customFormat="1" ht="42" customHeight="1" x14ac:dyDescent="0.15">
      <c r="C30" s="27" t="s">
        <v>42</v>
      </c>
      <c r="D30" s="416" t="s">
        <v>116</v>
      </c>
      <c r="E30" s="416"/>
      <c r="F30" s="416"/>
      <c r="G30" s="416"/>
      <c r="H30" s="416"/>
      <c r="I30" s="416"/>
      <c r="J30" s="416"/>
      <c r="K30" s="416"/>
      <c r="L30" s="416"/>
      <c r="M30" s="416"/>
      <c r="N30" s="416"/>
      <c r="O30" s="416"/>
      <c r="P30" s="416"/>
      <c r="Q30" s="416"/>
      <c r="R30" s="416"/>
      <c r="S30" s="416"/>
      <c r="T30" s="416"/>
      <c r="U30" s="416"/>
      <c r="V30" s="416"/>
      <c r="W30" s="416"/>
      <c r="X30" s="416"/>
      <c r="Y30" s="416"/>
      <c r="Z30" s="416"/>
      <c r="AA30" s="416"/>
      <c r="AB30" s="416"/>
      <c r="AC30" s="416"/>
      <c r="AD30" s="416"/>
      <c r="AE30" s="416"/>
      <c r="AF30" s="416"/>
      <c r="AG30" s="416"/>
      <c r="AH30" s="416"/>
      <c r="AI30" s="416"/>
    </row>
    <row r="31" spans="2:35" s="2" customFormat="1" ht="7.5" customHeight="1" x14ac:dyDescent="0.15">
      <c r="C31" s="28"/>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22"/>
    </row>
    <row r="32" spans="2:35" s="2" customFormat="1" ht="42" customHeight="1" x14ac:dyDescent="0.15">
      <c r="C32" s="27" t="s">
        <v>17</v>
      </c>
      <c r="D32" s="416" t="s">
        <v>117</v>
      </c>
      <c r="E32" s="416"/>
      <c r="F32" s="416"/>
      <c r="G32" s="416"/>
      <c r="H32" s="416"/>
      <c r="I32" s="416"/>
      <c r="J32" s="416"/>
      <c r="K32" s="416"/>
      <c r="L32" s="416"/>
      <c r="M32" s="416"/>
      <c r="N32" s="416"/>
      <c r="O32" s="416"/>
      <c r="P32" s="416"/>
      <c r="Q32" s="416"/>
      <c r="R32" s="416"/>
      <c r="S32" s="416"/>
      <c r="T32" s="416"/>
      <c r="U32" s="416"/>
      <c r="V32" s="416"/>
      <c r="W32" s="416"/>
      <c r="X32" s="416"/>
      <c r="Y32" s="416"/>
      <c r="Z32" s="416"/>
      <c r="AA32" s="416"/>
      <c r="AB32" s="416"/>
      <c r="AC32" s="416"/>
      <c r="AD32" s="416"/>
      <c r="AE32" s="416"/>
      <c r="AF32" s="416"/>
      <c r="AG32" s="416"/>
      <c r="AH32" s="416"/>
      <c r="AI32" s="416"/>
    </row>
    <row r="33" spans="3:35" s="2" customFormat="1" ht="7.5" customHeight="1" x14ac:dyDescent="0.15">
      <c r="C33" s="28"/>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22"/>
    </row>
    <row r="34" spans="3:35" s="2" customFormat="1" ht="67.5" customHeight="1" x14ac:dyDescent="0.15">
      <c r="C34" s="27" t="s">
        <v>44</v>
      </c>
      <c r="D34" s="416" t="s">
        <v>118</v>
      </c>
      <c r="E34" s="416"/>
      <c r="F34" s="416"/>
      <c r="G34" s="416"/>
      <c r="H34" s="416"/>
      <c r="I34" s="416"/>
      <c r="J34" s="416"/>
      <c r="K34" s="416"/>
      <c r="L34" s="416"/>
      <c r="M34" s="416"/>
      <c r="N34" s="416"/>
      <c r="O34" s="416"/>
      <c r="P34" s="416"/>
      <c r="Q34" s="416"/>
      <c r="R34" s="416"/>
      <c r="S34" s="416"/>
      <c r="T34" s="416"/>
      <c r="U34" s="416"/>
      <c r="V34" s="416"/>
      <c r="W34" s="416"/>
      <c r="X34" s="416"/>
      <c r="Y34" s="416"/>
      <c r="Z34" s="416"/>
      <c r="AA34" s="416"/>
      <c r="AB34" s="416"/>
      <c r="AC34" s="416"/>
      <c r="AD34" s="416"/>
      <c r="AE34" s="416"/>
      <c r="AF34" s="416"/>
      <c r="AG34" s="416"/>
      <c r="AH34" s="416"/>
      <c r="AI34" s="416"/>
    </row>
    <row r="35" spans="3:35" s="2" customFormat="1" ht="7.5" customHeight="1" x14ac:dyDescent="0.15">
      <c r="C35" s="28"/>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22"/>
    </row>
    <row r="36" spans="3:35" s="2" customFormat="1" ht="27.75" customHeight="1" x14ac:dyDescent="0.15">
      <c r="C36" s="27" t="s">
        <v>43</v>
      </c>
      <c r="D36" s="416" t="s">
        <v>119</v>
      </c>
      <c r="E36" s="416"/>
      <c r="F36" s="416"/>
      <c r="G36" s="416"/>
      <c r="H36" s="416"/>
      <c r="I36" s="416"/>
      <c r="J36" s="416"/>
      <c r="K36" s="416"/>
      <c r="L36" s="416"/>
      <c r="M36" s="416"/>
      <c r="N36" s="416"/>
      <c r="O36" s="416"/>
      <c r="P36" s="416"/>
      <c r="Q36" s="416"/>
      <c r="R36" s="416"/>
      <c r="S36" s="416"/>
      <c r="T36" s="416"/>
      <c r="U36" s="416"/>
      <c r="V36" s="416"/>
      <c r="W36" s="416"/>
      <c r="X36" s="416"/>
      <c r="Y36" s="416"/>
      <c r="Z36" s="416"/>
      <c r="AA36" s="416"/>
      <c r="AB36" s="416"/>
      <c r="AC36" s="416"/>
      <c r="AD36" s="416"/>
      <c r="AE36" s="416"/>
      <c r="AF36" s="416"/>
      <c r="AG36" s="416"/>
      <c r="AH36" s="416"/>
      <c r="AI36" s="416"/>
    </row>
    <row r="37" spans="3:35" s="2" customFormat="1" ht="7.5" customHeight="1" x14ac:dyDescent="0.15">
      <c r="C37" s="28"/>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22"/>
    </row>
    <row r="38" spans="3:35" s="2" customFormat="1" ht="44.25" customHeight="1" x14ac:dyDescent="0.15">
      <c r="C38" s="27" t="s">
        <v>45</v>
      </c>
      <c r="D38" s="419" t="s">
        <v>120</v>
      </c>
      <c r="E38" s="419"/>
      <c r="F38" s="419"/>
      <c r="G38" s="419"/>
      <c r="H38" s="419"/>
      <c r="I38" s="419"/>
      <c r="J38" s="419"/>
      <c r="K38" s="419"/>
      <c r="L38" s="419"/>
      <c r="M38" s="419"/>
      <c r="N38" s="419"/>
      <c r="O38" s="419"/>
      <c r="P38" s="419"/>
      <c r="Q38" s="419"/>
      <c r="R38" s="419"/>
      <c r="S38" s="419"/>
      <c r="T38" s="419"/>
      <c r="U38" s="419"/>
      <c r="V38" s="419"/>
      <c r="W38" s="419"/>
      <c r="X38" s="419"/>
      <c r="Y38" s="419"/>
      <c r="Z38" s="419"/>
      <c r="AA38" s="419"/>
      <c r="AB38" s="419"/>
      <c r="AC38" s="419"/>
      <c r="AD38" s="419"/>
      <c r="AE38" s="419"/>
      <c r="AF38" s="419"/>
      <c r="AG38" s="419"/>
      <c r="AH38" s="419"/>
      <c r="AI38" s="419"/>
    </row>
    <row r="39" spans="3:35" s="2" customFormat="1" ht="7.5" customHeight="1" x14ac:dyDescent="0.15">
      <c r="C39" s="28"/>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22"/>
    </row>
    <row r="40" spans="3:35" s="2" customFormat="1" ht="27.75" customHeight="1" x14ac:dyDescent="0.15">
      <c r="C40" s="27" t="s">
        <v>46</v>
      </c>
      <c r="D40" s="419" t="s">
        <v>121</v>
      </c>
      <c r="E40" s="419"/>
      <c r="F40" s="419"/>
      <c r="G40" s="419"/>
      <c r="H40" s="419"/>
      <c r="I40" s="419"/>
      <c r="J40" s="419"/>
      <c r="K40" s="419"/>
      <c r="L40" s="419"/>
      <c r="M40" s="419"/>
      <c r="N40" s="419"/>
      <c r="O40" s="419"/>
      <c r="P40" s="419"/>
      <c r="Q40" s="419"/>
      <c r="R40" s="419"/>
      <c r="S40" s="419"/>
      <c r="T40" s="419"/>
      <c r="U40" s="419"/>
      <c r="V40" s="419"/>
      <c r="W40" s="419"/>
      <c r="X40" s="419"/>
      <c r="Y40" s="419"/>
      <c r="Z40" s="419"/>
      <c r="AA40" s="419"/>
      <c r="AB40" s="419"/>
      <c r="AC40" s="419"/>
      <c r="AD40" s="419"/>
      <c r="AE40" s="419"/>
      <c r="AF40" s="419"/>
      <c r="AG40" s="419"/>
      <c r="AH40" s="419"/>
      <c r="AI40" s="419"/>
    </row>
    <row r="41" spans="3:35" s="2" customFormat="1" ht="7.5" customHeight="1" x14ac:dyDescent="0.15">
      <c r="C41" s="28"/>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22"/>
    </row>
    <row r="42" spans="3:35" s="2" customFormat="1" ht="42" customHeight="1" x14ac:dyDescent="0.15">
      <c r="C42" s="27" t="s">
        <v>123</v>
      </c>
      <c r="D42" s="416" t="s">
        <v>122</v>
      </c>
      <c r="E42" s="416"/>
      <c r="F42" s="416"/>
      <c r="G42" s="416"/>
      <c r="H42" s="416"/>
      <c r="I42" s="416"/>
      <c r="J42" s="416"/>
      <c r="K42" s="416"/>
      <c r="L42" s="416"/>
      <c r="M42" s="416"/>
      <c r="N42" s="416"/>
      <c r="O42" s="416"/>
      <c r="P42" s="416"/>
      <c r="Q42" s="416"/>
      <c r="R42" s="416"/>
      <c r="S42" s="416"/>
      <c r="T42" s="416"/>
      <c r="U42" s="416"/>
      <c r="V42" s="416"/>
      <c r="W42" s="416"/>
      <c r="X42" s="416"/>
      <c r="Y42" s="416"/>
      <c r="Z42" s="416"/>
      <c r="AA42" s="416"/>
      <c r="AB42" s="416"/>
      <c r="AC42" s="416"/>
      <c r="AD42" s="416"/>
      <c r="AE42" s="416"/>
      <c r="AF42" s="416"/>
      <c r="AG42" s="416"/>
      <c r="AH42" s="416"/>
      <c r="AI42" s="416"/>
    </row>
    <row r="43" spans="3:35" s="2" customFormat="1" ht="7.5" customHeight="1" x14ac:dyDescent="0.15">
      <c r="C43" s="28"/>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22"/>
    </row>
    <row r="44" spans="3:35" s="2" customFormat="1" ht="67.5" customHeight="1" x14ac:dyDescent="0.15">
      <c r="C44" s="27" t="s">
        <v>124</v>
      </c>
      <c r="D44" s="416" t="s">
        <v>381</v>
      </c>
      <c r="E44" s="416"/>
      <c r="F44" s="416"/>
      <c r="G44" s="416"/>
      <c r="H44" s="416"/>
      <c r="I44" s="416"/>
      <c r="J44" s="416"/>
      <c r="K44" s="416"/>
      <c r="L44" s="416"/>
      <c r="M44" s="416"/>
      <c r="N44" s="416"/>
      <c r="O44" s="416"/>
      <c r="P44" s="416"/>
      <c r="Q44" s="416"/>
      <c r="R44" s="416"/>
      <c r="S44" s="416"/>
      <c r="T44" s="416"/>
      <c r="U44" s="416"/>
      <c r="V44" s="416"/>
      <c r="W44" s="416"/>
      <c r="X44" s="416"/>
      <c r="Y44" s="416"/>
      <c r="Z44" s="416"/>
      <c r="AA44" s="416"/>
      <c r="AB44" s="416"/>
      <c r="AC44" s="416"/>
      <c r="AD44" s="416"/>
      <c r="AE44" s="416"/>
      <c r="AF44" s="416"/>
      <c r="AG44" s="416"/>
      <c r="AH44" s="416"/>
      <c r="AI44" s="416"/>
    </row>
    <row r="45" spans="3:35" s="2" customFormat="1" ht="7.5" customHeight="1" x14ac:dyDescent="0.15">
      <c r="C45" s="28"/>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22"/>
    </row>
    <row r="46" spans="3:35" s="2" customFormat="1" ht="27.75" customHeight="1" x14ac:dyDescent="0.15">
      <c r="C46" s="27" t="s">
        <v>126</v>
      </c>
      <c r="D46" s="419" t="s">
        <v>125</v>
      </c>
      <c r="E46" s="419"/>
      <c r="F46" s="419"/>
      <c r="G46" s="419"/>
      <c r="H46" s="419"/>
      <c r="I46" s="419"/>
      <c r="J46" s="419"/>
      <c r="K46" s="419"/>
      <c r="L46" s="419"/>
      <c r="M46" s="419"/>
      <c r="N46" s="419"/>
      <c r="O46" s="419"/>
      <c r="P46" s="419"/>
      <c r="Q46" s="419"/>
      <c r="R46" s="419"/>
      <c r="S46" s="419"/>
      <c r="T46" s="419"/>
      <c r="U46" s="419"/>
      <c r="V46" s="419"/>
      <c r="W46" s="419"/>
      <c r="X46" s="419"/>
      <c r="Y46" s="419"/>
      <c r="Z46" s="419"/>
      <c r="AA46" s="419"/>
      <c r="AB46" s="419"/>
      <c r="AC46" s="419"/>
      <c r="AD46" s="419"/>
      <c r="AE46" s="419"/>
      <c r="AF46" s="419"/>
      <c r="AG46" s="419"/>
      <c r="AH46" s="419"/>
      <c r="AI46" s="419"/>
    </row>
    <row r="47" spans="3:35" s="2" customFormat="1" ht="7.5" customHeight="1" x14ac:dyDescent="0.15">
      <c r="C47" s="28"/>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22"/>
    </row>
    <row r="48" spans="3:35" s="2" customFormat="1" ht="95.25" customHeight="1" x14ac:dyDescent="0.15">
      <c r="C48" s="27" t="s">
        <v>127</v>
      </c>
      <c r="D48" s="416" t="s">
        <v>191</v>
      </c>
      <c r="E48" s="416"/>
      <c r="F48" s="416"/>
      <c r="G48" s="416"/>
      <c r="H48" s="416"/>
      <c r="I48" s="416"/>
      <c r="J48" s="416"/>
      <c r="K48" s="416"/>
      <c r="L48" s="416"/>
      <c r="M48" s="416"/>
      <c r="N48" s="416"/>
      <c r="O48" s="416"/>
      <c r="P48" s="416"/>
      <c r="Q48" s="416"/>
      <c r="R48" s="416"/>
      <c r="S48" s="416"/>
      <c r="T48" s="416"/>
      <c r="U48" s="416"/>
      <c r="V48" s="416"/>
      <c r="W48" s="416"/>
      <c r="X48" s="416"/>
      <c r="Y48" s="416"/>
      <c r="Z48" s="416"/>
      <c r="AA48" s="416"/>
      <c r="AB48" s="416"/>
      <c r="AC48" s="416"/>
      <c r="AD48" s="416"/>
      <c r="AE48" s="416"/>
      <c r="AF48" s="416"/>
      <c r="AG48" s="416"/>
      <c r="AH48" s="416"/>
      <c r="AI48" s="416"/>
    </row>
  </sheetData>
  <sheetProtection algorithmName="SHA-512" hashValue="UUR5wV9UQcOOpczuIJgD6Foks/h53hsKag/3cAyqfG+4VhiARZ/kheMK1ucaKpKAGQiY8JHzvW+sgd/WSiaU6A==" saltValue="itO6ueJOZriTaiKUyIRzQg==" spinCount="100000" sheet="1" selectLockedCells="1"/>
  <mergeCells count="38">
    <mergeCell ref="A16:AI16"/>
    <mergeCell ref="M19:Q19"/>
    <mergeCell ref="M21:Q21"/>
    <mergeCell ref="D24:AI24"/>
    <mergeCell ref="N13:R13"/>
    <mergeCell ref="B13:C13"/>
    <mergeCell ref="AB13:AC13"/>
    <mergeCell ref="AD13:AE13"/>
    <mergeCell ref="A14:AG14"/>
    <mergeCell ref="L13:M13"/>
    <mergeCell ref="D42:AI42"/>
    <mergeCell ref="D44:AI44"/>
    <mergeCell ref="D46:AI46"/>
    <mergeCell ref="D48:AI48"/>
    <mergeCell ref="M18:Q18"/>
    <mergeCell ref="M20:Q20"/>
    <mergeCell ref="D30:AI30"/>
    <mergeCell ref="D32:AI32"/>
    <mergeCell ref="D34:AI34"/>
    <mergeCell ref="D36:AI36"/>
    <mergeCell ref="D38:AI38"/>
    <mergeCell ref="D40:AI40"/>
    <mergeCell ref="D26:AI26"/>
    <mergeCell ref="D28:AI28"/>
    <mergeCell ref="D4:E4"/>
    <mergeCell ref="F4:G4"/>
    <mergeCell ref="Y7:Z7"/>
    <mergeCell ref="W7:X7"/>
    <mergeCell ref="J13:K13"/>
    <mergeCell ref="G13:H13"/>
    <mergeCell ref="D13:E13"/>
    <mergeCell ref="W6:AG6"/>
    <mergeCell ref="B9:O9"/>
    <mergeCell ref="B10:O10"/>
    <mergeCell ref="W11:AA11"/>
    <mergeCell ref="AB11:AF11"/>
    <mergeCell ref="AB7:AC7"/>
    <mergeCell ref="AE7:AF7"/>
  </mergeCells>
  <phoneticPr fontId="2"/>
  <dataValidations count="1">
    <dataValidation type="list" allowBlank="1" showInputMessage="1" showErrorMessage="1" sqref="AB13 W7 B13" xr:uid="{00000000-0002-0000-0800-000000000000}">
      <formula1>"令和"</formula1>
    </dataValidation>
  </dataValidations>
  <printOptions horizontalCentered="1"/>
  <pageMargins left="0.78740157480314965" right="0.78740157480314965" top="0.78740157480314965" bottom="0.55118110236220474" header="0.31496062992125984" footer="0.31496062992125984"/>
  <pageSetup paperSize="9" scale="94" orientation="portrait" r:id="rId1"/>
  <rowBreaks count="1" manualBreakCount="1">
    <brk id="42" max="34"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39997558519241921"/>
  </sheetPr>
  <dimension ref="A1:AY43"/>
  <sheetViews>
    <sheetView view="pageBreakPreview" topLeftCell="A11" zoomScaleNormal="100" zoomScaleSheetLayoutView="100" workbookViewId="0">
      <selection activeCell="W38" sqref="W38:AG38"/>
    </sheetView>
  </sheetViews>
  <sheetFormatPr defaultColWidth="9" defaultRowHeight="14.25" x14ac:dyDescent="0.15"/>
  <cols>
    <col min="1" max="28" width="2.5" style="1" customWidth="1"/>
    <col min="29" max="29" width="3.625" style="1" customWidth="1"/>
    <col min="30" max="33" width="2.5" style="1" customWidth="1"/>
    <col min="34" max="34" width="2.125" style="1" customWidth="1"/>
    <col min="35" max="44" width="2.5" style="1" customWidth="1"/>
    <col min="45" max="16384" width="9" style="1"/>
  </cols>
  <sheetData>
    <row r="1" spans="1:51" x14ac:dyDescent="0.15">
      <c r="A1" s="2"/>
    </row>
    <row r="2" spans="1:51" s="2" customFormat="1" ht="19.5" customHeight="1" x14ac:dyDescent="0.15">
      <c r="A2" s="2" t="s">
        <v>130</v>
      </c>
    </row>
    <row r="3" spans="1:51" s="2" customFormat="1" ht="19.5" customHeight="1" x14ac:dyDescent="0.15"/>
    <row r="4" spans="1:51" s="2" customFormat="1" ht="15" customHeight="1" x14ac:dyDescent="0.15">
      <c r="A4" s="3"/>
      <c r="B4" s="3"/>
      <c r="C4" s="3"/>
      <c r="D4" s="412">
        <f>'第１号様式（第４条関係）'!G4</f>
        <v>0</v>
      </c>
      <c r="E4" s="412"/>
      <c r="F4" s="413">
        <f>'第１号様式（第４条関係）'!I4</f>
        <v>0</v>
      </c>
      <c r="G4" s="413"/>
      <c r="H4" s="2" t="s">
        <v>105</v>
      </c>
      <c r="X4" s="3"/>
      <c r="Y4" s="3"/>
      <c r="Z4" s="3"/>
      <c r="AA4" s="3"/>
      <c r="AB4" s="3"/>
      <c r="AC4" s="3"/>
      <c r="AD4" s="3"/>
      <c r="AE4" s="3"/>
    </row>
    <row r="5" spans="1:51" s="2" customFormat="1" ht="15" customHeight="1" x14ac:dyDescent="0.15"/>
    <row r="6" spans="1:51" s="2" customFormat="1" ht="15" customHeight="1" x14ac:dyDescent="0.15">
      <c r="Y6" s="274" t="s">
        <v>248</v>
      </c>
      <c r="Z6" s="274"/>
      <c r="AA6" s="274"/>
      <c r="AB6" s="274"/>
      <c r="AC6" s="274"/>
      <c r="AD6" s="274"/>
      <c r="AE6" s="274"/>
      <c r="AF6" s="274"/>
      <c r="AG6" s="274"/>
    </row>
    <row r="7" spans="1:51" s="2" customFormat="1" ht="15" customHeight="1" x14ac:dyDescent="0.15">
      <c r="V7" s="15"/>
      <c r="W7" s="15"/>
      <c r="X7" s="263"/>
      <c r="Y7" s="263"/>
      <c r="Z7" s="262"/>
      <c r="AA7" s="262"/>
      <c r="AB7" s="15" t="s">
        <v>268</v>
      </c>
      <c r="AC7" s="73"/>
      <c r="AD7" s="2" t="s">
        <v>1</v>
      </c>
      <c r="AE7" s="262"/>
      <c r="AF7" s="262"/>
      <c r="AG7" s="2" t="s">
        <v>0</v>
      </c>
    </row>
    <row r="8" spans="1:51" s="2" customFormat="1" ht="15.75" customHeight="1" x14ac:dyDescent="0.15"/>
    <row r="9" spans="1:51" s="2" customFormat="1" ht="19.5" customHeight="1" x14ac:dyDescent="0.15">
      <c r="B9" s="425" t="s">
        <v>32</v>
      </c>
      <c r="C9" s="425"/>
      <c r="D9" s="425"/>
      <c r="E9" s="425"/>
      <c r="F9" s="425"/>
      <c r="G9" s="423">
        <f>'第１号様式（第４条関係）'!G9</f>
        <v>0</v>
      </c>
      <c r="H9" s="423"/>
      <c r="I9" s="423"/>
      <c r="J9" s="423"/>
      <c r="K9" s="423"/>
      <c r="L9" s="2" t="s">
        <v>33</v>
      </c>
    </row>
    <row r="10" spans="1:51" s="2" customFormat="1" ht="15.75" customHeight="1" x14ac:dyDescent="0.15"/>
    <row r="11" spans="1:51" s="2" customFormat="1" ht="19.5" customHeight="1" x14ac:dyDescent="0.15">
      <c r="N11" s="270" t="s">
        <v>192</v>
      </c>
      <c r="O11" s="270"/>
      <c r="P11" s="270"/>
      <c r="Q11" s="270"/>
      <c r="R11" s="270"/>
      <c r="T11" s="415">
        <f>'第１号様式（第４条関係）'!S11</f>
        <v>0</v>
      </c>
      <c r="U11" s="415"/>
      <c r="V11" s="415"/>
      <c r="W11" s="415"/>
      <c r="X11" s="415"/>
      <c r="Y11" s="415"/>
      <c r="Z11" s="415"/>
      <c r="AA11" s="415"/>
      <c r="AB11" s="415"/>
      <c r="AC11" s="415"/>
      <c r="AD11" s="415"/>
      <c r="AE11" s="415"/>
      <c r="AF11" s="415"/>
      <c r="AG11" s="415"/>
      <c r="AH11" s="10"/>
      <c r="AI11" s="4"/>
    </row>
    <row r="12" spans="1:51" s="2" customFormat="1" ht="19.5" customHeight="1" x14ac:dyDescent="0.15">
      <c r="N12" s="270" t="s">
        <v>193</v>
      </c>
      <c r="O12" s="270"/>
      <c r="P12" s="270"/>
      <c r="Q12" s="270"/>
      <c r="R12" s="270"/>
      <c r="T12" s="415">
        <f>'第１号様式（第４条関係）'!S12</f>
        <v>0</v>
      </c>
      <c r="U12" s="415"/>
      <c r="V12" s="415"/>
      <c r="W12" s="415"/>
      <c r="X12" s="415"/>
      <c r="Y12" s="415"/>
      <c r="Z12" s="415"/>
      <c r="AA12" s="415"/>
      <c r="AB12" s="415"/>
      <c r="AC12" s="415"/>
      <c r="AD12" s="415"/>
      <c r="AE12" s="415"/>
      <c r="AF12" s="415"/>
      <c r="AG12" s="415"/>
      <c r="AH12" s="10"/>
      <c r="AI12" s="4"/>
    </row>
    <row r="13" spans="1:51" s="2" customFormat="1" ht="19.5" customHeight="1" x14ac:dyDescent="0.15">
      <c r="N13" s="269" t="s">
        <v>72</v>
      </c>
      <c r="O13" s="269"/>
      <c r="P13" s="269"/>
      <c r="Q13" s="269"/>
      <c r="R13" s="269"/>
      <c r="T13" s="415">
        <f>'第１号様式（第４条関係）'!S13</f>
        <v>0</v>
      </c>
      <c r="U13" s="415"/>
      <c r="V13" s="415"/>
      <c r="W13" s="415"/>
      <c r="X13" s="415"/>
      <c r="Y13" s="415"/>
      <c r="Z13" s="415"/>
      <c r="AA13" s="415"/>
      <c r="AB13" s="415"/>
      <c r="AC13" s="415"/>
      <c r="AD13" s="415"/>
      <c r="AE13" s="415"/>
      <c r="AF13" s="415"/>
      <c r="AG13" s="415"/>
      <c r="AH13" s="10"/>
      <c r="AI13" s="4"/>
    </row>
    <row r="14" spans="1:51" s="2" customFormat="1" ht="15.75" customHeight="1" x14ac:dyDescent="0.15">
      <c r="AH14" s="3"/>
      <c r="AY14" s="9"/>
    </row>
    <row r="15" spans="1:51" s="2" customFormat="1" ht="15.75" customHeight="1" x14ac:dyDescent="0.15"/>
    <row r="16" spans="1:51" s="2" customFormat="1" ht="19.5" customHeight="1" x14ac:dyDescent="0.15">
      <c r="B16" s="261"/>
      <c r="C16" s="261"/>
      <c r="D16" s="262"/>
      <c r="E16" s="262"/>
      <c r="F16" s="15" t="s">
        <v>2</v>
      </c>
      <c r="G16" s="452"/>
      <c r="H16" s="452"/>
      <c r="I16" s="15" t="s">
        <v>1</v>
      </c>
      <c r="J16" s="452"/>
      <c r="K16" s="452"/>
      <c r="L16" s="2" t="s">
        <v>11</v>
      </c>
      <c r="O16" s="262"/>
      <c r="P16" s="262"/>
      <c r="Q16" s="262"/>
      <c r="R16" s="2" t="s">
        <v>128</v>
      </c>
      <c r="S16" s="262"/>
      <c r="T16" s="262"/>
      <c r="U16" s="262"/>
      <c r="V16" s="414" t="s">
        <v>231</v>
      </c>
      <c r="W16" s="414"/>
      <c r="X16" s="262"/>
      <c r="Y16" s="262"/>
      <c r="Z16" s="266" t="s">
        <v>223</v>
      </c>
      <c r="AA16" s="266"/>
      <c r="AB16" s="266"/>
      <c r="AC16" s="266"/>
      <c r="AD16" s="266"/>
      <c r="AE16" s="266"/>
      <c r="AF16" s="266"/>
      <c r="AG16" s="266"/>
      <c r="AH16" s="266"/>
      <c r="AI16" s="72"/>
      <c r="AJ16" s="71"/>
      <c r="AK16" s="71"/>
      <c r="AL16" s="71"/>
      <c r="AM16" s="71"/>
    </row>
    <row r="17" spans="1:38" s="2" customFormat="1" ht="19.5" customHeight="1" x14ac:dyDescent="0.15">
      <c r="A17" s="412">
        <f>'第１号様式（第４条関係）'!G4</f>
        <v>0</v>
      </c>
      <c r="B17" s="412"/>
      <c r="C17" s="413">
        <f>'第１号様式（第４条関係）'!I4</f>
        <v>0</v>
      </c>
      <c r="D17" s="413"/>
      <c r="E17" s="451" t="s">
        <v>365</v>
      </c>
      <c r="F17" s="451"/>
      <c r="G17" s="451"/>
      <c r="H17" s="451"/>
      <c r="I17" s="451"/>
      <c r="J17" s="451"/>
      <c r="K17" s="451"/>
      <c r="L17" s="451"/>
      <c r="M17" s="451"/>
      <c r="N17" s="451"/>
      <c r="O17" s="451"/>
      <c r="P17" s="451"/>
      <c r="Q17" s="451"/>
      <c r="R17" s="451"/>
      <c r="S17" s="451"/>
      <c r="T17" s="451"/>
      <c r="U17" s="451"/>
      <c r="V17" s="451"/>
      <c r="W17" s="451"/>
      <c r="X17" s="451"/>
      <c r="Y17" s="451"/>
      <c r="Z17" s="451"/>
      <c r="AA17" s="451"/>
      <c r="AB17" s="451"/>
      <c r="AC17" s="451"/>
      <c r="AD17" s="451"/>
      <c r="AE17" s="451"/>
      <c r="AF17" s="451"/>
      <c r="AG17" s="451"/>
      <c r="AH17" s="451"/>
      <c r="AI17" s="71"/>
      <c r="AJ17" s="71"/>
      <c r="AK17" s="71"/>
      <c r="AL17" s="71"/>
    </row>
    <row r="18" spans="1:38" s="2" customFormat="1" ht="28.5" customHeight="1" x14ac:dyDescent="0.15">
      <c r="A18" s="416" t="s">
        <v>366</v>
      </c>
      <c r="B18" s="416"/>
      <c r="C18" s="416"/>
      <c r="D18" s="416"/>
      <c r="E18" s="416"/>
      <c r="F18" s="416"/>
      <c r="G18" s="416"/>
      <c r="H18" s="416"/>
      <c r="I18" s="416"/>
      <c r="J18" s="416"/>
      <c r="K18" s="416"/>
      <c r="L18" s="416"/>
      <c r="M18" s="416"/>
      <c r="N18" s="416"/>
      <c r="O18" s="416"/>
      <c r="P18" s="416"/>
      <c r="Q18" s="416"/>
      <c r="R18" s="416"/>
      <c r="S18" s="416"/>
      <c r="T18" s="416"/>
      <c r="U18" s="416"/>
      <c r="V18" s="416"/>
      <c r="W18" s="416"/>
      <c r="X18" s="416"/>
      <c r="Y18" s="416"/>
      <c r="Z18" s="416"/>
      <c r="AA18" s="416"/>
      <c r="AB18" s="416"/>
      <c r="AC18" s="416"/>
      <c r="AD18" s="416"/>
      <c r="AE18" s="416"/>
      <c r="AF18" s="416"/>
      <c r="AG18" s="416"/>
      <c r="AH18" s="416"/>
    </row>
    <row r="19" spans="1:38" s="2" customFormat="1" ht="15" customHeight="1" x14ac:dyDescent="0.15"/>
    <row r="20" spans="1:38" s="2" customFormat="1" ht="19.5" customHeight="1" x14ac:dyDescent="0.15">
      <c r="A20" s="266" t="s">
        <v>3</v>
      </c>
      <c r="B20" s="266"/>
      <c r="C20" s="266"/>
      <c r="D20" s="266"/>
      <c r="E20" s="266"/>
      <c r="F20" s="266"/>
      <c r="G20" s="266"/>
      <c r="H20" s="266"/>
      <c r="I20" s="266"/>
      <c r="J20" s="266"/>
      <c r="K20" s="266"/>
      <c r="L20" s="266"/>
      <c r="M20" s="266"/>
      <c r="N20" s="266"/>
      <c r="O20" s="266"/>
      <c r="P20" s="266"/>
      <c r="Q20" s="266"/>
      <c r="R20" s="266"/>
      <c r="S20" s="266"/>
      <c r="T20" s="266"/>
      <c r="U20" s="266"/>
      <c r="V20" s="266"/>
      <c r="W20" s="266"/>
      <c r="X20" s="266"/>
      <c r="Y20" s="266"/>
      <c r="Z20" s="266"/>
      <c r="AA20" s="266"/>
      <c r="AB20" s="266"/>
      <c r="AC20" s="266"/>
      <c r="AD20" s="266"/>
      <c r="AE20" s="266"/>
      <c r="AF20" s="266"/>
      <c r="AG20" s="266"/>
      <c r="AH20" s="266"/>
    </row>
    <row r="21" spans="1:38" s="2" customFormat="1" ht="15" customHeight="1" x14ac:dyDescent="0.15">
      <c r="A21" s="3"/>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row>
    <row r="22" spans="1:38" s="2" customFormat="1" ht="15" customHeight="1" x14ac:dyDescent="0.15"/>
    <row r="23" spans="1:38" ht="85.5" customHeight="1" x14ac:dyDescent="0.15">
      <c r="B23" s="52" t="s">
        <v>106</v>
      </c>
      <c r="C23" s="371" t="s">
        <v>24</v>
      </c>
      <c r="D23" s="371"/>
      <c r="E23" s="371"/>
      <c r="F23" s="371"/>
      <c r="G23" s="371"/>
      <c r="H23" s="371"/>
      <c r="I23" s="371"/>
      <c r="J23" s="372"/>
      <c r="K23" s="453"/>
      <c r="L23" s="454"/>
      <c r="M23" s="454"/>
      <c r="N23" s="454"/>
      <c r="O23" s="454"/>
      <c r="P23" s="454"/>
      <c r="Q23" s="454"/>
      <c r="R23" s="454"/>
      <c r="S23" s="454"/>
      <c r="T23" s="454"/>
      <c r="U23" s="454"/>
      <c r="V23" s="454"/>
      <c r="W23" s="454"/>
      <c r="X23" s="454"/>
      <c r="Y23" s="454"/>
      <c r="Z23" s="454"/>
      <c r="AA23" s="454"/>
      <c r="AB23" s="454"/>
      <c r="AC23" s="454"/>
      <c r="AD23" s="454"/>
      <c r="AE23" s="454"/>
      <c r="AF23" s="454"/>
      <c r="AG23" s="455"/>
    </row>
    <row r="24" spans="1:38" ht="27.75" customHeight="1" x14ac:dyDescent="0.15">
      <c r="B24" s="440" t="s">
        <v>243</v>
      </c>
      <c r="C24" s="258" t="s">
        <v>75</v>
      </c>
      <c r="D24" s="258"/>
      <c r="E24" s="258"/>
      <c r="F24" s="258"/>
      <c r="G24" s="258"/>
      <c r="H24" s="258"/>
      <c r="I24" s="258"/>
      <c r="J24" s="258"/>
      <c r="K24" s="443" t="s">
        <v>244</v>
      </c>
      <c r="L24" s="444"/>
      <c r="M24" s="444"/>
      <c r="N24" s="444"/>
      <c r="O24" s="447"/>
      <c r="P24" s="447"/>
      <c r="Q24" s="437"/>
      <c r="R24" s="437"/>
      <c r="S24" s="98" t="s">
        <v>2</v>
      </c>
      <c r="T24" s="436"/>
      <c r="U24" s="436"/>
      <c r="V24" s="98" t="s">
        <v>1</v>
      </c>
      <c r="W24" s="436"/>
      <c r="X24" s="436"/>
      <c r="Y24" s="98" t="s">
        <v>0</v>
      </c>
      <c r="Z24" s="434" t="s">
        <v>187</v>
      </c>
      <c r="AA24" s="434"/>
      <c r="AB24" s="434"/>
      <c r="AC24" s="434"/>
      <c r="AD24" s="434"/>
      <c r="AE24" s="434"/>
      <c r="AF24" s="434"/>
      <c r="AG24" s="435"/>
    </row>
    <row r="25" spans="1:38" ht="25.5" customHeight="1" x14ac:dyDescent="0.15">
      <c r="B25" s="441"/>
      <c r="C25" s="442"/>
      <c r="D25" s="442"/>
      <c r="E25" s="442"/>
      <c r="F25" s="442"/>
      <c r="G25" s="442"/>
      <c r="H25" s="442"/>
      <c r="I25" s="442"/>
      <c r="J25" s="442"/>
      <c r="K25" s="445" t="s">
        <v>245</v>
      </c>
      <c r="L25" s="446"/>
      <c r="M25" s="446"/>
      <c r="N25" s="446"/>
      <c r="O25" s="438"/>
      <c r="P25" s="438"/>
      <c r="Q25" s="439"/>
      <c r="R25" s="439"/>
      <c r="S25" s="103" t="s">
        <v>2</v>
      </c>
      <c r="T25" s="439"/>
      <c r="U25" s="439"/>
      <c r="V25" s="103" t="s">
        <v>1</v>
      </c>
      <c r="W25" s="439"/>
      <c r="X25" s="439"/>
      <c r="Y25" s="103" t="s">
        <v>0</v>
      </c>
      <c r="Z25" s="96"/>
      <c r="AA25" s="96"/>
      <c r="AB25" s="96"/>
      <c r="AC25" s="96"/>
      <c r="AD25" s="96"/>
      <c r="AE25" s="96"/>
      <c r="AF25" s="96"/>
      <c r="AG25" s="97"/>
    </row>
    <row r="27" spans="1:38" customFormat="1" ht="14.25" customHeight="1" x14ac:dyDescent="0.15">
      <c r="B27" s="41"/>
      <c r="C27" s="53" t="s">
        <v>216</v>
      </c>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row>
    <row r="28" spans="1:38" customFormat="1" ht="14.25" customHeight="1" x14ac:dyDescent="0.15">
      <c r="B28" s="41"/>
      <c r="C28" s="448">
        <v>-1</v>
      </c>
      <c r="D28" s="448"/>
      <c r="E28" s="449"/>
      <c r="F28" s="449"/>
      <c r="G28" s="449"/>
      <c r="H28" s="449"/>
      <c r="I28" s="449"/>
      <c r="J28" s="449"/>
      <c r="K28" s="449"/>
      <c r="L28" s="449"/>
      <c r="M28" s="449"/>
      <c r="N28" s="449"/>
      <c r="O28" s="449"/>
      <c r="P28" s="449"/>
      <c r="Q28" s="449"/>
      <c r="R28" s="449"/>
      <c r="S28" s="449"/>
      <c r="T28" s="449"/>
      <c r="U28" s="449"/>
      <c r="V28" s="449"/>
      <c r="W28" s="449"/>
      <c r="X28" s="449"/>
      <c r="Y28" s="449"/>
      <c r="Z28" s="449"/>
      <c r="AA28" s="449"/>
      <c r="AB28" s="449"/>
      <c r="AC28" s="449"/>
      <c r="AD28" s="449"/>
      <c r="AE28" s="449"/>
      <c r="AF28" s="449"/>
      <c r="AG28" s="449"/>
    </row>
    <row r="29" spans="1:38" customFormat="1" ht="14.25" customHeight="1" x14ac:dyDescent="0.15">
      <c r="B29" s="41"/>
      <c r="C29" s="448">
        <v>-2</v>
      </c>
      <c r="D29" s="448"/>
      <c r="E29" s="449"/>
      <c r="F29" s="449"/>
      <c r="G29" s="449"/>
      <c r="H29" s="449"/>
      <c r="I29" s="449"/>
      <c r="J29" s="449"/>
      <c r="K29" s="449"/>
      <c r="L29" s="449"/>
      <c r="M29" s="449"/>
      <c r="N29" s="449"/>
      <c r="O29" s="449"/>
      <c r="P29" s="449"/>
      <c r="Q29" s="449"/>
      <c r="R29" s="449"/>
      <c r="S29" s="449"/>
      <c r="T29" s="449"/>
      <c r="U29" s="449"/>
      <c r="V29" s="449"/>
      <c r="W29" s="449"/>
      <c r="X29" s="449"/>
      <c r="Y29" s="449"/>
      <c r="Z29" s="449"/>
      <c r="AA29" s="449"/>
      <c r="AB29" s="449"/>
      <c r="AC29" s="449"/>
      <c r="AD29" s="449"/>
      <c r="AE29" s="449"/>
      <c r="AF29" s="449"/>
      <c r="AG29" s="449"/>
    </row>
    <row r="30" spans="1:38" customFormat="1" ht="14.25" customHeight="1" x14ac:dyDescent="0.15">
      <c r="B30" s="41"/>
      <c r="C30" s="448">
        <v>-3</v>
      </c>
      <c r="D30" s="448"/>
      <c r="E30" s="450"/>
      <c r="F30" s="450"/>
      <c r="G30" s="450"/>
      <c r="H30" s="450"/>
      <c r="I30" s="450"/>
      <c r="J30" s="450"/>
      <c r="K30" s="450"/>
      <c r="L30" s="450"/>
      <c r="M30" s="450"/>
      <c r="N30" s="450"/>
      <c r="O30" s="450"/>
      <c r="P30" s="450"/>
      <c r="Q30" s="450"/>
      <c r="R30" s="450"/>
      <c r="S30" s="450"/>
      <c r="T30" s="450"/>
      <c r="U30" s="450"/>
      <c r="V30" s="450"/>
      <c r="W30" s="450"/>
      <c r="X30" s="450"/>
      <c r="Y30" s="450"/>
      <c r="Z30" s="450"/>
      <c r="AA30" s="450"/>
      <c r="AB30" s="450"/>
      <c r="AC30" s="450"/>
      <c r="AD30" s="450"/>
      <c r="AE30" s="450"/>
      <c r="AF30" s="450"/>
      <c r="AG30" s="450"/>
    </row>
    <row r="31" spans="1:38" customFormat="1" ht="14.25" customHeight="1" x14ac:dyDescent="0.15">
      <c r="B31" s="41"/>
      <c r="C31" s="448">
        <v>-4</v>
      </c>
      <c r="D31" s="448"/>
      <c r="E31" s="450"/>
      <c r="F31" s="450"/>
      <c r="G31" s="450"/>
      <c r="H31" s="450"/>
      <c r="I31" s="450"/>
      <c r="J31" s="450"/>
      <c r="K31" s="450"/>
      <c r="L31" s="450"/>
      <c r="M31" s="450"/>
      <c r="N31" s="450"/>
      <c r="O31" s="450"/>
      <c r="P31" s="450"/>
      <c r="Q31" s="450"/>
      <c r="R31" s="450"/>
      <c r="S31" s="450"/>
      <c r="T31" s="450"/>
      <c r="U31" s="450"/>
      <c r="V31" s="450"/>
      <c r="W31" s="450"/>
      <c r="X31" s="450"/>
      <c r="Y31" s="450"/>
      <c r="Z31" s="450"/>
      <c r="AA31" s="450"/>
      <c r="AB31" s="450"/>
      <c r="AC31" s="450"/>
      <c r="AD31" s="450"/>
      <c r="AE31" s="450"/>
      <c r="AF31" s="450"/>
      <c r="AG31" s="450"/>
    </row>
    <row r="32" spans="1:38" x14ac:dyDescent="0.15">
      <c r="C32" s="53" t="s">
        <v>129</v>
      </c>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row>
    <row r="33" spans="3:33" x14ac:dyDescent="0.15">
      <c r="C33" s="53" t="s">
        <v>367</v>
      </c>
      <c r="D33" s="41"/>
    </row>
    <row r="34" spans="3:33" x14ac:dyDescent="0.15">
      <c r="C34" s="53" t="s">
        <v>368</v>
      </c>
      <c r="D34" s="41"/>
    </row>
    <row r="36" spans="3:33" s="13" customFormat="1" ht="15" customHeight="1" x14ac:dyDescent="0.15">
      <c r="M36" s="457" t="s">
        <v>82</v>
      </c>
      <c r="N36" s="457"/>
      <c r="O36" s="457"/>
      <c r="P36" s="457"/>
      <c r="Q36" s="457"/>
      <c r="R36" s="458" t="s">
        <v>83</v>
      </c>
      <c r="S36" s="459"/>
      <c r="T36" s="459"/>
      <c r="U36" s="459"/>
      <c r="V36" s="460"/>
      <c r="W36" s="237">
        <f>'第１号様式（第４条関係）'!V35</f>
        <v>0</v>
      </c>
      <c r="X36" s="237"/>
      <c r="Y36" s="237"/>
      <c r="Z36" s="237"/>
      <c r="AA36" s="237"/>
      <c r="AB36" s="237"/>
      <c r="AC36" s="237"/>
      <c r="AD36" s="237"/>
      <c r="AE36" s="237"/>
      <c r="AF36" s="237"/>
      <c r="AG36" s="237"/>
    </row>
    <row r="37" spans="3:33" s="13" customFormat="1" ht="15" customHeight="1" x14ac:dyDescent="0.15">
      <c r="M37" s="457"/>
      <c r="N37" s="457"/>
      <c r="O37" s="457"/>
      <c r="P37" s="457"/>
      <c r="Q37" s="457"/>
      <c r="R37" s="458" t="s">
        <v>84</v>
      </c>
      <c r="S37" s="459"/>
      <c r="T37" s="459"/>
      <c r="U37" s="459"/>
      <c r="V37" s="460"/>
      <c r="W37" s="431">
        <f>'第１号様式（第４条関係）'!V36</f>
        <v>0</v>
      </c>
      <c r="X37" s="432"/>
      <c r="Y37" s="432"/>
      <c r="Z37" s="432"/>
      <c r="AA37" s="432"/>
      <c r="AB37" s="432"/>
      <c r="AC37" s="432"/>
      <c r="AD37" s="432"/>
      <c r="AE37" s="432"/>
      <c r="AF37" s="432"/>
      <c r="AG37" s="433"/>
    </row>
    <row r="38" spans="3:33" s="13" customFormat="1" ht="15" customHeight="1" x14ac:dyDescent="0.15">
      <c r="M38" s="457"/>
      <c r="N38" s="457"/>
      <c r="O38" s="457"/>
      <c r="P38" s="457"/>
      <c r="Q38" s="457"/>
      <c r="R38" s="458" t="s">
        <v>85</v>
      </c>
      <c r="S38" s="459"/>
      <c r="T38" s="459"/>
      <c r="U38" s="459"/>
      <c r="V38" s="460"/>
      <c r="W38" s="237">
        <f>'第１号様式（第４条関係）'!V37</f>
        <v>0</v>
      </c>
      <c r="X38" s="237"/>
      <c r="Y38" s="237"/>
      <c r="Z38" s="237"/>
      <c r="AA38" s="237"/>
      <c r="AB38" s="237"/>
      <c r="AC38" s="237"/>
      <c r="AD38" s="237"/>
      <c r="AE38" s="237"/>
      <c r="AF38" s="237"/>
      <c r="AG38" s="237"/>
    </row>
    <row r="39" spans="3:33" ht="22.5" customHeight="1" x14ac:dyDescent="0.15">
      <c r="D39"/>
      <c r="E39"/>
      <c r="F39"/>
      <c r="G39"/>
      <c r="H39"/>
      <c r="I39"/>
      <c r="J39"/>
    </row>
    <row r="40" spans="3:33" ht="22.5" customHeight="1" x14ac:dyDescent="0.15">
      <c r="D40"/>
      <c r="E40"/>
      <c r="F40"/>
      <c r="G40"/>
      <c r="H40"/>
      <c r="I40"/>
      <c r="J40"/>
    </row>
    <row r="41" spans="3:33" ht="22.5" customHeight="1" x14ac:dyDescent="0.15">
      <c r="D41" s="456"/>
      <c r="E41" s="456"/>
      <c r="F41" s="456"/>
      <c r="G41" s="456"/>
      <c r="H41" s="456"/>
      <c r="I41" s="456"/>
      <c r="J41" s="456"/>
    </row>
    <row r="42" spans="3:33" ht="22.5" customHeight="1" x14ac:dyDescent="0.15">
      <c r="D42" s="456"/>
      <c r="E42" s="456"/>
      <c r="F42" s="456"/>
      <c r="G42" s="456"/>
      <c r="H42" s="456"/>
      <c r="I42" s="456"/>
      <c r="J42" s="456"/>
    </row>
    <row r="43" spans="3:33" ht="22.5" customHeight="1" x14ac:dyDescent="0.15"/>
  </sheetData>
  <sheetProtection algorithmName="SHA-512" hashValue="Pil6xyMb2VwR3QiEU4Dn3P+WYJ0qed+Xxh1LJUEADeBLELx5kmJLVK4t5u3ZOWsgw374aC99juXqVAEBpEHXLw==" saltValue="2Y21QXTyttyr2vEgpLJ40A==" spinCount="100000" sheet="1" selectLockedCells="1"/>
  <mergeCells count="60">
    <mergeCell ref="D42:J42"/>
    <mergeCell ref="M36:Q38"/>
    <mergeCell ref="R36:V36"/>
    <mergeCell ref="R37:V37"/>
    <mergeCell ref="R38:V38"/>
    <mergeCell ref="D41:J41"/>
    <mergeCell ref="Y6:AG6"/>
    <mergeCell ref="D4:E4"/>
    <mergeCell ref="F4:G4"/>
    <mergeCell ref="C28:D28"/>
    <mergeCell ref="C29:D29"/>
    <mergeCell ref="C23:J23"/>
    <mergeCell ref="N11:R11"/>
    <mergeCell ref="T11:AG11"/>
    <mergeCell ref="N12:R12"/>
    <mergeCell ref="T12:AG12"/>
    <mergeCell ref="K23:AG23"/>
    <mergeCell ref="A20:AH20"/>
    <mergeCell ref="A18:AH18"/>
    <mergeCell ref="G16:H16"/>
    <mergeCell ref="C17:D17"/>
    <mergeCell ref="A17:B17"/>
    <mergeCell ref="E17:AH17"/>
    <mergeCell ref="X7:Y7"/>
    <mergeCell ref="Z7:AA7"/>
    <mergeCell ref="B9:F9"/>
    <mergeCell ref="G9:K9"/>
    <mergeCell ref="B16:C16"/>
    <mergeCell ref="N13:R13"/>
    <mergeCell ref="T13:AG13"/>
    <mergeCell ref="AE7:AF7"/>
    <mergeCell ref="J16:K16"/>
    <mergeCell ref="D16:E16"/>
    <mergeCell ref="X16:Y16"/>
    <mergeCell ref="V16:W16"/>
    <mergeCell ref="S16:U16"/>
    <mergeCell ref="O16:Q16"/>
    <mergeCell ref="Z16:AH16"/>
    <mergeCell ref="C31:D31"/>
    <mergeCell ref="E28:AG28"/>
    <mergeCell ref="E29:AG29"/>
    <mergeCell ref="E30:AG30"/>
    <mergeCell ref="E31:AG31"/>
    <mergeCell ref="C30:D30"/>
    <mergeCell ref="B24:B25"/>
    <mergeCell ref="C24:J25"/>
    <mergeCell ref="K24:N24"/>
    <mergeCell ref="K25:N25"/>
    <mergeCell ref="O24:P24"/>
    <mergeCell ref="Q24:R24"/>
    <mergeCell ref="O25:P25"/>
    <mergeCell ref="Q25:R25"/>
    <mergeCell ref="T25:U25"/>
    <mergeCell ref="W24:X24"/>
    <mergeCell ref="W25:X25"/>
    <mergeCell ref="W36:AG36"/>
    <mergeCell ref="W38:AG38"/>
    <mergeCell ref="W37:AG37"/>
    <mergeCell ref="Z24:AG24"/>
    <mergeCell ref="T24:U24"/>
  </mergeCells>
  <phoneticPr fontId="2"/>
  <dataValidations count="2">
    <dataValidation type="list" allowBlank="1" showInputMessage="1" showErrorMessage="1" sqref="B16 X7 O24:P25" xr:uid="{00000000-0002-0000-0900-000000000000}">
      <formula1>"令和"</formula1>
    </dataValidation>
    <dataValidation type="list" allowBlank="1" showInputMessage="1" showErrorMessage="1" sqref="O16" xr:uid="{00000000-0002-0000-0900-000001000000}">
      <formula1>"高齢福"</formula1>
    </dataValidation>
  </dataValidations>
  <printOptions horizontalCentered="1"/>
  <pageMargins left="0.78740157480314965" right="0.78740157480314965" top="0.78740157480314965" bottom="0.55118110236220474" header="0.31496062992125984" footer="0.31496062992125984"/>
  <pageSetup paperSize="9" scale="9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tint="-0.249977111117893"/>
  </sheetPr>
  <dimension ref="A1:AL55"/>
  <sheetViews>
    <sheetView view="pageBreakPreview" zoomScaleNormal="100" zoomScaleSheetLayoutView="100" workbookViewId="0">
      <selection activeCell="E4" sqref="E4:F4"/>
    </sheetView>
  </sheetViews>
  <sheetFormatPr defaultColWidth="9" defaultRowHeight="14.25" x14ac:dyDescent="0.15"/>
  <cols>
    <col min="1" max="11" width="2.5" style="1" customWidth="1"/>
    <col min="12" max="12" width="4.75" style="1" customWidth="1"/>
    <col min="13" max="16" width="3.375" style="1" customWidth="1"/>
    <col min="17" max="33" width="2.5" style="1" customWidth="1"/>
    <col min="34" max="34" width="3" style="1" customWidth="1"/>
    <col min="35" max="43" width="2.5" style="1" customWidth="1"/>
    <col min="44" max="16384" width="9" style="1"/>
  </cols>
  <sheetData>
    <row r="1" spans="1:38" x14ac:dyDescent="0.15">
      <c r="A1" s="54" t="s">
        <v>136</v>
      </c>
    </row>
    <row r="2" spans="1:38" s="2" customFormat="1" ht="15" customHeight="1" x14ac:dyDescent="0.15">
      <c r="A2" s="2" t="s">
        <v>138</v>
      </c>
    </row>
    <row r="3" spans="1:38" s="2" customFormat="1" ht="15" customHeight="1" x14ac:dyDescent="0.15">
      <c r="Y3" s="16"/>
      <c r="Z3" s="16"/>
      <c r="AB3" s="16"/>
      <c r="AC3" s="16"/>
      <c r="AE3" s="16"/>
      <c r="AF3" s="16"/>
    </row>
    <row r="4" spans="1:38" s="2" customFormat="1" ht="15" customHeight="1" x14ac:dyDescent="0.15">
      <c r="A4" s="3"/>
      <c r="B4" s="3"/>
      <c r="C4" s="3"/>
      <c r="D4" s="3"/>
      <c r="E4" s="427">
        <f>'第１号様式（第４条関係）'!G4</f>
        <v>0</v>
      </c>
      <c r="F4" s="427"/>
      <c r="G4" s="413">
        <f>'第１号様式（第４条関係）'!I4</f>
        <v>0</v>
      </c>
      <c r="H4" s="413"/>
      <c r="I4" s="2" t="s">
        <v>139</v>
      </c>
      <c r="Z4" s="3"/>
      <c r="AA4" s="3"/>
      <c r="AB4" s="3"/>
      <c r="AC4" s="3"/>
      <c r="AD4" s="3"/>
      <c r="AE4" s="3"/>
      <c r="AF4" s="3"/>
      <c r="AG4" s="3"/>
    </row>
    <row r="5" spans="1:38" s="2" customFormat="1" ht="15" customHeight="1" x14ac:dyDescent="0.15"/>
    <row r="6" spans="1:38" s="2" customFormat="1" ht="15" customHeight="1" x14ac:dyDescent="0.15">
      <c r="W6" s="422" t="s">
        <v>194</v>
      </c>
      <c r="X6" s="422"/>
      <c r="Y6" s="422"/>
      <c r="Z6" s="422"/>
      <c r="AA6" s="422"/>
      <c r="AB6" s="422"/>
      <c r="AC6" s="422"/>
      <c r="AD6" s="422"/>
      <c r="AE6" s="422"/>
      <c r="AF6" s="422"/>
    </row>
    <row r="7" spans="1:38" s="2" customFormat="1" ht="15" customHeight="1" x14ac:dyDescent="0.15">
      <c r="V7" s="424"/>
      <c r="W7" s="424"/>
      <c r="X7" s="422"/>
      <c r="Y7" s="422"/>
      <c r="Z7" s="15" t="s">
        <v>108</v>
      </c>
      <c r="AA7" s="422"/>
      <c r="AB7" s="422"/>
      <c r="AC7" s="2" t="s">
        <v>1</v>
      </c>
      <c r="AD7" s="422"/>
      <c r="AE7" s="422"/>
      <c r="AF7" s="2" t="s">
        <v>0</v>
      </c>
    </row>
    <row r="8" spans="1:38" s="2" customFormat="1" ht="15" customHeight="1" x14ac:dyDescent="0.15">
      <c r="V8" s="32"/>
      <c r="W8" s="32"/>
      <c r="X8" s="32"/>
      <c r="Y8" s="32"/>
      <c r="Z8" s="33"/>
      <c r="AA8" s="31"/>
      <c r="AB8" s="32"/>
      <c r="AC8" s="33"/>
      <c r="AD8" s="31"/>
      <c r="AE8" s="32"/>
      <c r="AF8" s="33"/>
    </row>
    <row r="9" spans="1:38" ht="15" customHeight="1" x14ac:dyDescent="0.15">
      <c r="A9" s="2"/>
      <c r="B9" s="423">
        <f>'第１号様式（第４条関係）'!S12</f>
        <v>0</v>
      </c>
      <c r="C9" s="423"/>
      <c r="D9" s="423"/>
      <c r="E9" s="423"/>
      <c r="F9" s="423"/>
      <c r="G9" s="423"/>
      <c r="H9" s="423"/>
      <c r="I9" s="423"/>
      <c r="J9" s="423"/>
      <c r="K9" s="423"/>
      <c r="L9" s="423"/>
      <c r="M9" s="423"/>
      <c r="N9" s="423"/>
      <c r="O9" s="2"/>
      <c r="P9" s="2"/>
      <c r="Q9" s="2"/>
      <c r="R9" s="2"/>
      <c r="S9" s="2"/>
      <c r="T9" s="2"/>
      <c r="U9" s="2"/>
      <c r="V9" s="2"/>
      <c r="W9" s="2"/>
      <c r="X9" s="2"/>
      <c r="Y9" s="2"/>
      <c r="Z9" s="2"/>
      <c r="AA9" s="2"/>
      <c r="AB9" s="2"/>
      <c r="AC9" s="2"/>
      <c r="AD9" s="2"/>
      <c r="AE9" s="2"/>
      <c r="AF9" s="2"/>
      <c r="AG9" s="2"/>
      <c r="AH9" s="2"/>
    </row>
    <row r="10" spans="1:38" ht="15" customHeight="1" x14ac:dyDescent="0.15">
      <c r="A10" s="2"/>
      <c r="B10" s="415">
        <f>'第１号様式（第４条関係）'!S13</f>
        <v>0</v>
      </c>
      <c r="C10" s="415"/>
      <c r="D10" s="415"/>
      <c r="E10" s="415"/>
      <c r="F10" s="415"/>
      <c r="G10" s="415"/>
      <c r="H10" s="415"/>
      <c r="I10" s="415"/>
      <c r="J10" s="415"/>
      <c r="K10" s="415"/>
      <c r="L10" s="415"/>
      <c r="M10" s="415"/>
      <c r="N10" s="415"/>
      <c r="O10" s="2" t="s">
        <v>10</v>
      </c>
      <c r="P10" s="2"/>
      <c r="Q10" s="2"/>
      <c r="R10" s="2"/>
      <c r="S10" s="2"/>
      <c r="T10" s="2"/>
      <c r="U10" s="2"/>
      <c r="V10" s="2"/>
      <c r="W10" s="2"/>
      <c r="X10" s="2"/>
      <c r="Y10" s="2"/>
      <c r="Z10" s="2"/>
      <c r="AA10" s="2"/>
      <c r="AB10" s="2"/>
      <c r="AC10" s="2"/>
      <c r="AD10" s="2"/>
      <c r="AE10" s="2"/>
      <c r="AF10" s="2"/>
      <c r="AG10" s="2"/>
      <c r="AH10" s="2"/>
    </row>
    <row r="11" spans="1:38" ht="15" customHeight="1" x14ac:dyDescent="0.15">
      <c r="A11" s="2"/>
      <c r="B11" s="2"/>
      <c r="C11" s="2"/>
      <c r="D11" s="2"/>
      <c r="E11" s="2"/>
      <c r="F11" s="2"/>
      <c r="G11" s="2"/>
      <c r="H11" s="2"/>
      <c r="I11" s="2"/>
      <c r="J11" s="2"/>
      <c r="K11" s="2"/>
      <c r="L11" s="2"/>
      <c r="M11" s="2"/>
      <c r="N11" s="2"/>
      <c r="O11" s="2"/>
      <c r="P11" s="2"/>
      <c r="Q11" s="2"/>
      <c r="R11" s="2"/>
      <c r="S11" s="2"/>
      <c r="T11" s="2"/>
      <c r="V11" s="425" t="s">
        <v>32</v>
      </c>
      <c r="W11" s="425"/>
      <c r="X11" s="425"/>
      <c r="Y11" s="425"/>
      <c r="Z11" s="425"/>
      <c r="AA11" s="423">
        <f>'第１号様式（第４条関係）'!G9</f>
        <v>0</v>
      </c>
      <c r="AB11" s="423"/>
      <c r="AC11" s="423"/>
      <c r="AD11" s="423"/>
      <c r="AE11" s="423"/>
      <c r="AF11" s="2"/>
      <c r="AG11" s="2"/>
    </row>
    <row r="12" spans="1:38" s="2" customFormat="1" ht="15" customHeight="1" x14ac:dyDescent="0.15"/>
    <row r="13" spans="1:38" s="2" customFormat="1" ht="19.5" customHeight="1" x14ac:dyDescent="0.15">
      <c r="B13" s="413">
        <f>'第６号様式 (第５条関係)'!X7</f>
        <v>0</v>
      </c>
      <c r="C13" s="413"/>
      <c r="D13" s="413">
        <f>'第６号様式 (第５条関係)'!Z7</f>
        <v>0</v>
      </c>
      <c r="E13" s="413"/>
      <c r="F13" s="9" t="s">
        <v>2</v>
      </c>
      <c r="G13" s="413">
        <f>'第６号様式 (第５条関係)'!AC7</f>
        <v>0</v>
      </c>
      <c r="H13" s="413"/>
      <c r="I13" s="9" t="s">
        <v>1</v>
      </c>
      <c r="J13" s="413">
        <f>'第６号様式 (第５条関係)'!AE7</f>
        <v>0</v>
      </c>
      <c r="K13" s="413"/>
      <c r="L13" s="2" t="s">
        <v>11</v>
      </c>
      <c r="N13" s="266" t="str">
        <f>'第６号様式 (第５条関係)'!Y6</f>
        <v xml:space="preserve">第　  号   </v>
      </c>
      <c r="O13" s="266"/>
      <c r="P13" s="266"/>
      <c r="Q13" s="266"/>
      <c r="R13" s="266"/>
      <c r="S13" s="2" t="s">
        <v>140</v>
      </c>
      <c r="Y13" s="9" t="str">
        <f>'第１号様式（第４条関係）'!D15</f>
        <v>令和</v>
      </c>
      <c r="Z13" s="9"/>
      <c r="AA13" s="412">
        <f>'第１号様式（第４条関係）'!F15</f>
        <v>0</v>
      </c>
      <c r="AB13" s="412"/>
      <c r="AC13" s="266" t="s">
        <v>230</v>
      </c>
      <c r="AD13" s="266"/>
      <c r="AE13" s="266"/>
      <c r="AF13" s="266"/>
      <c r="AI13" s="74"/>
      <c r="AJ13" s="75"/>
      <c r="AK13" s="75"/>
      <c r="AL13" s="75"/>
    </row>
    <row r="14" spans="1:38" s="2" customFormat="1" ht="36.75" customHeight="1" x14ac:dyDescent="0.15">
      <c r="A14" s="463" t="s">
        <v>369</v>
      </c>
      <c r="B14" s="463"/>
      <c r="C14" s="463"/>
      <c r="D14" s="463"/>
      <c r="E14" s="463"/>
      <c r="F14" s="463"/>
      <c r="G14" s="463"/>
      <c r="H14" s="463"/>
      <c r="I14" s="463"/>
      <c r="J14" s="463"/>
      <c r="K14" s="463"/>
      <c r="L14" s="463"/>
      <c r="M14" s="463"/>
      <c r="N14" s="463"/>
      <c r="O14" s="463"/>
      <c r="P14" s="463"/>
      <c r="Q14" s="463"/>
      <c r="R14" s="463"/>
      <c r="S14" s="463"/>
      <c r="T14" s="463"/>
      <c r="U14" s="463"/>
      <c r="V14" s="463"/>
      <c r="W14" s="463"/>
      <c r="X14" s="463"/>
      <c r="Y14" s="463"/>
      <c r="Z14" s="463"/>
      <c r="AA14" s="463"/>
      <c r="AB14" s="463"/>
      <c r="AC14" s="463"/>
      <c r="AD14" s="463"/>
      <c r="AE14" s="463"/>
      <c r="AF14" s="463"/>
      <c r="AG14" s="17"/>
      <c r="AH14" s="17"/>
    </row>
    <row r="15" spans="1:38" s="2" customFormat="1" ht="15" customHeight="1" x14ac:dyDescent="0.15"/>
    <row r="16" spans="1:38" s="2" customFormat="1" ht="15" customHeight="1" x14ac:dyDescent="0.15"/>
    <row r="17" spans="2:34" s="2" customFormat="1" ht="15" customHeight="1" x14ac:dyDescent="0.15"/>
    <row r="18" spans="2:34" s="2" customFormat="1" ht="15" customHeight="1" x14ac:dyDescent="0.15">
      <c r="B18" s="15"/>
      <c r="L18" s="55"/>
      <c r="M18" s="55"/>
      <c r="N18" s="55"/>
      <c r="O18" s="55"/>
      <c r="P18" s="55"/>
      <c r="Q18" s="26"/>
      <c r="R18" s="26"/>
      <c r="S18" s="26"/>
    </row>
    <row r="19" spans="2:34" s="2" customFormat="1" ht="15" customHeight="1" x14ac:dyDescent="0.15">
      <c r="B19" s="15"/>
      <c r="L19" s="55"/>
      <c r="M19" s="55"/>
      <c r="N19" s="55"/>
      <c r="O19" s="55"/>
      <c r="P19" s="55"/>
      <c r="Q19" s="26"/>
      <c r="R19" s="26"/>
      <c r="S19" s="26"/>
    </row>
    <row r="20" spans="2:34" s="2" customFormat="1" ht="15" customHeight="1" x14ac:dyDescent="0.15">
      <c r="C20" s="15"/>
      <c r="P20" s="21"/>
      <c r="Q20" s="21"/>
      <c r="R20" s="21"/>
      <c r="S20" s="21"/>
      <c r="T20" s="21"/>
      <c r="U20" s="21"/>
      <c r="V20" s="21"/>
      <c r="W20" s="21"/>
      <c r="X20" s="21"/>
      <c r="Y20" s="21"/>
      <c r="Z20" s="21"/>
      <c r="AA20" s="21"/>
      <c r="AB20" s="21"/>
      <c r="AC20" s="21"/>
      <c r="AD20" s="21"/>
      <c r="AE20" s="21"/>
      <c r="AF20" s="21"/>
      <c r="AG20" s="21"/>
    </row>
    <row r="21" spans="2:34" s="2" customFormat="1" ht="15" customHeight="1" x14ac:dyDescent="0.15">
      <c r="B21" s="15"/>
      <c r="C21" s="15"/>
      <c r="P21" s="23"/>
      <c r="Q21" s="23"/>
      <c r="R21" s="23"/>
      <c r="S21" s="23"/>
      <c r="T21" s="23"/>
      <c r="U21" s="23"/>
      <c r="V21" s="24"/>
      <c r="W21" s="25"/>
      <c r="X21" s="23"/>
      <c r="Y21" s="23"/>
      <c r="Z21" s="23"/>
      <c r="AA21" s="23"/>
      <c r="AB21" s="23"/>
      <c r="AC21" s="24"/>
      <c r="AD21" s="24"/>
      <c r="AE21" s="24"/>
      <c r="AF21" s="24"/>
      <c r="AG21" s="24"/>
    </row>
    <row r="22" spans="2:34" s="2" customFormat="1" ht="15" customHeight="1" x14ac:dyDescent="0.15">
      <c r="C22" s="2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row>
    <row r="23" spans="2:34" s="2" customFormat="1" ht="15" customHeight="1" x14ac:dyDescent="0.15">
      <c r="C23" s="28"/>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22"/>
    </row>
    <row r="24" spans="2:34" s="2" customFormat="1" ht="15" customHeight="1" x14ac:dyDescent="0.15">
      <c r="C24" s="2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row>
    <row r="25" spans="2:34" s="2" customFormat="1" ht="15" customHeight="1" x14ac:dyDescent="0.15">
      <c r="C25" s="28"/>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22"/>
    </row>
    <row r="26" spans="2:34" s="2" customFormat="1" ht="15" customHeight="1" x14ac:dyDescent="0.15">
      <c r="C26" s="2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row>
    <row r="27" spans="2:34" s="2" customFormat="1" ht="15" customHeight="1" x14ac:dyDescent="0.15">
      <c r="C27" s="28"/>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22"/>
    </row>
    <row r="28" spans="2:34" s="2" customFormat="1" ht="15" customHeight="1" x14ac:dyDescent="0.15">
      <c r="C28" s="2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row>
    <row r="29" spans="2:34" s="2" customFormat="1" ht="15" customHeight="1" x14ac:dyDescent="0.15">
      <c r="C29" s="28"/>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22"/>
    </row>
    <row r="30" spans="2:34" s="2" customFormat="1" ht="15" customHeight="1" x14ac:dyDescent="0.15">
      <c r="C30" s="2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row>
    <row r="31" spans="2:34" s="2" customFormat="1" ht="15" customHeight="1" x14ac:dyDescent="0.15">
      <c r="C31" s="28"/>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22"/>
    </row>
    <row r="32" spans="2:34" s="2" customFormat="1" ht="15" customHeight="1" x14ac:dyDescent="0.15">
      <c r="C32" s="2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row>
    <row r="33" spans="3:36" s="2" customFormat="1" ht="30" customHeight="1" x14ac:dyDescent="0.15">
      <c r="C33" s="28"/>
      <c r="D33" s="17"/>
      <c r="E33" s="17"/>
      <c r="F33" s="17"/>
      <c r="G33" s="17"/>
      <c r="H33" s="17"/>
      <c r="I33" s="17"/>
      <c r="J33" s="17"/>
      <c r="K33" s="17"/>
      <c r="L33" s="17"/>
      <c r="M33" s="17"/>
      <c r="N33" s="17"/>
      <c r="O33" s="17"/>
      <c r="P33" s="17"/>
      <c r="Q33" s="462" t="s">
        <v>142</v>
      </c>
      <c r="R33" s="462"/>
      <c r="S33" s="462"/>
      <c r="T33" s="462"/>
      <c r="U33" s="462"/>
      <c r="V33" s="462"/>
      <c r="W33" s="465" t="s">
        <v>239</v>
      </c>
      <c r="X33" s="465"/>
      <c r="Y33" s="465"/>
      <c r="Z33" s="465"/>
      <c r="AA33" s="465"/>
      <c r="AB33" s="465"/>
      <c r="AC33" s="465"/>
      <c r="AD33" s="465"/>
      <c r="AE33" s="465"/>
      <c r="AF33" s="465"/>
      <c r="AG33" s="17"/>
      <c r="AH33" s="22"/>
      <c r="AJ33" s="72"/>
    </row>
    <row r="34" spans="3:36" s="2" customFormat="1" ht="15" customHeight="1" x14ac:dyDescent="0.15">
      <c r="C34" s="27"/>
      <c r="D34" s="17"/>
      <c r="E34" s="17"/>
      <c r="F34" s="17"/>
      <c r="G34" s="17"/>
      <c r="H34" s="17"/>
      <c r="I34" s="17"/>
      <c r="J34" s="17"/>
      <c r="K34" s="17"/>
      <c r="L34" s="17"/>
      <c r="M34" s="17"/>
      <c r="N34" s="17"/>
      <c r="O34" s="17"/>
      <c r="P34" s="17"/>
      <c r="Q34" s="461" t="s">
        <v>141</v>
      </c>
      <c r="R34" s="461"/>
      <c r="S34" s="461"/>
      <c r="T34" s="461"/>
      <c r="U34" s="461"/>
      <c r="V34" s="461"/>
      <c r="W34" s="465" t="s">
        <v>242</v>
      </c>
      <c r="X34" s="465"/>
      <c r="Y34" s="465"/>
      <c r="Z34" s="465"/>
      <c r="AA34" s="465"/>
      <c r="AB34" s="465"/>
      <c r="AC34" s="465"/>
      <c r="AD34" s="465"/>
      <c r="AE34" s="465"/>
      <c r="AF34" s="465"/>
      <c r="AG34" s="17"/>
      <c r="AH34" s="17"/>
    </row>
    <row r="35" spans="3:36" s="2" customFormat="1" ht="15" customHeight="1" x14ac:dyDescent="0.15">
      <c r="C35" s="28"/>
      <c r="D35" s="17"/>
      <c r="E35" s="17"/>
      <c r="F35" s="17"/>
      <c r="G35" s="17"/>
      <c r="H35" s="17"/>
      <c r="I35" s="17"/>
      <c r="J35" s="17"/>
      <c r="K35" s="17"/>
      <c r="L35" s="17"/>
      <c r="M35" s="17"/>
      <c r="N35" s="17"/>
      <c r="O35" s="17"/>
      <c r="P35" s="17"/>
      <c r="Q35" s="461" t="s">
        <v>85</v>
      </c>
      <c r="R35" s="461"/>
      <c r="S35" s="461"/>
      <c r="T35" s="461"/>
      <c r="U35" s="461"/>
      <c r="V35" s="461"/>
      <c r="W35" s="464" t="s">
        <v>238</v>
      </c>
      <c r="X35" s="465"/>
      <c r="Y35" s="465"/>
      <c r="Z35" s="465"/>
      <c r="AA35" s="465"/>
      <c r="AB35" s="465"/>
      <c r="AC35" s="465"/>
      <c r="AD35" s="465"/>
      <c r="AE35" s="465"/>
      <c r="AF35" s="465"/>
      <c r="AG35" s="17"/>
      <c r="AH35" s="22"/>
    </row>
    <row r="36" spans="3:36" s="2" customFormat="1" ht="15" customHeight="1" x14ac:dyDescent="0.15">
      <c r="C36" s="27"/>
      <c r="D36" s="34"/>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row>
    <row r="37" spans="3:36" s="2" customFormat="1" ht="15" customHeight="1" x14ac:dyDescent="0.15">
      <c r="C37" s="28"/>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22"/>
    </row>
    <row r="38" spans="3:36" s="2" customFormat="1" ht="15" customHeight="1" x14ac:dyDescent="0.15">
      <c r="C38" s="27"/>
      <c r="D38" s="34"/>
      <c r="E38" s="35"/>
      <c r="F38" s="35"/>
      <c r="G38" s="35"/>
      <c r="H38" s="35"/>
      <c r="I38" s="35"/>
      <c r="J38" s="35"/>
      <c r="K38" s="35"/>
      <c r="L38" s="35"/>
      <c r="M38" s="35"/>
      <c r="N38" s="35"/>
      <c r="O38" s="35"/>
      <c r="P38" s="35"/>
      <c r="Q38" s="35"/>
      <c r="R38" s="35"/>
      <c r="S38" s="35"/>
      <c r="T38" s="35"/>
      <c r="U38" s="35"/>
      <c r="V38" s="35"/>
      <c r="W38" s="35"/>
      <c r="X38" s="35"/>
      <c r="Y38" s="35"/>
      <c r="Z38" s="35"/>
      <c r="AA38" s="35"/>
      <c r="AB38" s="35"/>
      <c r="AC38" s="35"/>
      <c r="AD38" s="35"/>
      <c r="AE38" s="35"/>
      <c r="AF38" s="35"/>
      <c r="AG38" s="35"/>
      <c r="AH38" s="35"/>
    </row>
    <row r="39" spans="3:36" s="2" customFormat="1" ht="15" customHeight="1" x14ac:dyDescent="0.15">
      <c r="C39" s="27"/>
      <c r="D39" s="17"/>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row>
    <row r="40" spans="3:36" s="2" customFormat="1" ht="15" customHeight="1" x14ac:dyDescent="0.15">
      <c r="C40" s="28"/>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22"/>
    </row>
    <row r="41" spans="3:36" s="2" customFormat="1" ht="15" customHeight="1" x14ac:dyDescent="0.15">
      <c r="C41" s="2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row>
    <row r="42" spans="3:36" s="2" customFormat="1" ht="15" customHeight="1" x14ac:dyDescent="0.15">
      <c r="C42" s="28"/>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22"/>
    </row>
    <row r="43" spans="3:36" s="2" customFormat="1" ht="15" customHeight="1" x14ac:dyDescent="0.15">
      <c r="C43" s="27"/>
      <c r="D43" s="34"/>
      <c r="E43" s="35"/>
      <c r="F43" s="35"/>
      <c r="G43" s="35"/>
      <c r="H43" s="35"/>
      <c r="I43" s="35"/>
      <c r="J43" s="35"/>
      <c r="K43" s="35"/>
      <c r="L43" s="35"/>
      <c r="M43" s="35"/>
      <c r="N43" s="35"/>
      <c r="O43" s="35"/>
      <c r="P43" s="35"/>
      <c r="Q43" s="35"/>
      <c r="R43" s="35"/>
      <c r="S43" s="35"/>
      <c r="T43" s="35"/>
      <c r="U43" s="35"/>
      <c r="V43" s="35"/>
      <c r="W43" s="35"/>
      <c r="X43" s="35"/>
      <c r="Y43" s="35"/>
      <c r="Z43" s="35"/>
      <c r="AA43" s="35"/>
      <c r="AB43" s="35"/>
      <c r="AC43" s="35"/>
      <c r="AD43" s="35"/>
      <c r="AE43" s="35"/>
      <c r="AF43" s="35"/>
      <c r="AG43" s="35"/>
      <c r="AH43" s="35"/>
    </row>
    <row r="44" spans="3:36" s="2" customFormat="1" ht="15" customHeight="1" x14ac:dyDescent="0.15">
      <c r="C44" s="28"/>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22"/>
    </row>
    <row r="45" spans="3:36" s="2" customFormat="1" ht="15" customHeight="1" x14ac:dyDescent="0.15">
      <c r="C45" s="2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row>
    <row r="46" spans="3:36" ht="15" customHeight="1" x14ac:dyDescent="0.15"/>
    <row r="47" spans="3:36" ht="15" customHeight="1" x14ac:dyDescent="0.15"/>
    <row r="48" spans="3:36"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sheetData>
  <sheetProtection algorithmName="SHA-512" hashValue="1F7znKK6w8/J/yHnlpdTXW6scZezw+l8dZ/fQ5kUWlEMH7oUWwKaSNx5QzxfcTdf8A8HmsPh1InljXP3hOvU9g==" saltValue="JUNr6O5RQw/ywfygYwcKGA==" spinCount="100000" sheet="1" selectLockedCells="1"/>
  <mergeCells count="25">
    <mergeCell ref="W6:AF6"/>
    <mergeCell ref="B13:C13"/>
    <mergeCell ref="AA7:AB7"/>
    <mergeCell ref="AD7:AE7"/>
    <mergeCell ref="G13:H13"/>
    <mergeCell ref="D13:E13"/>
    <mergeCell ref="V7:W7"/>
    <mergeCell ref="X7:Y7"/>
    <mergeCell ref="AC13:AF13"/>
    <mergeCell ref="E4:F4"/>
    <mergeCell ref="G4:H4"/>
    <mergeCell ref="Q35:V35"/>
    <mergeCell ref="Q34:V34"/>
    <mergeCell ref="Q33:V33"/>
    <mergeCell ref="A14:AF14"/>
    <mergeCell ref="W35:AF35"/>
    <mergeCell ref="W33:AF33"/>
    <mergeCell ref="W34:AF34"/>
    <mergeCell ref="B9:N9"/>
    <mergeCell ref="B10:N10"/>
    <mergeCell ref="V11:Z11"/>
    <mergeCell ref="AA11:AE11"/>
    <mergeCell ref="AA13:AB13"/>
    <mergeCell ref="N13:R13"/>
    <mergeCell ref="J13:K13"/>
  </mergeCells>
  <phoneticPr fontId="2"/>
  <dataValidations count="1">
    <dataValidation type="list" allowBlank="1" showInputMessage="1" showErrorMessage="1" sqref="V7" xr:uid="{73B58B65-87FF-4C6D-B225-C65743847A3C}">
      <formula1>"令和"</formula1>
    </dataValidation>
  </dataValidations>
  <hyperlinks>
    <hyperlink ref="W35" r:id="rId1" xr:uid="{11B76B97-B891-4E96-A5F8-399B3D744934}"/>
  </hyperlinks>
  <printOptions horizontalCentered="1"/>
  <pageMargins left="0.78740157480314965" right="0.78740157480314965" top="0.78740157480314965" bottom="0.55118110236220474" header="0.31496062992125984" footer="0.31496062992125984"/>
  <pageSetup paperSize="9" scale="92" orientation="portrait" r:id="rId2"/>
  <rowBreaks count="1" manualBreakCount="1">
    <brk id="39" max="33" man="1"/>
  </rowBreaks>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39997558519241921"/>
  </sheetPr>
  <dimension ref="A1:AY40"/>
  <sheetViews>
    <sheetView view="pageBreakPreview" zoomScaleNormal="100" zoomScaleSheetLayoutView="100" workbookViewId="0">
      <selection activeCell="K23" sqref="K23:AG23"/>
    </sheetView>
  </sheetViews>
  <sheetFormatPr defaultColWidth="9" defaultRowHeight="14.25" x14ac:dyDescent="0.15"/>
  <cols>
    <col min="1" max="28" width="2.5" style="1" customWidth="1"/>
    <col min="29" max="29" width="3.625" style="1" customWidth="1"/>
    <col min="30" max="33" width="2.5" style="1" customWidth="1"/>
    <col min="34" max="34" width="2.125" style="1" customWidth="1"/>
    <col min="35" max="44" width="2.5" style="1" customWidth="1"/>
    <col min="45" max="16384" width="9" style="1"/>
  </cols>
  <sheetData>
    <row r="1" spans="1:51" x14ac:dyDescent="0.15">
      <c r="A1" s="2"/>
    </row>
    <row r="2" spans="1:51" s="2" customFormat="1" ht="19.5" customHeight="1" x14ac:dyDescent="0.15">
      <c r="A2" s="2" t="s">
        <v>143</v>
      </c>
    </row>
    <row r="3" spans="1:51" s="2" customFormat="1" ht="19.5" customHeight="1" x14ac:dyDescent="0.15"/>
    <row r="4" spans="1:51" s="2" customFormat="1" ht="15" customHeight="1" x14ac:dyDescent="0.15">
      <c r="A4" s="3"/>
      <c r="B4" s="3"/>
      <c r="C4" s="3"/>
      <c r="D4" s="3"/>
      <c r="E4" s="412">
        <f>'第１号様式（第４条関係）'!G4</f>
        <v>0</v>
      </c>
      <c r="F4" s="412"/>
      <c r="G4" s="413">
        <f>'第１号様式（第４条関係）'!I4</f>
        <v>0</v>
      </c>
      <c r="H4" s="413"/>
      <c r="I4" s="2" t="s">
        <v>265</v>
      </c>
      <c r="X4" s="267"/>
      <c r="Y4" s="267"/>
      <c r="Z4" s="102" t="s">
        <v>266</v>
      </c>
      <c r="AA4" s="3"/>
      <c r="AB4" s="3"/>
      <c r="AC4" s="3"/>
      <c r="AD4" s="3"/>
      <c r="AE4" s="3"/>
      <c r="AF4" s="3"/>
    </row>
    <row r="5" spans="1:51" s="2" customFormat="1" ht="15" customHeight="1" x14ac:dyDescent="0.15"/>
    <row r="6" spans="1:51" s="2" customFormat="1" ht="15" customHeight="1" x14ac:dyDescent="0.15">
      <c r="X6" s="274" t="s">
        <v>241</v>
      </c>
      <c r="Y6" s="274"/>
      <c r="Z6" s="274"/>
      <c r="AA6" s="274"/>
      <c r="AB6" s="274"/>
      <c r="AC6" s="274"/>
      <c r="AD6" s="274"/>
      <c r="AE6" s="274"/>
      <c r="AF6" s="274"/>
      <c r="AG6" s="274"/>
    </row>
    <row r="7" spans="1:51" s="2" customFormat="1" ht="15" customHeight="1" x14ac:dyDescent="0.15">
      <c r="W7" s="263"/>
      <c r="X7" s="263"/>
      <c r="Y7" s="470"/>
      <c r="Z7" s="263"/>
      <c r="AA7" s="15" t="s">
        <v>108</v>
      </c>
      <c r="AB7" s="262"/>
      <c r="AC7" s="262"/>
      <c r="AD7" s="2" t="s">
        <v>1</v>
      </c>
      <c r="AE7" s="262"/>
      <c r="AF7" s="262"/>
      <c r="AG7" s="2" t="s">
        <v>0</v>
      </c>
    </row>
    <row r="8" spans="1:51" s="2" customFormat="1" ht="15.75" customHeight="1" x14ac:dyDescent="0.15"/>
    <row r="9" spans="1:51" s="2" customFormat="1" ht="19.5" customHeight="1" x14ac:dyDescent="0.15">
      <c r="B9" s="425" t="s">
        <v>32</v>
      </c>
      <c r="C9" s="425"/>
      <c r="D9" s="425"/>
      <c r="E9" s="425"/>
      <c r="F9" s="425"/>
      <c r="G9" s="423">
        <f>'第１号様式（第４条関係）'!G9</f>
        <v>0</v>
      </c>
      <c r="H9" s="423"/>
      <c r="I9" s="423"/>
      <c r="J9" s="423"/>
      <c r="K9" s="423"/>
      <c r="L9" s="2" t="s">
        <v>10</v>
      </c>
    </row>
    <row r="10" spans="1:51" s="2" customFormat="1" ht="15.75" customHeight="1" x14ac:dyDescent="0.15"/>
    <row r="11" spans="1:51" s="2" customFormat="1" ht="19.5" customHeight="1" x14ac:dyDescent="0.15">
      <c r="N11" s="270" t="s">
        <v>192</v>
      </c>
      <c r="O11" s="270"/>
      <c r="P11" s="270"/>
      <c r="Q11" s="270"/>
      <c r="R11" s="270"/>
      <c r="T11" s="415">
        <f>'第１号様式（第４条関係）'!S11</f>
        <v>0</v>
      </c>
      <c r="U11" s="415"/>
      <c r="V11" s="415"/>
      <c r="W11" s="415"/>
      <c r="X11" s="415"/>
      <c r="Y11" s="415"/>
      <c r="Z11" s="415"/>
      <c r="AA11" s="415"/>
      <c r="AB11" s="415"/>
      <c r="AC11" s="415"/>
      <c r="AD11" s="415"/>
      <c r="AE11" s="415"/>
      <c r="AF11" s="415"/>
      <c r="AG11" s="415"/>
      <c r="AH11" s="10"/>
      <c r="AI11" s="4"/>
    </row>
    <row r="12" spans="1:51" s="2" customFormat="1" ht="19.5" customHeight="1" x14ac:dyDescent="0.15">
      <c r="N12" s="270" t="s">
        <v>193</v>
      </c>
      <c r="O12" s="270"/>
      <c r="P12" s="270"/>
      <c r="Q12" s="270"/>
      <c r="R12" s="270"/>
      <c r="T12" s="415">
        <f>'第１号様式（第４条関係）'!S12</f>
        <v>0</v>
      </c>
      <c r="U12" s="415"/>
      <c r="V12" s="415"/>
      <c r="W12" s="415"/>
      <c r="X12" s="415"/>
      <c r="Y12" s="415"/>
      <c r="Z12" s="415"/>
      <c r="AA12" s="415"/>
      <c r="AB12" s="415"/>
      <c r="AC12" s="415"/>
      <c r="AD12" s="415"/>
      <c r="AE12" s="415"/>
      <c r="AF12" s="415"/>
      <c r="AG12" s="415"/>
      <c r="AH12" s="10"/>
      <c r="AI12" s="4"/>
    </row>
    <row r="13" spans="1:51" s="2" customFormat="1" ht="19.5" customHeight="1" x14ac:dyDescent="0.15">
      <c r="N13" s="269" t="s">
        <v>72</v>
      </c>
      <c r="O13" s="269"/>
      <c r="P13" s="269"/>
      <c r="Q13" s="269"/>
      <c r="R13" s="269"/>
      <c r="T13" s="415">
        <f>'第１号様式（第４条関係）'!S13</f>
        <v>0</v>
      </c>
      <c r="U13" s="415"/>
      <c r="V13" s="415"/>
      <c r="W13" s="415"/>
      <c r="X13" s="415"/>
      <c r="Y13" s="415"/>
      <c r="Z13" s="415"/>
      <c r="AA13" s="415"/>
      <c r="AB13" s="415"/>
      <c r="AC13" s="415"/>
      <c r="AD13" s="415"/>
      <c r="AE13" s="415"/>
      <c r="AF13" s="415"/>
      <c r="AG13" s="415"/>
      <c r="AH13" s="10"/>
      <c r="AI13" s="4"/>
    </row>
    <row r="14" spans="1:51" s="2" customFormat="1" ht="15.75" customHeight="1" x14ac:dyDescent="0.15">
      <c r="AH14" s="3"/>
      <c r="AY14" s="9"/>
    </row>
    <row r="15" spans="1:51" s="2" customFormat="1" ht="15.75" customHeight="1" x14ac:dyDescent="0.15"/>
    <row r="16" spans="1:51" s="2" customFormat="1" ht="19.5" customHeight="1" x14ac:dyDescent="0.15">
      <c r="B16" s="261"/>
      <c r="C16" s="261"/>
      <c r="D16" s="262"/>
      <c r="E16" s="262"/>
      <c r="F16" s="15" t="s">
        <v>2</v>
      </c>
      <c r="G16" s="452"/>
      <c r="H16" s="452"/>
      <c r="I16" s="15" t="s">
        <v>1</v>
      </c>
      <c r="J16" s="452"/>
      <c r="K16" s="452"/>
      <c r="L16" s="2" t="s">
        <v>11</v>
      </c>
      <c r="O16" s="262"/>
      <c r="P16" s="262"/>
      <c r="Q16" s="262"/>
      <c r="R16" s="2" t="s">
        <v>128</v>
      </c>
      <c r="S16" s="262"/>
      <c r="T16" s="262"/>
      <c r="U16" s="262"/>
      <c r="V16" s="414" t="s">
        <v>222</v>
      </c>
      <c r="W16" s="414"/>
      <c r="X16" s="262"/>
      <c r="Y16" s="262"/>
      <c r="Z16" s="2" t="s">
        <v>223</v>
      </c>
      <c r="AI16" s="72"/>
      <c r="AJ16" s="72"/>
      <c r="AK16" s="72"/>
      <c r="AL16" s="72"/>
      <c r="AM16" s="72"/>
      <c r="AN16" s="72"/>
    </row>
    <row r="17" spans="1:39" s="2" customFormat="1" ht="19.5" customHeight="1" x14ac:dyDescent="0.15">
      <c r="A17" s="261"/>
      <c r="B17" s="261"/>
      <c r="C17" s="262"/>
      <c r="D17" s="262"/>
      <c r="E17" s="15" t="s">
        <v>267</v>
      </c>
      <c r="AB17" s="262"/>
      <c r="AC17" s="262"/>
      <c r="AD17" s="2" t="s">
        <v>370</v>
      </c>
      <c r="AI17" s="72"/>
      <c r="AJ17" s="72"/>
      <c r="AK17" s="72"/>
      <c r="AL17" s="72"/>
      <c r="AM17" s="72"/>
    </row>
    <row r="18" spans="1:39" s="2" customFormat="1" ht="28.5" customHeight="1" x14ac:dyDescent="0.15">
      <c r="A18" s="420" t="s">
        <v>371</v>
      </c>
      <c r="B18" s="420"/>
      <c r="C18" s="420"/>
      <c r="D18" s="420"/>
      <c r="E18" s="420"/>
      <c r="F18" s="420"/>
      <c r="G18" s="420"/>
      <c r="H18" s="420"/>
      <c r="I18" s="420"/>
      <c r="J18" s="420"/>
      <c r="K18" s="420"/>
      <c r="L18" s="420"/>
      <c r="M18" s="420"/>
      <c r="N18" s="420"/>
      <c r="O18" s="420"/>
      <c r="P18" s="420"/>
      <c r="Q18" s="420"/>
      <c r="R18" s="420"/>
      <c r="S18" s="420"/>
      <c r="T18" s="420"/>
      <c r="U18" s="420"/>
      <c r="V18" s="420"/>
      <c r="W18" s="420"/>
      <c r="X18" s="420"/>
      <c r="Y18" s="420"/>
      <c r="Z18" s="420"/>
      <c r="AA18" s="420"/>
      <c r="AB18" s="420"/>
      <c r="AC18" s="420"/>
      <c r="AD18" s="420"/>
      <c r="AE18" s="420"/>
      <c r="AF18" s="420"/>
      <c r="AG18" s="420"/>
      <c r="AH18" s="420"/>
    </row>
    <row r="19" spans="1:39" s="2" customFormat="1" ht="15" customHeight="1" x14ac:dyDescent="0.15"/>
    <row r="20" spans="1:39" s="2" customFormat="1" ht="19.5" customHeight="1" x14ac:dyDescent="0.15">
      <c r="A20" s="266" t="s">
        <v>3</v>
      </c>
      <c r="B20" s="266"/>
      <c r="C20" s="266"/>
      <c r="D20" s="266"/>
      <c r="E20" s="266"/>
      <c r="F20" s="266"/>
      <c r="G20" s="266"/>
      <c r="H20" s="266"/>
      <c r="I20" s="266"/>
      <c r="J20" s="266"/>
      <c r="K20" s="266"/>
      <c r="L20" s="266"/>
      <c r="M20" s="266"/>
      <c r="N20" s="266"/>
      <c r="O20" s="266"/>
      <c r="P20" s="266"/>
      <c r="Q20" s="266"/>
      <c r="R20" s="266"/>
      <c r="S20" s="266"/>
      <c r="T20" s="266"/>
      <c r="U20" s="266"/>
      <c r="V20" s="266"/>
      <c r="W20" s="266"/>
      <c r="X20" s="266"/>
      <c r="Y20" s="266"/>
      <c r="Z20" s="266"/>
      <c r="AA20" s="266"/>
      <c r="AB20" s="266"/>
      <c r="AC20" s="266"/>
      <c r="AD20" s="266"/>
      <c r="AE20" s="266"/>
      <c r="AF20" s="266"/>
      <c r="AG20" s="266"/>
      <c r="AH20" s="266"/>
    </row>
    <row r="21" spans="1:39" s="2" customFormat="1" ht="15" customHeight="1" x14ac:dyDescent="0.15">
      <c r="A21" s="3"/>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row>
    <row r="22" spans="1:39" s="2" customFormat="1" ht="15" customHeight="1" x14ac:dyDescent="0.15"/>
    <row r="23" spans="1:39" ht="71.25" customHeight="1" x14ac:dyDescent="0.15">
      <c r="B23" s="52" t="s">
        <v>106</v>
      </c>
      <c r="C23" s="371" t="s">
        <v>131</v>
      </c>
      <c r="D23" s="371"/>
      <c r="E23" s="371"/>
      <c r="F23" s="371"/>
      <c r="G23" s="371"/>
      <c r="H23" s="371"/>
      <c r="I23" s="371"/>
      <c r="J23" s="372"/>
      <c r="K23" s="453"/>
      <c r="L23" s="454"/>
      <c r="M23" s="454"/>
      <c r="N23" s="454"/>
      <c r="O23" s="454"/>
      <c r="P23" s="454"/>
      <c r="Q23" s="454"/>
      <c r="R23" s="454"/>
      <c r="S23" s="454"/>
      <c r="T23" s="454"/>
      <c r="U23" s="454"/>
      <c r="V23" s="454"/>
      <c r="W23" s="454"/>
      <c r="X23" s="454"/>
      <c r="Y23" s="454"/>
      <c r="Z23" s="454"/>
      <c r="AA23" s="454"/>
      <c r="AB23" s="454"/>
      <c r="AC23" s="454"/>
      <c r="AD23" s="454"/>
      <c r="AE23" s="454"/>
      <c r="AF23" s="454"/>
      <c r="AG23" s="455"/>
    </row>
    <row r="24" spans="1:39" ht="71.25" customHeight="1" x14ac:dyDescent="0.15">
      <c r="B24" s="52" t="s">
        <v>134</v>
      </c>
      <c r="C24" s="406" t="s">
        <v>132</v>
      </c>
      <c r="D24" s="406"/>
      <c r="E24" s="406"/>
      <c r="F24" s="406"/>
      <c r="G24" s="406"/>
      <c r="H24" s="406"/>
      <c r="I24" s="406"/>
      <c r="J24" s="407"/>
      <c r="K24" s="467"/>
      <c r="L24" s="468"/>
      <c r="M24" s="468"/>
      <c r="N24" s="468"/>
      <c r="O24" s="468"/>
      <c r="P24" s="468"/>
      <c r="Q24" s="468"/>
      <c r="R24" s="468"/>
      <c r="S24" s="468"/>
      <c r="T24" s="468"/>
      <c r="U24" s="468"/>
      <c r="V24" s="468"/>
      <c r="W24" s="468"/>
      <c r="X24" s="468"/>
      <c r="Y24" s="468"/>
      <c r="Z24" s="468"/>
      <c r="AA24" s="468"/>
      <c r="AB24" s="468"/>
      <c r="AC24" s="468"/>
      <c r="AD24" s="468"/>
      <c r="AE24" s="468"/>
      <c r="AF24" s="468"/>
      <c r="AG24" s="469"/>
    </row>
    <row r="25" spans="1:39" ht="71.25" customHeight="1" x14ac:dyDescent="0.15">
      <c r="B25" s="52" t="s">
        <v>135</v>
      </c>
      <c r="C25" s="371" t="s">
        <v>133</v>
      </c>
      <c r="D25" s="371"/>
      <c r="E25" s="371"/>
      <c r="F25" s="371"/>
      <c r="G25" s="371"/>
      <c r="H25" s="371"/>
      <c r="I25" s="371"/>
      <c r="J25" s="372"/>
      <c r="K25" s="453"/>
      <c r="L25" s="454"/>
      <c r="M25" s="454"/>
      <c r="N25" s="454"/>
      <c r="O25" s="454"/>
      <c r="P25" s="454"/>
      <c r="Q25" s="454"/>
      <c r="R25" s="454"/>
      <c r="S25" s="454"/>
      <c r="T25" s="454"/>
      <c r="U25" s="454"/>
      <c r="V25" s="454"/>
      <c r="W25" s="454"/>
      <c r="X25" s="454"/>
      <c r="Y25" s="454"/>
      <c r="Z25" s="454"/>
      <c r="AA25" s="454"/>
      <c r="AB25" s="454"/>
      <c r="AC25" s="454"/>
      <c r="AD25" s="454"/>
      <c r="AE25" s="454"/>
      <c r="AF25" s="454"/>
      <c r="AG25" s="455"/>
    </row>
    <row r="27" spans="1:39" customFormat="1" ht="14.25" customHeight="1" x14ac:dyDescent="0.15">
      <c r="B27" s="41"/>
      <c r="C27" s="53"/>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row>
    <row r="28" spans="1:39" customFormat="1" ht="14.25" customHeight="1" x14ac:dyDescent="0.15">
      <c r="B28" s="41"/>
      <c r="C28" s="53"/>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row>
    <row r="33" spans="4:33" s="13" customFormat="1" ht="15" customHeight="1" x14ac:dyDescent="0.15">
      <c r="M33" s="457" t="s">
        <v>82</v>
      </c>
      <c r="N33" s="457"/>
      <c r="O33" s="457"/>
      <c r="P33" s="457"/>
      <c r="Q33" s="457"/>
      <c r="R33" s="458" t="s">
        <v>83</v>
      </c>
      <c r="S33" s="459"/>
      <c r="T33" s="459"/>
      <c r="U33" s="459"/>
      <c r="V33" s="460"/>
      <c r="W33" s="466">
        <f>'第１号様式（第４条関係）'!V35</f>
        <v>0</v>
      </c>
      <c r="X33" s="466"/>
      <c r="Y33" s="466"/>
      <c r="Z33" s="466"/>
      <c r="AA33" s="466"/>
      <c r="AB33" s="466"/>
      <c r="AC33" s="466"/>
      <c r="AD33" s="466"/>
      <c r="AE33" s="466"/>
      <c r="AF33" s="466"/>
      <c r="AG33" s="466"/>
    </row>
    <row r="34" spans="4:33" s="13" customFormat="1" ht="15" customHeight="1" x14ac:dyDescent="0.15">
      <c r="M34" s="457"/>
      <c r="N34" s="457"/>
      <c r="O34" s="457"/>
      <c r="P34" s="457"/>
      <c r="Q34" s="457"/>
      <c r="R34" s="458" t="s">
        <v>84</v>
      </c>
      <c r="S34" s="459"/>
      <c r="T34" s="459"/>
      <c r="U34" s="459"/>
      <c r="V34" s="460"/>
      <c r="W34" s="466">
        <f>'第１号様式（第４条関係）'!V36</f>
        <v>0</v>
      </c>
      <c r="X34" s="466"/>
      <c r="Y34" s="466"/>
      <c r="Z34" s="466"/>
      <c r="AA34" s="466"/>
      <c r="AB34" s="466"/>
      <c r="AC34" s="466"/>
      <c r="AD34" s="466"/>
      <c r="AE34" s="466"/>
      <c r="AF34" s="466"/>
      <c r="AG34" s="466"/>
    </row>
    <row r="35" spans="4:33" s="13" customFormat="1" ht="14.25" customHeight="1" x14ac:dyDescent="0.15">
      <c r="M35" s="457"/>
      <c r="N35" s="457"/>
      <c r="O35" s="457"/>
      <c r="P35" s="457"/>
      <c r="Q35" s="457"/>
      <c r="R35" s="458" t="s">
        <v>85</v>
      </c>
      <c r="S35" s="459"/>
      <c r="T35" s="459"/>
      <c r="U35" s="459"/>
      <c r="V35" s="460"/>
      <c r="W35" s="466">
        <f>'第１号様式（第４条関係）'!V37</f>
        <v>0</v>
      </c>
      <c r="X35" s="466"/>
      <c r="Y35" s="466"/>
      <c r="Z35" s="466"/>
      <c r="AA35" s="466"/>
      <c r="AB35" s="466"/>
      <c r="AC35" s="466"/>
      <c r="AD35" s="466"/>
      <c r="AE35" s="466"/>
      <c r="AF35" s="466"/>
      <c r="AG35" s="466"/>
    </row>
    <row r="36" spans="4:33" ht="22.5" customHeight="1" x14ac:dyDescent="0.15">
      <c r="D36"/>
      <c r="E36"/>
      <c r="F36"/>
      <c r="G36"/>
      <c r="H36"/>
      <c r="I36"/>
      <c r="J36"/>
    </row>
    <row r="37" spans="4:33" ht="22.5" customHeight="1" x14ac:dyDescent="0.15">
      <c r="D37"/>
      <c r="E37"/>
      <c r="F37"/>
      <c r="G37"/>
      <c r="H37"/>
      <c r="I37"/>
      <c r="J37"/>
    </row>
    <row r="38" spans="4:33" ht="22.5" customHeight="1" x14ac:dyDescent="0.15">
      <c r="D38" s="456"/>
      <c r="E38" s="456"/>
      <c r="F38" s="456"/>
      <c r="G38" s="456"/>
      <c r="H38" s="456"/>
      <c r="I38" s="456"/>
      <c r="J38" s="456"/>
    </row>
    <row r="39" spans="4:33" ht="22.5" customHeight="1" x14ac:dyDescent="0.15">
      <c r="D39" s="456"/>
      <c r="E39" s="456"/>
      <c r="F39" s="456"/>
      <c r="G39" s="456"/>
      <c r="H39" s="456"/>
      <c r="I39" s="456"/>
      <c r="J39" s="456"/>
    </row>
    <row r="40" spans="4:33" ht="22.5" customHeight="1" x14ac:dyDescent="0.15"/>
  </sheetData>
  <sheetProtection algorithmName="SHA-512" hashValue="Rxmb9MTB91kZh74KVRX5n2OOEY435NNWpgbSf9BsueXLcXnvuI9Ek4p4IESQlG5kDErU263MaflnLzu+pcOqeQ==" saltValue="IxGqUAzg7hXuPvZd31vNug==" spinCount="100000" sheet="1" selectLockedCells="1"/>
  <mergeCells count="44">
    <mergeCell ref="G4:H4"/>
    <mergeCell ref="W35:AG35"/>
    <mergeCell ref="X4:Y4"/>
    <mergeCell ref="AB17:AC17"/>
    <mergeCell ref="A17:B17"/>
    <mergeCell ref="N11:R11"/>
    <mergeCell ref="T11:AG11"/>
    <mergeCell ref="X16:Y16"/>
    <mergeCell ref="O16:Q16"/>
    <mergeCell ref="S16:U16"/>
    <mergeCell ref="D16:E16"/>
    <mergeCell ref="J16:K16"/>
    <mergeCell ref="C17:D17"/>
    <mergeCell ref="V16:W16"/>
    <mergeCell ref="W7:X7"/>
    <mergeCell ref="Y7:Z7"/>
    <mergeCell ref="E4:F4"/>
    <mergeCell ref="W33:AG33"/>
    <mergeCell ref="D39:J39"/>
    <mergeCell ref="K24:AG24"/>
    <mergeCell ref="K25:AG25"/>
    <mergeCell ref="A18:AH18"/>
    <mergeCell ref="A20:AH20"/>
    <mergeCell ref="K23:AG23"/>
    <mergeCell ref="M33:Q35"/>
    <mergeCell ref="C23:J23"/>
    <mergeCell ref="C24:J24"/>
    <mergeCell ref="C25:J25"/>
    <mergeCell ref="R33:V33"/>
    <mergeCell ref="R34:V34"/>
    <mergeCell ref="R35:V35"/>
    <mergeCell ref="D38:J38"/>
    <mergeCell ref="W34:AG34"/>
    <mergeCell ref="AB7:AC7"/>
    <mergeCell ref="AE7:AF7"/>
    <mergeCell ref="X6:AG6"/>
    <mergeCell ref="G16:H16"/>
    <mergeCell ref="B9:F9"/>
    <mergeCell ref="G9:K9"/>
    <mergeCell ref="B16:C16"/>
    <mergeCell ref="N12:R12"/>
    <mergeCell ref="T12:AG12"/>
    <mergeCell ref="N13:R13"/>
    <mergeCell ref="T13:AG13"/>
  </mergeCells>
  <phoneticPr fontId="2"/>
  <dataValidations count="3">
    <dataValidation type="list" allowBlank="1" showInputMessage="1" showErrorMessage="1" sqref="B16 A17 W7" xr:uid="{00000000-0002-0000-0B00-000000000000}">
      <formula1>"令和"</formula1>
    </dataValidation>
    <dataValidation type="list" allowBlank="1" showInputMessage="1" showErrorMessage="1" sqref="O16" xr:uid="{00000000-0002-0000-0B00-000001000000}">
      <formula1>"高齢福"</formula1>
    </dataValidation>
    <dataValidation type="list" allowBlank="1" showInputMessage="1" showErrorMessage="1" sqref="W4:X4 AB17" xr:uid="{7DEBD0A9-8B36-41C3-94C4-DB4DE990FE11}">
      <formula1>"中止,廃止"</formula1>
    </dataValidation>
  </dataValidations>
  <printOptions horizontalCentered="1"/>
  <pageMargins left="0.78740157480314965" right="0.78740157480314965" top="0.78740157480314965" bottom="0.55118110236220474" header="0.31496062992125984" footer="0.31496062992125984"/>
  <pageSetup paperSize="9" scale="9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tint="-0.249977111117893"/>
  </sheetPr>
  <dimension ref="A1:AN55"/>
  <sheetViews>
    <sheetView view="pageBreakPreview" zoomScaleNormal="100" zoomScaleSheetLayoutView="100" workbookViewId="0">
      <selection activeCell="L14" sqref="L14:M14"/>
    </sheetView>
  </sheetViews>
  <sheetFormatPr defaultColWidth="9" defaultRowHeight="14.25" x14ac:dyDescent="0.15"/>
  <cols>
    <col min="1" max="11" width="2.5" style="1" customWidth="1"/>
    <col min="12" max="16" width="3.375" style="1" customWidth="1"/>
    <col min="17" max="33" width="2.5" style="1" customWidth="1"/>
    <col min="34" max="34" width="3" style="1" customWidth="1"/>
    <col min="35" max="43" width="2.5" style="1" customWidth="1"/>
    <col min="44" max="16384" width="9" style="1"/>
  </cols>
  <sheetData>
    <row r="1" spans="1:36" x14ac:dyDescent="0.15">
      <c r="A1" s="54" t="s">
        <v>136</v>
      </c>
    </row>
    <row r="2" spans="1:36" s="2" customFormat="1" ht="15" customHeight="1" x14ac:dyDescent="0.15">
      <c r="A2" s="2" t="s">
        <v>144</v>
      </c>
    </row>
    <row r="3" spans="1:36" s="2" customFormat="1" ht="15" customHeight="1" x14ac:dyDescent="0.15">
      <c r="Y3" s="16"/>
      <c r="Z3" s="16"/>
      <c r="AB3" s="16"/>
      <c r="AC3" s="16"/>
      <c r="AE3" s="16"/>
      <c r="AF3" s="16"/>
    </row>
    <row r="4" spans="1:36" s="2" customFormat="1" ht="15" customHeight="1" x14ac:dyDescent="0.15">
      <c r="A4" s="3"/>
      <c r="B4" s="3"/>
      <c r="C4" s="3"/>
      <c r="D4" s="92"/>
      <c r="E4" s="471">
        <f>'第１号様式（第４条関係）'!G4</f>
        <v>0</v>
      </c>
      <c r="F4" s="471"/>
      <c r="G4" s="413">
        <f>'第１号様式（第４条関係）'!I4</f>
        <v>0</v>
      </c>
      <c r="H4" s="413"/>
      <c r="I4" s="2" t="s">
        <v>269</v>
      </c>
      <c r="V4" s="422"/>
      <c r="W4" s="422"/>
      <c r="X4" s="2" t="s">
        <v>270</v>
      </c>
      <c r="Z4" s="3"/>
      <c r="AA4" s="3"/>
      <c r="AB4" s="3"/>
      <c r="AC4" s="3"/>
      <c r="AD4" s="3"/>
      <c r="AE4" s="3"/>
      <c r="AF4" s="3"/>
      <c r="AG4" s="3"/>
    </row>
    <row r="5" spans="1:36" s="2" customFormat="1" ht="15" customHeight="1" x14ac:dyDescent="0.15"/>
    <row r="6" spans="1:36" s="2" customFormat="1" ht="15" customHeight="1" x14ac:dyDescent="0.15">
      <c r="W6" s="422" t="s">
        <v>194</v>
      </c>
      <c r="X6" s="422"/>
      <c r="Y6" s="422"/>
      <c r="Z6" s="422"/>
      <c r="AA6" s="422"/>
      <c r="AB6" s="422"/>
      <c r="AC6" s="422"/>
      <c r="AD6" s="422"/>
      <c r="AE6" s="422"/>
      <c r="AF6" s="422"/>
      <c r="AG6" s="422"/>
    </row>
    <row r="7" spans="1:36" s="2" customFormat="1" ht="15" customHeight="1" x14ac:dyDescent="0.15">
      <c r="V7" s="20"/>
      <c r="W7" s="424"/>
      <c r="X7" s="424"/>
      <c r="Y7" s="422"/>
      <c r="Z7" s="422"/>
      <c r="AA7" s="15" t="s">
        <v>108</v>
      </c>
      <c r="AB7" s="422"/>
      <c r="AC7" s="422"/>
      <c r="AD7" s="2" t="s">
        <v>1</v>
      </c>
      <c r="AE7" s="422"/>
      <c r="AF7" s="422"/>
      <c r="AG7" s="2" t="s">
        <v>0</v>
      </c>
    </row>
    <row r="8" spans="1:36" s="2" customFormat="1" ht="15" customHeight="1" x14ac:dyDescent="0.15">
      <c r="V8" s="32"/>
      <c r="W8" s="32"/>
      <c r="X8" s="32"/>
      <c r="Y8" s="32"/>
      <c r="Z8" s="33"/>
      <c r="AA8" s="31"/>
      <c r="AB8" s="32"/>
      <c r="AC8" s="33"/>
      <c r="AD8" s="31"/>
      <c r="AE8" s="32"/>
      <c r="AF8" s="33"/>
    </row>
    <row r="9" spans="1:36" ht="15" customHeight="1" x14ac:dyDescent="0.15">
      <c r="A9" s="2"/>
      <c r="B9" s="423">
        <f>'第１号様式（第４条関係）'!S12</f>
        <v>0</v>
      </c>
      <c r="C9" s="423"/>
      <c r="D9" s="423"/>
      <c r="E9" s="423"/>
      <c r="F9" s="423"/>
      <c r="G9" s="423"/>
      <c r="H9" s="423"/>
      <c r="I9" s="423"/>
      <c r="J9" s="423"/>
      <c r="K9" s="423"/>
      <c r="L9" s="423"/>
      <c r="M9" s="423"/>
      <c r="N9" s="423"/>
      <c r="O9" s="2"/>
      <c r="P9" s="2"/>
      <c r="Q9" s="2"/>
      <c r="R9" s="2"/>
      <c r="S9" s="2"/>
      <c r="T9" s="2"/>
      <c r="U9" s="2"/>
      <c r="V9" s="2"/>
      <c r="W9" s="2"/>
      <c r="X9" s="2"/>
      <c r="Y9" s="2"/>
      <c r="Z9" s="2"/>
      <c r="AA9" s="2"/>
      <c r="AB9" s="2"/>
      <c r="AC9" s="2"/>
      <c r="AD9" s="2"/>
      <c r="AE9" s="2"/>
      <c r="AF9" s="2"/>
      <c r="AG9" s="2"/>
      <c r="AH9" s="2"/>
    </row>
    <row r="10" spans="1:36" ht="15" customHeight="1" x14ac:dyDescent="0.15">
      <c r="A10" s="2"/>
      <c r="B10" s="415">
        <f>'第１号様式（第４条関係）'!S13</f>
        <v>0</v>
      </c>
      <c r="C10" s="415"/>
      <c r="D10" s="415"/>
      <c r="E10" s="415"/>
      <c r="F10" s="415"/>
      <c r="G10" s="415"/>
      <c r="H10" s="415"/>
      <c r="I10" s="415"/>
      <c r="J10" s="415"/>
      <c r="K10" s="415"/>
      <c r="L10" s="415"/>
      <c r="M10" s="415"/>
      <c r="N10" s="415"/>
      <c r="O10" s="2" t="s">
        <v>10</v>
      </c>
      <c r="P10" s="2"/>
      <c r="Q10" s="2"/>
      <c r="R10" s="2"/>
      <c r="S10" s="2"/>
      <c r="T10" s="2"/>
      <c r="U10" s="2"/>
      <c r="V10" s="2"/>
      <c r="W10" s="2"/>
      <c r="X10" s="2"/>
      <c r="Y10" s="2"/>
      <c r="Z10" s="2"/>
      <c r="AA10" s="2"/>
      <c r="AB10" s="2"/>
      <c r="AC10" s="2"/>
      <c r="AD10" s="2"/>
      <c r="AE10" s="2"/>
      <c r="AF10" s="2"/>
      <c r="AG10" s="2"/>
      <c r="AH10" s="2"/>
    </row>
    <row r="11" spans="1:36" ht="15" customHeight="1" x14ac:dyDescent="0.15">
      <c r="A11" s="2"/>
      <c r="B11" s="2"/>
      <c r="C11" s="2"/>
      <c r="D11" s="2"/>
      <c r="E11" s="2"/>
      <c r="F11" s="2"/>
      <c r="G11" s="2"/>
      <c r="H11" s="2"/>
      <c r="I11" s="2"/>
      <c r="J11" s="2"/>
      <c r="K11" s="2"/>
      <c r="L11" s="2"/>
      <c r="M11" s="2"/>
      <c r="N11" s="2"/>
      <c r="O11" s="2"/>
      <c r="P11" s="2"/>
      <c r="Q11" s="2"/>
      <c r="R11" s="2"/>
      <c r="S11" s="2"/>
      <c r="T11" s="2"/>
      <c r="V11" s="425" t="s">
        <v>32</v>
      </c>
      <c r="W11" s="425"/>
      <c r="X11" s="425"/>
      <c r="Y11" s="425"/>
      <c r="Z11" s="425"/>
      <c r="AA11" s="423">
        <f>'第１号様式（第４条関係）'!G9</f>
        <v>0</v>
      </c>
      <c r="AB11" s="423"/>
      <c r="AC11" s="423"/>
      <c r="AD11" s="423"/>
      <c r="AE11" s="423"/>
      <c r="AF11" s="2"/>
      <c r="AG11" s="2"/>
    </row>
    <row r="12" spans="1:36" s="2" customFormat="1" ht="15" customHeight="1" x14ac:dyDescent="0.15"/>
    <row r="13" spans="1:36" s="2" customFormat="1" ht="19.5" customHeight="1" x14ac:dyDescent="0.15">
      <c r="B13" s="413">
        <f>'第８号様式 (第５条関係) '!W7</f>
        <v>0</v>
      </c>
      <c r="C13" s="413"/>
      <c r="D13" s="413">
        <f>'第８号様式 (第５条関係) '!Y7</f>
        <v>0</v>
      </c>
      <c r="E13" s="413"/>
      <c r="F13" s="9" t="s">
        <v>2</v>
      </c>
      <c r="G13" s="413">
        <f>'第８号様式 (第５条関係) '!AB7</f>
        <v>0</v>
      </c>
      <c r="H13" s="413"/>
      <c r="I13" s="9" t="s">
        <v>1</v>
      </c>
      <c r="J13" s="413">
        <f>'第８号様式 (第５条関係) '!AE7</f>
        <v>0</v>
      </c>
      <c r="K13" s="413"/>
      <c r="L13" s="2" t="s">
        <v>11</v>
      </c>
      <c r="N13" s="266" t="str">
        <f>'第８号様式 (第５条関係) '!X6</f>
        <v>第　    号</v>
      </c>
      <c r="O13" s="266"/>
      <c r="P13" s="266"/>
      <c r="Q13" s="266"/>
      <c r="R13" s="266"/>
      <c r="S13" s="2" t="s">
        <v>140</v>
      </c>
      <c r="Y13" s="413" t="str">
        <f>'第１号様式（第４条関係）'!D15</f>
        <v>令和</v>
      </c>
      <c r="Z13" s="413"/>
      <c r="AA13" s="412">
        <f>'第１号様式（第４条関係）'!F15</f>
        <v>0</v>
      </c>
      <c r="AB13" s="412"/>
      <c r="AC13" s="266" t="s">
        <v>230</v>
      </c>
      <c r="AD13" s="266"/>
      <c r="AE13" s="266"/>
      <c r="AF13" s="266"/>
      <c r="AG13" s="266"/>
      <c r="AJ13" s="72"/>
    </row>
    <row r="14" spans="1:36" s="2" customFormat="1" ht="19.5" customHeight="1" x14ac:dyDescent="0.15">
      <c r="A14" s="2" t="s">
        <v>271</v>
      </c>
      <c r="L14" s="422"/>
      <c r="M14" s="422"/>
      <c r="N14" s="426" t="s">
        <v>372</v>
      </c>
      <c r="O14" s="426"/>
      <c r="P14" s="426"/>
      <c r="Q14" s="426"/>
      <c r="R14" s="426"/>
      <c r="S14" s="426"/>
      <c r="T14" s="426"/>
      <c r="U14" s="426"/>
      <c r="V14" s="426"/>
      <c r="W14" s="426"/>
      <c r="X14" s="426"/>
      <c r="Y14" s="426"/>
      <c r="Z14" s="426"/>
      <c r="AA14" s="426"/>
      <c r="AB14" s="426"/>
      <c r="AC14" s="426"/>
      <c r="AD14" s="426"/>
      <c r="AE14" s="426"/>
      <c r="AF14" s="426"/>
      <c r="AG14" s="426"/>
    </row>
    <row r="15" spans="1:36" s="2" customFormat="1" ht="18" customHeight="1" x14ac:dyDescent="0.15">
      <c r="A15" s="2" t="s">
        <v>373</v>
      </c>
    </row>
    <row r="16" spans="1:36" s="2" customFormat="1" ht="15" customHeight="1" x14ac:dyDescent="0.15"/>
    <row r="17" spans="1:34" s="2" customFormat="1" ht="15" customHeight="1" x14ac:dyDescent="0.15">
      <c r="A17" s="463"/>
      <c r="B17" s="463"/>
      <c r="C17" s="463"/>
      <c r="D17" s="463"/>
      <c r="E17" s="463"/>
      <c r="F17" s="463"/>
      <c r="G17" s="463"/>
      <c r="H17" s="463"/>
      <c r="I17" s="463"/>
      <c r="J17" s="463"/>
      <c r="K17" s="463"/>
      <c r="L17" s="463"/>
      <c r="M17" s="463"/>
      <c r="N17" s="463"/>
      <c r="O17" s="463"/>
      <c r="P17" s="463"/>
      <c r="Q17" s="463"/>
      <c r="R17" s="463"/>
      <c r="S17" s="463"/>
      <c r="T17" s="463"/>
      <c r="U17" s="463"/>
      <c r="V17" s="463"/>
      <c r="W17" s="463"/>
      <c r="X17" s="463"/>
      <c r="Y17" s="463"/>
      <c r="Z17" s="463"/>
      <c r="AA17" s="463"/>
      <c r="AB17" s="463"/>
      <c r="AC17" s="463"/>
      <c r="AD17" s="463"/>
      <c r="AE17" s="463"/>
      <c r="AF17" s="463"/>
      <c r="AG17" s="463"/>
      <c r="AH17" s="463"/>
    </row>
    <row r="18" spans="1:34" s="2" customFormat="1" ht="15" customHeight="1" x14ac:dyDescent="0.15">
      <c r="B18" s="15"/>
      <c r="L18" s="55"/>
      <c r="M18" s="55"/>
      <c r="N18" s="55"/>
      <c r="O18" s="55"/>
      <c r="P18" s="55"/>
      <c r="Q18" s="26"/>
      <c r="R18" s="26"/>
      <c r="S18" s="26"/>
    </row>
    <row r="19" spans="1:34" s="2" customFormat="1" ht="15" customHeight="1" x14ac:dyDescent="0.15">
      <c r="B19" s="15"/>
      <c r="L19" s="55"/>
      <c r="M19" s="55"/>
      <c r="N19" s="55"/>
      <c r="O19" s="55"/>
      <c r="P19" s="55"/>
      <c r="Q19" s="26"/>
      <c r="R19" s="26"/>
      <c r="S19" s="26"/>
    </row>
    <row r="20" spans="1:34" s="2" customFormat="1" ht="15" customHeight="1" x14ac:dyDescent="0.15">
      <c r="C20" s="15"/>
      <c r="P20" s="21"/>
      <c r="Q20" s="21"/>
      <c r="R20" s="21"/>
      <c r="S20" s="21"/>
      <c r="T20" s="21"/>
      <c r="U20" s="21"/>
      <c r="V20" s="21"/>
      <c r="W20" s="21"/>
      <c r="X20" s="21"/>
      <c r="Y20" s="21"/>
      <c r="Z20" s="21"/>
      <c r="AA20" s="21"/>
      <c r="AB20" s="21"/>
      <c r="AC20" s="21"/>
      <c r="AD20" s="21"/>
      <c r="AE20" s="21"/>
      <c r="AF20" s="21"/>
      <c r="AG20" s="21"/>
    </row>
    <row r="21" spans="1:34" s="2" customFormat="1" ht="15" customHeight="1" x14ac:dyDescent="0.15">
      <c r="B21" s="15"/>
      <c r="C21" s="15"/>
      <c r="P21" s="23"/>
      <c r="Q21" s="23"/>
      <c r="R21" s="23"/>
      <c r="S21" s="23"/>
      <c r="T21" s="23"/>
      <c r="U21" s="23"/>
      <c r="V21" s="24"/>
      <c r="W21" s="25"/>
      <c r="X21" s="23"/>
      <c r="Y21" s="23"/>
      <c r="Z21" s="23"/>
      <c r="AA21" s="23"/>
      <c r="AB21" s="23"/>
      <c r="AC21" s="24"/>
      <c r="AD21" s="24"/>
      <c r="AE21" s="24"/>
      <c r="AF21" s="24"/>
      <c r="AG21" s="24"/>
    </row>
    <row r="22" spans="1:34" s="2" customFormat="1" ht="15" customHeight="1" x14ac:dyDescent="0.15">
      <c r="C22" s="2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row>
    <row r="23" spans="1:34" s="2" customFormat="1" ht="15" customHeight="1" x14ac:dyDescent="0.15">
      <c r="C23" s="28"/>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22"/>
    </row>
    <row r="24" spans="1:34" s="2" customFormat="1" ht="15" customHeight="1" x14ac:dyDescent="0.15">
      <c r="C24" s="2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row>
    <row r="25" spans="1:34" s="2" customFormat="1" ht="15" customHeight="1" x14ac:dyDescent="0.15">
      <c r="C25" s="28"/>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22"/>
    </row>
    <row r="26" spans="1:34" s="2" customFormat="1" ht="15" customHeight="1" x14ac:dyDescent="0.15">
      <c r="C26" s="2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row>
    <row r="27" spans="1:34" s="2" customFormat="1" ht="15" customHeight="1" x14ac:dyDescent="0.15">
      <c r="C27" s="28"/>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22"/>
    </row>
    <row r="28" spans="1:34" s="2" customFormat="1" ht="15" customHeight="1" x14ac:dyDescent="0.15">
      <c r="C28" s="2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row>
    <row r="29" spans="1:34" s="2" customFormat="1" ht="15" customHeight="1" x14ac:dyDescent="0.15">
      <c r="C29" s="28"/>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22"/>
    </row>
    <row r="30" spans="1:34" s="2" customFormat="1" ht="15" customHeight="1" x14ac:dyDescent="0.15">
      <c r="C30" s="2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row>
    <row r="31" spans="1:34" s="2" customFormat="1" ht="15" customHeight="1" x14ac:dyDescent="0.15">
      <c r="C31" s="28"/>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22"/>
    </row>
    <row r="32" spans="1:34" s="2" customFormat="1" ht="15" customHeight="1" x14ac:dyDescent="0.15">
      <c r="C32" s="2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row>
    <row r="33" spans="3:40" s="2" customFormat="1" ht="30" customHeight="1" x14ac:dyDescent="0.15">
      <c r="C33" s="28"/>
      <c r="D33" s="17"/>
      <c r="E33" s="17"/>
      <c r="F33" s="17"/>
      <c r="G33" s="17"/>
      <c r="H33" s="17"/>
      <c r="I33" s="17"/>
      <c r="J33" s="17"/>
      <c r="K33" s="17"/>
      <c r="L33" s="17"/>
      <c r="M33" s="17"/>
      <c r="N33" s="17"/>
      <c r="O33" s="17"/>
      <c r="P33" s="17"/>
      <c r="Q33" s="462" t="s">
        <v>142</v>
      </c>
      <c r="R33" s="462"/>
      <c r="S33" s="462"/>
      <c r="T33" s="462"/>
      <c r="U33" s="462"/>
      <c r="V33" s="462"/>
      <c r="W33" s="465" t="s">
        <v>239</v>
      </c>
      <c r="X33" s="465"/>
      <c r="Y33" s="465"/>
      <c r="Z33" s="465"/>
      <c r="AA33" s="465"/>
      <c r="AB33" s="465"/>
      <c r="AC33" s="465"/>
      <c r="AD33" s="465"/>
      <c r="AE33" s="465"/>
      <c r="AF33" s="465"/>
      <c r="AG33" s="17"/>
      <c r="AH33" s="22"/>
      <c r="AI33" s="72"/>
      <c r="AJ33" s="72"/>
      <c r="AK33" s="72"/>
      <c r="AL33" s="72"/>
      <c r="AM33" s="72"/>
      <c r="AN33" s="72"/>
    </row>
    <row r="34" spans="3:40" s="2" customFormat="1" ht="15" customHeight="1" x14ac:dyDescent="0.15">
      <c r="C34" s="27"/>
      <c r="D34" s="17"/>
      <c r="E34" s="17"/>
      <c r="F34" s="17"/>
      <c r="G34" s="17"/>
      <c r="H34" s="17"/>
      <c r="I34" s="17"/>
      <c r="J34" s="17"/>
      <c r="K34" s="17"/>
      <c r="L34" s="17"/>
      <c r="M34" s="17"/>
      <c r="N34" s="17"/>
      <c r="O34" s="17"/>
      <c r="P34" s="17"/>
      <c r="Q34" s="461" t="s">
        <v>141</v>
      </c>
      <c r="R34" s="461"/>
      <c r="S34" s="461"/>
      <c r="T34" s="461"/>
      <c r="U34" s="461"/>
      <c r="V34" s="461"/>
      <c r="W34" s="465" t="s">
        <v>242</v>
      </c>
      <c r="X34" s="465"/>
      <c r="Y34" s="465"/>
      <c r="Z34" s="465"/>
      <c r="AA34" s="465"/>
      <c r="AB34" s="465"/>
      <c r="AC34" s="465"/>
      <c r="AD34" s="465"/>
      <c r="AE34" s="465"/>
      <c r="AF34" s="465"/>
      <c r="AG34" s="17"/>
      <c r="AH34" s="17"/>
    </row>
    <row r="35" spans="3:40" s="2" customFormat="1" ht="15" customHeight="1" x14ac:dyDescent="0.15">
      <c r="C35" s="28"/>
      <c r="D35" s="17"/>
      <c r="E35" s="17"/>
      <c r="F35" s="17"/>
      <c r="G35" s="17"/>
      <c r="H35" s="17"/>
      <c r="I35" s="17"/>
      <c r="J35" s="17"/>
      <c r="K35" s="17"/>
      <c r="L35" s="17"/>
      <c r="M35" s="17"/>
      <c r="N35" s="17"/>
      <c r="O35" s="17"/>
      <c r="P35" s="17"/>
      <c r="Q35" s="461" t="s">
        <v>85</v>
      </c>
      <c r="R35" s="461"/>
      <c r="S35" s="461"/>
      <c r="T35" s="461"/>
      <c r="U35" s="461"/>
      <c r="V35" s="461"/>
      <c r="W35" s="465" t="str">
        <f>'第７号様式（第５条関係）'!W35</f>
        <v>donyu-hojyo@pref.oita.jp</v>
      </c>
      <c r="X35" s="465"/>
      <c r="Y35" s="465"/>
      <c r="Z35" s="465"/>
      <c r="AA35" s="465"/>
      <c r="AB35" s="465"/>
      <c r="AC35" s="465"/>
      <c r="AD35" s="465"/>
      <c r="AE35" s="465"/>
      <c r="AF35" s="465"/>
      <c r="AG35" s="17"/>
      <c r="AH35" s="22"/>
    </row>
    <row r="36" spans="3:40" s="2" customFormat="1" ht="15" customHeight="1" x14ac:dyDescent="0.15">
      <c r="C36" s="27"/>
      <c r="D36" s="34"/>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row>
    <row r="37" spans="3:40" s="2" customFormat="1" ht="15" customHeight="1" x14ac:dyDescent="0.15">
      <c r="C37" s="28"/>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22"/>
    </row>
    <row r="38" spans="3:40" s="2" customFormat="1" ht="15" customHeight="1" x14ac:dyDescent="0.15">
      <c r="C38" s="27"/>
      <c r="D38" s="34"/>
      <c r="E38" s="35"/>
      <c r="F38" s="35"/>
      <c r="G38" s="35"/>
      <c r="H38" s="35"/>
      <c r="I38" s="35"/>
      <c r="J38" s="35"/>
      <c r="K38" s="35"/>
      <c r="L38" s="35"/>
      <c r="M38" s="35"/>
      <c r="N38" s="35"/>
      <c r="O38" s="35"/>
      <c r="P38" s="35"/>
      <c r="Q38" s="35"/>
      <c r="R38" s="35"/>
      <c r="S38" s="35"/>
      <c r="T38" s="35"/>
      <c r="U38" s="35"/>
      <c r="V38" s="35"/>
      <c r="W38" s="35"/>
      <c r="X38" s="35"/>
      <c r="Y38" s="35"/>
      <c r="Z38" s="35"/>
      <c r="AA38" s="35"/>
      <c r="AB38" s="35"/>
      <c r="AC38" s="35"/>
      <c r="AD38" s="35"/>
      <c r="AE38" s="35"/>
      <c r="AF38" s="35"/>
      <c r="AG38" s="35"/>
      <c r="AH38" s="35"/>
    </row>
    <row r="39" spans="3:40" s="2" customFormat="1" ht="15" customHeight="1" x14ac:dyDescent="0.15">
      <c r="C39" s="27"/>
      <c r="D39" s="17"/>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row>
    <row r="40" spans="3:40" s="2" customFormat="1" ht="15" customHeight="1" x14ac:dyDescent="0.15">
      <c r="C40" s="28"/>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22"/>
    </row>
    <row r="41" spans="3:40" s="2" customFormat="1" ht="15" customHeight="1" x14ac:dyDescent="0.15">
      <c r="C41" s="2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row>
    <row r="42" spans="3:40" s="2" customFormat="1" ht="15" customHeight="1" x14ac:dyDescent="0.15">
      <c r="C42" s="28"/>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22"/>
    </row>
    <row r="43" spans="3:40" s="2" customFormat="1" ht="15" customHeight="1" x14ac:dyDescent="0.15">
      <c r="C43" s="27"/>
      <c r="D43" s="34"/>
      <c r="E43" s="35"/>
      <c r="F43" s="35"/>
      <c r="G43" s="35"/>
      <c r="H43" s="35"/>
      <c r="I43" s="35"/>
      <c r="J43" s="35"/>
      <c r="K43" s="35"/>
      <c r="L43" s="35"/>
      <c r="M43" s="35"/>
      <c r="N43" s="35"/>
      <c r="O43" s="35"/>
      <c r="P43" s="35"/>
      <c r="Q43" s="35"/>
      <c r="R43" s="35"/>
      <c r="S43" s="35"/>
      <c r="T43" s="35"/>
      <c r="U43" s="35"/>
      <c r="V43" s="35"/>
      <c r="W43" s="35"/>
      <c r="X43" s="35"/>
      <c r="Y43" s="35"/>
      <c r="Z43" s="35"/>
      <c r="AA43" s="35"/>
      <c r="AB43" s="35"/>
      <c r="AC43" s="35"/>
      <c r="AD43" s="35"/>
      <c r="AE43" s="35"/>
      <c r="AF43" s="35"/>
      <c r="AG43" s="35"/>
      <c r="AH43" s="35"/>
    </row>
    <row r="44" spans="3:40" s="2" customFormat="1" ht="15" customHeight="1" x14ac:dyDescent="0.15">
      <c r="C44" s="28"/>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22"/>
    </row>
    <row r="45" spans="3:40" s="2" customFormat="1" ht="15" customHeight="1" x14ac:dyDescent="0.15">
      <c r="C45" s="2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row>
    <row r="46" spans="3:40" ht="15" customHeight="1" x14ac:dyDescent="0.15"/>
    <row r="47" spans="3:40" ht="15" customHeight="1" x14ac:dyDescent="0.15"/>
    <row r="48" spans="3:40"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sheetData>
  <sheetProtection algorithmName="SHA-512" hashValue="cxnvz2Q/ZEkmGGZARl1rHMcpjB4hwRg4qjJZHQshqx3DQicVEqPrEsLqUS8zC6IYf/PkVkIvNORpbGXNTZokuA==" saltValue="e5Tn3txqNmwMW69oLay53g==" spinCount="100000" sheet="1" selectLockedCells="1"/>
  <mergeCells count="29">
    <mergeCell ref="N14:AG14"/>
    <mergeCell ref="B13:C13"/>
    <mergeCell ref="D13:E13"/>
    <mergeCell ref="AA13:AB13"/>
    <mergeCell ref="Y13:Z13"/>
    <mergeCell ref="N13:R13"/>
    <mergeCell ref="J13:K13"/>
    <mergeCell ref="V11:Z11"/>
    <mergeCell ref="W6:AG6"/>
    <mergeCell ref="AA11:AE11"/>
    <mergeCell ref="Y7:Z7"/>
    <mergeCell ref="G13:H13"/>
    <mergeCell ref="AC13:AG13"/>
    <mergeCell ref="V4:W4"/>
    <mergeCell ref="L14:M14"/>
    <mergeCell ref="Q35:V35"/>
    <mergeCell ref="W35:AF35"/>
    <mergeCell ref="E4:F4"/>
    <mergeCell ref="G4:H4"/>
    <mergeCell ref="Q33:V33"/>
    <mergeCell ref="W33:AF33"/>
    <mergeCell ref="Q34:V34"/>
    <mergeCell ref="W34:AF34"/>
    <mergeCell ref="W7:X7"/>
    <mergeCell ref="AB7:AC7"/>
    <mergeCell ref="AE7:AF7"/>
    <mergeCell ref="A17:AH17"/>
    <mergeCell ref="B9:N9"/>
    <mergeCell ref="B10:N10"/>
  </mergeCells>
  <phoneticPr fontId="2"/>
  <dataValidations count="2">
    <dataValidation type="list" allowBlank="1" showInputMessage="1" showErrorMessage="1" sqref="W7" xr:uid="{947C3E6C-AEA7-4898-B9EE-77848CB4FBE4}">
      <formula1>"令和"</formula1>
    </dataValidation>
    <dataValidation type="list" allowBlank="1" showInputMessage="1" showErrorMessage="1" sqref="V4 L14" xr:uid="{BE1DE351-026A-45A4-8404-67388A170A08}">
      <formula1>"中止,廃止"</formula1>
    </dataValidation>
  </dataValidations>
  <printOptions horizontalCentered="1"/>
  <pageMargins left="0.78740157480314965" right="0.78740157480314965" top="0.78740157480314965" bottom="0.55118110236220474" header="0.31496062992125984" footer="0.31496062992125984"/>
  <pageSetup paperSize="9" scale="95" orientation="portrait" r:id="rId1"/>
  <rowBreaks count="1" manualBreakCount="1">
    <brk id="39" max="33"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tint="0.39997558519241921"/>
  </sheetPr>
  <dimension ref="A1:AY57"/>
  <sheetViews>
    <sheetView view="pageBreakPreview" topLeftCell="A13" zoomScaleNormal="100" zoomScaleSheetLayoutView="100" workbookViewId="0">
      <selection activeCell="D52" sqref="D52:L55"/>
    </sheetView>
  </sheetViews>
  <sheetFormatPr defaultColWidth="9" defaultRowHeight="14.25" x14ac:dyDescent="0.15"/>
  <cols>
    <col min="1" max="28" width="2.5" style="1" customWidth="1"/>
    <col min="29" max="29" width="3.625" style="1" customWidth="1"/>
    <col min="30" max="33" width="2.5" style="1" customWidth="1"/>
    <col min="34" max="34" width="2.125" style="1" customWidth="1"/>
    <col min="35" max="44" width="2.5" style="1" customWidth="1"/>
    <col min="45" max="16384" width="9" style="1"/>
  </cols>
  <sheetData>
    <row r="1" spans="1:51" x14ac:dyDescent="0.15">
      <c r="A1" s="2"/>
    </row>
    <row r="2" spans="1:51" s="2" customFormat="1" ht="19.5" customHeight="1" x14ac:dyDescent="0.15">
      <c r="A2" s="2" t="s">
        <v>147</v>
      </c>
    </row>
    <row r="3" spans="1:51" s="2" customFormat="1" ht="19.5" customHeight="1" x14ac:dyDescent="0.15"/>
    <row r="4" spans="1:51" s="2" customFormat="1" ht="15" customHeight="1" x14ac:dyDescent="0.15">
      <c r="A4" s="3"/>
      <c r="B4" s="3"/>
      <c r="C4" s="3"/>
      <c r="D4" s="3"/>
      <c r="E4" s="3"/>
      <c r="F4" s="412">
        <f>'第１号様式（第４条関係）'!G4</f>
        <v>0</v>
      </c>
      <c r="G4" s="412"/>
      <c r="H4" s="413">
        <f>'第１号様式（第４条関係）'!I4</f>
        <v>0</v>
      </c>
      <c r="I4" s="413"/>
      <c r="J4" s="2" t="s">
        <v>148</v>
      </c>
      <c r="Z4" s="3"/>
      <c r="AA4" s="3"/>
      <c r="AB4" s="3"/>
      <c r="AC4" s="3"/>
      <c r="AD4" s="3"/>
      <c r="AE4" s="3"/>
      <c r="AF4" s="3"/>
      <c r="AG4" s="3"/>
    </row>
    <row r="5" spans="1:51" s="2" customFormat="1" ht="15" customHeight="1" x14ac:dyDescent="0.15">
      <c r="G5" s="2" t="s">
        <v>149</v>
      </c>
    </row>
    <row r="6" spans="1:51" s="2" customFormat="1" ht="15" customHeight="1" x14ac:dyDescent="0.15"/>
    <row r="7" spans="1:51" s="2" customFormat="1" ht="15" customHeight="1" x14ac:dyDescent="0.15">
      <c r="X7" s="3"/>
      <c r="Y7" s="3"/>
      <c r="Z7" s="274" t="s">
        <v>240</v>
      </c>
      <c r="AA7" s="274"/>
      <c r="AB7" s="274"/>
      <c r="AC7" s="274"/>
      <c r="AD7" s="274"/>
      <c r="AE7" s="274"/>
      <c r="AF7" s="274"/>
      <c r="AG7" s="274"/>
    </row>
    <row r="8" spans="1:51" s="2" customFormat="1" ht="15" customHeight="1" x14ac:dyDescent="0.15">
      <c r="V8" s="15"/>
      <c r="X8" s="263"/>
      <c r="Y8" s="263"/>
      <c r="Z8" s="262"/>
      <c r="AA8" s="262"/>
      <c r="AB8" s="15" t="s">
        <v>108</v>
      </c>
      <c r="AC8" s="73"/>
      <c r="AD8" s="2" t="s">
        <v>1</v>
      </c>
      <c r="AE8" s="262"/>
      <c r="AF8" s="262"/>
      <c r="AG8" s="2" t="s">
        <v>0</v>
      </c>
    </row>
    <row r="9" spans="1:51" s="2" customFormat="1" ht="15.75" customHeight="1" x14ac:dyDescent="0.15"/>
    <row r="10" spans="1:51" s="2" customFormat="1" ht="19.5" customHeight="1" x14ac:dyDescent="0.15">
      <c r="B10" s="425" t="s">
        <v>32</v>
      </c>
      <c r="C10" s="425"/>
      <c r="D10" s="425"/>
      <c r="E10" s="425"/>
      <c r="F10" s="425"/>
      <c r="G10" s="423">
        <f>'第１号様式（第４条関係）'!G9</f>
        <v>0</v>
      </c>
      <c r="H10" s="423"/>
      <c r="I10" s="423"/>
      <c r="J10" s="423"/>
      <c r="K10" s="423"/>
      <c r="L10" s="2" t="s">
        <v>10</v>
      </c>
    </row>
    <row r="11" spans="1:51" s="2" customFormat="1" ht="15.75" customHeight="1" x14ac:dyDescent="0.15"/>
    <row r="12" spans="1:51" s="2" customFormat="1" ht="19.5" customHeight="1" x14ac:dyDescent="0.15">
      <c r="N12" s="270" t="s">
        <v>192</v>
      </c>
      <c r="O12" s="270"/>
      <c r="P12" s="270"/>
      <c r="Q12" s="270"/>
      <c r="R12" s="270"/>
      <c r="T12" s="415">
        <f>'第１号様式（第４条関係）'!S11</f>
        <v>0</v>
      </c>
      <c r="U12" s="415"/>
      <c r="V12" s="415"/>
      <c r="W12" s="415"/>
      <c r="X12" s="415"/>
      <c r="Y12" s="415"/>
      <c r="Z12" s="415"/>
      <c r="AA12" s="415"/>
      <c r="AB12" s="415"/>
      <c r="AC12" s="415"/>
      <c r="AD12" s="415"/>
      <c r="AE12" s="415"/>
      <c r="AF12" s="415"/>
      <c r="AG12" s="415"/>
      <c r="AH12" s="10"/>
      <c r="AI12" s="4"/>
    </row>
    <row r="13" spans="1:51" s="2" customFormat="1" ht="19.5" customHeight="1" x14ac:dyDescent="0.15">
      <c r="N13" s="270" t="s">
        <v>193</v>
      </c>
      <c r="O13" s="270"/>
      <c r="P13" s="270"/>
      <c r="Q13" s="270"/>
      <c r="R13" s="270"/>
      <c r="T13" s="415">
        <f>'第１号様式（第４条関係）'!S12</f>
        <v>0</v>
      </c>
      <c r="U13" s="415"/>
      <c r="V13" s="415"/>
      <c r="W13" s="415"/>
      <c r="X13" s="415"/>
      <c r="Y13" s="415"/>
      <c r="Z13" s="415"/>
      <c r="AA13" s="415"/>
      <c r="AB13" s="415"/>
      <c r="AC13" s="415"/>
      <c r="AD13" s="415"/>
      <c r="AE13" s="415"/>
      <c r="AF13" s="415"/>
      <c r="AG13" s="415"/>
      <c r="AH13" s="10"/>
      <c r="AI13" s="4"/>
    </row>
    <row r="14" spans="1:51" s="2" customFormat="1" ht="19.5" customHeight="1" x14ac:dyDescent="0.15">
      <c r="N14" s="269" t="s">
        <v>72</v>
      </c>
      <c r="O14" s="269"/>
      <c r="P14" s="269"/>
      <c r="Q14" s="269"/>
      <c r="R14" s="269"/>
      <c r="T14" s="415">
        <f>'第１号様式（第４条関係）'!S13</f>
        <v>0</v>
      </c>
      <c r="U14" s="415"/>
      <c r="V14" s="415"/>
      <c r="W14" s="415"/>
      <c r="X14" s="415"/>
      <c r="Y14" s="415"/>
      <c r="Z14" s="415"/>
      <c r="AA14" s="415"/>
      <c r="AB14" s="415"/>
      <c r="AC14" s="415"/>
      <c r="AD14" s="415"/>
      <c r="AE14" s="415"/>
      <c r="AF14" s="415"/>
      <c r="AG14" s="415"/>
      <c r="AH14" s="10"/>
      <c r="AI14" s="4"/>
    </row>
    <row r="15" spans="1:51" s="2" customFormat="1" ht="15.75" customHeight="1" x14ac:dyDescent="0.15">
      <c r="AH15" s="3"/>
      <c r="AY15" s="9"/>
    </row>
    <row r="16" spans="1:51" s="2" customFormat="1" ht="15.75" customHeight="1" x14ac:dyDescent="0.15"/>
    <row r="17" spans="1:44" s="2" customFormat="1" ht="19.5" customHeight="1" x14ac:dyDescent="0.15">
      <c r="B17" s="261"/>
      <c r="C17" s="261"/>
      <c r="D17" s="262"/>
      <c r="E17" s="262"/>
      <c r="F17" s="15" t="s">
        <v>2</v>
      </c>
      <c r="G17" s="452"/>
      <c r="H17" s="452"/>
      <c r="I17" s="15" t="s">
        <v>1</v>
      </c>
      <c r="J17" s="452"/>
      <c r="K17" s="452"/>
      <c r="L17" s="2" t="s">
        <v>11</v>
      </c>
      <c r="O17" s="262"/>
      <c r="P17" s="262"/>
      <c r="Q17" s="262"/>
      <c r="R17" s="2" t="s">
        <v>128</v>
      </c>
      <c r="S17" s="262"/>
      <c r="T17" s="262"/>
      <c r="U17" s="262"/>
      <c r="V17" s="2" t="s">
        <v>222</v>
      </c>
      <c r="X17" s="262"/>
      <c r="Y17" s="262"/>
      <c r="Z17" s="2" t="s">
        <v>223</v>
      </c>
      <c r="AI17" s="72"/>
      <c r="AJ17" s="72"/>
      <c r="AK17" s="72"/>
      <c r="AL17" s="72"/>
      <c r="AM17" s="72"/>
      <c r="AN17" s="72"/>
      <c r="AO17" s="72"/>
      <c r="AP17" s="72"/>
      <c r="AQ17" s="72"/>
      <c r="AR17" s="72"/>
    </row>
    <row r="18" spans="1:44" s="2" customFormat="1" ht="19.5" customHeight="1" x14ac:dyDescent="0.15">
      <c r="A18" s="261"/>
      <c r="B18" s="261"/>
      <c r="C18" s="262"/>
      <c r="D18" s="262"/>
      <c r="E18" s="451" t="s">
        <v>221</v>
      </c>
      <c r="F18" s="451"/>
      <c r="G18" s="451"/>
      <c r="H18" s="451"/>
      <c r="I18" s="451"/>
      <c r="J18" s="451"/>
      <c r="K18" s="451"/>
      <c r="L18" s="451"/>
      <c r="M18" s="451"/>
      <c r="N18" s="451"/>
      <c r="O18" s="451"/>
      <c r="P18" s="451"/>
      <c r="Q18" s="451"/>
      <c r="R18" s="451"/>
      <c r="S18" s="451"/>
      <c r="T18" s="451"/>
      <c r="U18" s="451"/>
      <c r="V18" s="451"/>
      <c r="W18" s="451"/>
      <c r="X18" s="451"/>
      <c r="Y18" s="451"/>
      <c r="Z18" s="451"/>
      <c r="AA18" s="451"/>
      <c r="AB18" s="451"/>
      <c r="AC18" s="451"/>
      <c r="AD18" s="451"/>
      <c r="AE18" s="451"/>
      <c r="AF18" s="451"/>
      <c r="AG18" s="451"/>
      <c r="AI18" s="72"/>
      <c r="AJ18" s="72"/>
      <c r="AK18" s="72"/>
      <c r="AL18" s="72"/>
      <c r="AM18" s="72"/>
      <c r="AN18" s="72"/>
      <c r="AO18" s="72"/>
      <c r="AP18" s="72"/>
      <c r="AQ18" s="72"/>
    </row>
    <row r="19" spans="1:44" s="2" customFormat="1" ht="28.5" customHeight="1" x14ac:dyDescent="0.15">
      <c r="A19" s="416" t="s">
        <v>374</v>
      </c>
      <c r="B19" s="416"/>
      <c r="C19" s="416"/>
      <c r="D19" s="416"/>
      <c r="E19" s="416"/>
      <c r="F19" s="416"/>
      <c r="G19" s="416"/>
      <c r="H19" s="416"/>
      <c r="I19" s="416"/>
      <c r="J19" s="416"/>
      <c r="K19" s="416"/>
      <c r="L19" s="416"/>
      <c r="M19" s="416"/>
      <c r="N19" s="416"/>
      <c r="O19" s="416"/>
      <c r="P19" s="416"/>
      <c r="Q19" s="416"/>
      <c r="R19" s="416"/>
      <c r="S19" s="416"/>
      <c r="T19" s="416"/>
      <c r="U19" s="416"/>
      <c r="V19" s="416"/>
      <c r="W19" s="416"/>
      <c r="X19" s="416"/>
      <c r="Y19" s="416"/>
      <c r="Z19" s="416"/>
      <c r="AA19" s="416"/>
      <c r="AB19" s="416"/>
      <c r="AC19" s="416"/>
      <c r="AD19" s="416"/>
      <c r="AE19" s="416"/>
      <c r="AF19" s="416"/>
      <c r="AG19" s="416"/>
      <c r="AH19" s="17"/>
    </row>
    <row r="20" spans="1:44" s="2" customFormat="1" ht="15" customHeight="1" x14ac:dyDescent="0.15"/>
    <row r="21" spans="1:44" s="2" customFormat="1" ht="19.5" customHeight="1" x14ac:dyDescent="0.15">
      <c r="A21" s="266" t="s">
        <v>3</v>
      </c>
      <c r="B21" s="266"/>
      <c r="C21" s="266"/>
      <c r="D21" s="266"/>
      <c r="E21" s="266"/>
      <c r="F21" s="266"/>
      <c r="G21" s="266"/>
      <c r="H21" s="266"/>
      <c r="I21" s="266"/>
      <c r="J21" s="266"/>
      <c r="K21" s="266"/>
      <c r="L21" s="266"/>
      <c r="M21" s="266"/>
      <c r="N21" s="266"/>
      <c r="O21" s="266"/>
      <c r="P21" s="266"/>
      <c r="Q21" s="266"/>
      <c r="R21" s="266"/>
      <c r="S21" s="266"/>
      <c r="T21" s="266"/>
      <c r="U21" s="266"/>
      <c r="V21" s="266"/>
      <c r="W21" s="266"/>
      <c r="X21" s="266"/>
      <c r="Y21" s="266"/>
      <c r="Z21" s="266"/>
      <c r="AA21" s="266"/>
      <c r="AB21" s="266"/>
      <c r="AC21" s="266"/>
      <c r="AD21" s="266"/>
      <c r="AE21" s="266"/>
      <c r="AF21" s="266"/>
      <c r="AG21" s="266"/>
      <c r="AH21" s="266"/>
    </row>
    <row r="22" spans="1:44" s="2" customFormat="1" ht="23.25" customHeight="1" x14ac:dyDescent="0.15">
      <c r="B22" s="15" t="s">
        <v>7</v>
      </c>
      <c r="C22" s="2" t="s">
        <v>36</v>
      </c>
      <c r="R22" s="55"/>
      <c r="S22" s="55"/>
      <c r="T22" s="55"/>
      <c r="U22" s="55"/>
      <c r="V22" s="2" t="s">
        <v>13</v>
      </c>
      <c r="W22" s="477">
        <v>0</v>
      </c>
      <c r="X22" s="477"/>
      <c r="Y22" s="477"/>
      <c r="Z22" s="477"/>
      <c r="AA22" s="477"/>
    </row>
    <row r="23" spans="1:44" s="2" customFormat="1" ht="23.25" customHeight="1" x14ac:dyDescent="0.15">
      <c r="B23" s="15"/>
      <c r="C23" s="73" t="s">
        <v>150</v>
      </c>
      <c r="D23" s="73"/>
      <c r="E23" s="73"/>
      <c r="F23" s="73"/>
      <c r="G23" s="73"/>
      <c r="H23" s="73"/>
      <c r="I23" s="73"/>
      <c r="J23" s="73"/>
      <c r="K23" s="73"/>
      <c r="L23" s="81"/>
      <c r="M23" s="81"/>
      <c r="N23" s="81"/>
      <c r="O23" s="81"/>
      <c r="P23" s="81"/>
      <c r="Q23" s="82"/>
      <c r="R23" s="82"/>
      <c r="S23" s="82"/>
      <c r="T23" s="73"/>
      <c r="U23" s="73"/>
      <c r="V23" s="73"/>
    </row>
    <row r="24" spans="1:44" s="2" customFormat="1" ht="23.25" customHeight="1" x14ac:dyDescent="0.15">
      <c r="B24" s="15" t="s">
        <v>111</v>
      </c>
      <c r="C24" s="2" t="s">
        <v>151</v>
      </c>
      <c r="R24" s="55"/>
      <c r="S24" s="55"/>
      <c r="T24" s="55"/>
      <c r="U24" s="55"/>
      <c r="V24" s="2" t="s">
        <v>13</v>
      </c>
      <c r="W24" s="477">
        <v>0</v>
      </c>
      <c r="X24" s="477"/>
      <c r="Y24" s="477"/>
      <c r="Z24" s="477"/>
      <c r="AA24" s="477"/>
    </row>
    <row r="25" spans="1:44" s="2" customFormat="1" ht="23.25" customHeight="1" x14ac:dyDescent="0.15">
      <c r="B25" s="15" t="s">
        <v>152</v>
      </c>
      <c r="C25" s="2" t="s">
        <v>153</v>
      </c>
      <c r="R25" s="55"/>
      <c r="S25" s="55"/>
      <c r="T25" s="55"/>
      <c r="U25" s="55"/>
      <c r="V25" s="2" t="s">
        <v>13</v>
      </c>
      <c r="W25" s="477">
        <v>0</v>
      </c>
      <c r="X25" s="477"/>
      <c r="Y25" s="477"/>
      <c r="Z25" s="477"/>
      <c r="AA25" s="477"/>
    </row>
    <row r="26" spans="1:44" s="2" customFormat="1" ht="23.25" customHeight="1" x14ac:dyDescent="0.15">
      <c r="B26" s="15" t="s">
        <v>154</v>
      </c>
      <c r="C26" s="2" t="s">
        <v>155</v>
      </c>
      <c r="R26" s="55"/>
      <c r="S26" s="55"/>
      <c r="T26" s="55"/>
      <c r="U26" s="55"/>
      <c r="V26" s="2" t="s">
        <v>13</v>
      </c>
      <c r="W26" s="477">
        <v>0</v>
      </c>
      <c r="X26" s="477"/>
      <c r="Y26" s="477"/>
      <c r="Z26" s="477"/>
      <c r="AA26" s="477"/>
    </row>
    <row r="27" spans="1:44" s="2" customFormat="1" ht="23.25" customHeight="1" x14ac:dyDescent="0.15">
      <c r="B27" s="15" t="s">
        <v>156</v>
      </c>
      <c r="C27" s="2" t="s">
        <v>6</v>
      </c>
      <c r="R27" s="55"/>
      <c r="S27" s="55"/>
      <c r="T27" s="55"/>
      <c r="U27" s="55"/>
      <c r="X27" s="55"/>
      <c r="Y27" s="55"/>
      <c r="Z27" s="55"/>
      <c r="AA27" s="55"/>
    </row>
    <row r="28" spans="1:44" s="2" customFormat="1" ht="23.25" customHeight="1" x14ac:dyDescent="0.15">
      <c r="B28" s="15"/>
      <c r="C28" s="2" t="s">
        <v>157</v>
      </c>
      <c r="R28" s="55"/>
      <c r="S28" s="55"/>
      <c r="T28" s="55"/>
      <c r="U28" s="55"/>
      <c r="X28" s="55"/>
      <c r="Y28" s="55"/>
      <c r="Z28" s="55"/>
      <c r="AA28" s="55"/>
    </row>
    <row r="29" spans="1:44" s="2" customFormat="1" ht="23.25" customHeight="1" x14ac:dyDescent="0.15">
      <c r="B29" s="15"/>
      <c r="C29" s="2" t="s">
        <v>158</v>
      </c>
      <c r="R29" s="55"/>
      <c r="S29" s="55"/>
      <c r="T29" s="55"/>
      <c r="U29" s="55"/>
      <c r="X29" s="55"/>
      <c r="Y29" s="55"/>
      <c r="Z29" s="55"/>
      <c r="AA29" s="55"/>
    </row>
    <row r="30" spans="1:44" s="2" customFormat="1" ht="23.25" customHeight="1" x14ac:dyDescent="0.15">
      <c r="B30" s="15"/>
      <c r="D30" s="2" t="s">
        <v>159</v>
      </c>
      <c r="R30" s="55"/>
      <c r="S30" s="55"/>
      <c r="T30" s="55"/>
      <c r="U30" s="55"/>
      <c r="X30" s="55"/>
      <c r="Y30" s="55"/>
      <c r="Z30" s="55"/>
      <c r="AA30" s="55"/>
    </row>
    <row r="31" spans="1:44" s="2" customFormat="1" ht="15" customHeight="1" x14ac:dyDescent="0.15">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row>
    <row r="32" spans="1:44" s="2" customFormat="1" ht="15" customHeight="1" x14ac:dyDescent="0.15"/>
    <row r="33" spans="1:33" x14ac:dyDescent="0.15">
      <c r="A33" s="2" t="s">
        <v>160</v>
      </c>
    </row>
    <row r="34" spans="1:33" customFormat="1" ht="14.25" customHeight="1" x14ac:dyDescent="0.15">
      <c r="B34" s="41"/>
      <c r="C34" s="53"/>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row>
    <row r="35" spans="1:33" customFormat="1" ht="14.25" customHeight="1" x14ac:dyDescent="0.15">
      <c r="B35" s="41"/>
      <c r="C35" s="53"/>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row>
    <row r="40" spans="1:33" s="13" customFormat="1" ht="15" customHeight="1" x14ac:dyDescent="0.15">
      <c r="M40" s="457" t="s">
        <v>82</v>
      </c>
      <c r="N40" s="457"/>
      <c r="O40" s="457"/>
      <c r="P40" s="457"/>
      <c r="Q40" s="457"/>
      <c r="R40" s="458" t="s">
        <v>83</v>
      </c>
      <c r="S40" s="459"/>
      <c r="T40" s="459"/>
      <c r="U40" s="459"/>
      <c r="V40" s="460"/>
      <c r="W40" s="237">
        <f>'第１号様式（第４条関係）'!V35</f>
        <v>0</v>
      </c>
      <c r="X40" s="237"/>
      <c r="Y40" s="237"/>
      <c r="Z40" s="237"/>
      <c r="AA40" s="237"/>
      <c r="AB40" s="237"/>
      <c r="AC40" s="237"/>
      <c r="AD40" s="237"/>
      <c r="AE40" s="237"/>
      <c r="AF40" s="237"/>
      <c r="AG40" s="237"/>
    </row>
    <row r="41" spans="1:33" s="13" customFormat="1" ht="15.75" customHeight="1" x14ac:dyDescent="0.15">
      <c r="M41" s="457"/>
      <c r="N41" s="457"/>
      <c r="O41" s="457"/>
      <c r="P41" s="457"/>
      <c r="Q41" s="457"/>
      <c r="R41" s="458" t="s">
        <v>84</v>
      </c>
      <c r="S41" s="459"/>
      <c r="T41" s="459"/>
      <c r="U41" s="459"/>
      <c r="V41" s="459"/>
      <c r="W41" s="237">
        <f>'第１号様式（第４条関係）'!V36</f>
        <v>0</v>
      </c>
      <c r="X41" s="237"/>
      <c r="Y41" s="237"/>
      <c r="Z41" s="237"/>
      <c r="AA41" s="237"/>
      <c r="AB41" s="237"/>
      <c r="AC41" s="237"/>
      <c r="AD41" s="237"/>
      <c r="AE41" s="237"/>
      <c r="AF41" s="237"/>
      <c r="AG41" s="237"/>
    </row>
    <row r="42" spans="1:33" s="13" customFormat="1" ht="15.75" customHeight="1" x14ac:dyDescent="0.15">
      <c r="M42" s="457"/>
      <c r="N42" s="457"/>
      <c r="O42" s="457"/>
      <c r="P42" s="457"/>
      <c r="Q42" s="457"/>
      <c r="R42" s="458" t="s">
        <v>85</v>
      </c>
      <c r="S42" s="459"/>
      <c r="T42" s="459"/>
      <c r="U42" s="459"/>
      <c r="V42" s="460"/>
      <c r="W42" s="237">
        <f>'第１号様式（第４条関係）'!V37</f>
        <v>0</v>
      </c>
      <c r="X42" s="237"/>
      <c r="Y42" s="237"/>
      <c r="Z42" s="237"/>
      <c r="AA42" s="237"/>
      <c r="AB42" s="237"/>
      <c r="AC42" s="237"/>
      <c r="AD42" s="237"/>
      <c r="AE42" s="237"/>
      <c r="AF42" s="237"/>
      <c r="AG42" s="237"/>
    </row>
    <row r="43" spans="1:33" ht="22.5" customHeight="1" x14ac:dyDescent="0.15">
      <c r="D43"/>
      <c r="E43"/>
      <c r="F43"/>
      <c r="G43"/>
      <c r="H43"/>
      <c r="I43"/>
      <c r="J43"/>
    </row>
    <row r="44" spans="1:33" ht="22.5" customHeight="1" x14ac:dyDescent="0.15">
      <c r="D44"/>
      <c r="E44"/>
      <c r="F44"/>
      <c r="G44"/>
      <c r="H44"/>
      <c r="I44"/>
      <c r="J44"/>
    </row>
    <row r="45" spans="1:33" ht="22.5" customHeight="1" x14ac:dyDescent="0.15">
      <c r="A45" s="2" t="s">
        <v>86</v>
      </c>
      <c r="D45"/>
      <c r="E45"/>
      <c r="F45"/>
      <c r="G45"/>
      <c r="H45"/>
      <c r="I45"/>
      <c r="J45"/>
    </row>
    <row r="46" spans="1:33" x14ac:dyDescent="0.15">
      <c r="D46"/>
      <c r="E46"/>
      <c r="F46"/>
      <c r="G46"/>
      <c r="H46"/>
      <c r="I46"/>
      <c r="J46"/>
    </row>
    <row r="47" spans="1:33" s="2" customFormat="1" ht="15" customHeight="1" x14ac:dyDescent="0.15">
      <c r="A47" s="3"/>
      <c r="B47" s="3"/>
      <c r="C47" s="3"/>
      <c r="D47" s="3"/>
      <c r="E47" s="3"/>
      <c r="F47" s="412">
        <f>'第１号様式（第４条関係）'!G4</f>
        <v>0</v>
      </c>
      <c r="G47" s="412"/>
      <c r="H47" s="413">
        <f>'第１号様式（第４条関係）'!I4</f>
        <v>0</v>
      </c>
      <c r="I47" s="413"/>
      <c r="J47" s="2" t="s">
        <v>148</v>
      </c>
      <c r="Z47" s="3"/>
      <c r="AA47" s="3"/>
      <c r="AB47" s="3"/>
      <c r="AC47" s="3"/>
      <c r="AD47" s="3"/>
      <c r="AE47" s="3"/>
      <c r="AF47" s="3"/>
      <c r="AG47" s="3"/>
    </row>
    <row r="48" spans="1:33" s="2" customFormat="1" ht="15" customHeight="1" x14ac:dyDescent="0.15">
      <c r="G48" s="2" t="s">
        <v>161</v>
      </c>
    </row>
    <row r="50" spans="4:32" s="2" customFormat="1" ht="13.5" x14ac:dyDescent="0.15">
      <c r="D50" s="472" t="s">
        <v>162</v>
      </c>
      <c r="E50" s="473"/>
      <c r="F50" s="473"/>
      <c r="G50" s="473"/>
      <c r="H50" s="473"/>
      <c r="I50" s="473"/>
      <c r="J50" s="473"/>
      <c r="K50" s="473"/>
      <c r="L50" s="473"/>
      <c r="M50" s="472" t="s">
        <v>163</v>
      </c>
      <c r="N50" s="473"/>
      <c r="O50" s="473"/>
      <c r="P50" s="473"/>
      <c r="Q50" s="473"/>
      <c r="R50" s="472" t="s">
        <v>164</v>
      </c>
      <c r="S50" s="473"/>
      <c r="T50" s="473"/>
      <c r="U50" s="473"/>
      <c r="V50" s="473"/>
      <c r="W50" s="473"/>
      <c r="X50" s="473"/>
      <c r="Y50" s="473"/>
      <c r="Z50" s="473"/>
      <c r="AA50" s="473"/>
      <c r="AB50" s="473" t="s">
        <v>34</v>
      </c>
      <c r="AC50" s="473"/>
      <c r="AD50" s="473"/>
      <c r="AE50" s="473"/>
      <c r="AF50" s="473"/>
    </row>
    <row r="51" spans="4:32" s="2" customFormat="1" ht="13.5" x14ac:dyDescent="0.15">
      <c r="D51" s="473"/>
      <c r="E51" s="473"/>
      <c r="F51" s="473"/>
      <c r="G51" s="473"/>
      <c r="H51" s="473"/>
      <c r="I51" s="473"/>
      <c r="J51" s="473"/>
      <c r="K51" s="473"/>
      <c r="L51" s="473"/>
      <c r="M51" s="473"/>
      <c r="N51" s="473"/>
      <c r="O51" s="473"/>
      <c r="P51" s="473"/>
      <c r="Q51" s="473"/>
      <c r="R51" s="473"/>
      <c r="S51" s="473"/>
      <c r="T51" s="473"/>
      <c r="U51" s="473"/>
      <c r="V51" s="473"/>
      <c r="W51" s="473"/>
      <c r="X51" s="473"/>
      <c r="Y51" s="473"/>
      <c r="Z51" s="473"/>
      <c r="AA51" s="473"/>
      <c r="AB51" s="473"/>
      <c r="AC51" s="473"/>
      <c r="AD51" s="473"/>
      <c r="AE51" s="473"/>
      <c r="AF51" s="473"/>
    </row>
    <row r="52" spans="4:32" x14ac:dyDescent="0.15">
      <c r="D52" s="474"/>
      <c r="E52" s="474"/>
      <c r="F52" s="474"/>
      <c r="G52" s="474"/>
      <c r="H52" s="474"/>
      <c r="I52" s="474"/>
      <c r="J52" s="474"/>
      <c r="K52" s="474"/>
      <c r="L52" s="474"/>
      <c r="M52" s="474"/>
      <c r="N52" s="474"/>
      <c r="O52" s="474"/>
      <c r="P52" s="474"/>
      <c r="Q52" s="474"/>
      <c r="R52" s="474"/>
      <c r="S52" s="474"/>
      <c r="T52" s="474"/>
      <c r="U52" s="474"/>
      <c r="V52" s="474"/>
      <c r="W52" s="474"/>
      <c r="X52" s="474"/>
      <c r="Y52" s="474"/>
      <c r="Z52" s="474"/>
      <c r="AA52" s="474"/>
      <c r="AB52" s="475"/>
      <c r="AC52" s="475"/>
      <c r="AD52" s="475"/>
      <c r="AE52" s="475"/>
      <c r="AF52" s="475"/>
    </row>
    <row r="53" spans="4:32" x14ac:dyDescent="0.15">
      <c r="D53" s="474"/>
      <c r="E53" s="474"/>
      <c r="F53" s="474"/>
      <c r="G53" s="474"/>
      <c r="H53" s="474"/>
      <c r="I53" s="474"/>
      <c r="J53" s="474"/>
      <c r="K53" s="474"/>
      <c r="L53" s="474"/>
      <c r="M53" s="474"/>
      <c r="N53" s="474"/>
      <c r="O53" s="474"/>
      <c r="P53" s="474"/>
      <c r="Q53" s="474"/>
      <c r="R53" s="474"/>
      <c r="S53" s="474"/>
      <c r="T53" s="474"/>
      <c r="U53" s="474"/>
      <c r="V53" s="474"/>
      <c r="W53" s="474"/>
      <c r="X53" s="474"/>
      <c r="Y53" s="474"/>
      <c r="Z53" s="474"/>
      <c r="AA53" s="474"/>
      <c r="AB53" s="475"/>
      <c r="AC53" s="475"/>
      <c r="AD53" s="475"/>
      <c r="AE53" s="475"/>
      <c r="AF53" s="475"/>
    </row>
    <row r="54" spans="4:32" x14ac:dyDescent="0.15">
      <c r="D54" s="474"/>
      <c r="E54" s="474"/>
      <c r="F54" s="474"/>
      <c r="G54" s="474"/>
      <c r="H54" s="474"/>
      <c r="I54" s="474"/>
      <c r="J54" s="474"/>
      <c r="K54" s="474"/>
      <c r="L54" s="474"/>
      <c r="M54" s="474"/>
      <c r="N54" s="474"/>
      <c r="O54" s="474"/>
      <c r="P54" s="474"/>
      <c r="Q54" s="474"/>
      <c r="R54" s="474"/>
      <c r="S54" s="474"/>
      <c r="T54" s="474"/>
      <c r="U54" s="474"/>
      <c r="V54" s="474"/>
      <c r="W54" s="474"/>
      <c r="X54" s="474"/>
      <c r="Y54" s="474"/>
      <c r="Z54" s="474"/>
      <c r="AA54" s="474"/>
      <c r="AB54" s="475"/>
      <c r="AC54" s="475"/>
      <c r="AD54" s="475"/>
      <c r="AE54" s="475"/>
      <c r="AF54" s="475"/>
    </row>
    <row r="55" spans="4:32" x14ac:dyDescent="0.15">
      <c r="D55" s="474"/>
      <c r="E55" s="474"/>
      <c r="F55" s="474"/>
      <c r="G55" s="474"/>
      <c r="H55" s="474"/>
      <c r="I55" s="474"/>
      <c r="J55" s="474"/>
      <c r="K55" s="474"/>
      <c r="L55" s="474"/>
      <c r="M55" s="474"/>
      <c r="N55" s="474"/>
      <c r="O55" s="474"/>
      <c r="P55" s="474"/>
      <c r="Q55" s="474"/>
      <c r="R55" s="474"/>
      <c r="S55" s="474"/>
      <c r="T55" s="474"/>
      <c r="U55" s="474"/>
      <c r="V55" s="474"/>
      <c r="W55" s="474"/>
      <c r="X55" s="474"/>
      <c r="Y55" s="474"/>
      <c r="Z55" s="474"/>
      <c r="AA55" s="474"/>
      <c r="AB55" s="475"/>
      <c r="AC55" s="475"/>
      <c r="AD55" s="475"/>
      <c r="AE55" s="475"/>
      <c r="AF55" s="475"/>
    </row>
    <row r="56" spans="4:32" ht="65.25" customHeight="1" x14ac:dyDescent="0.15">
      <c r="D56" s="476" t="s">
        <v>375</v>
      </c>
      <c r="E56" s="476"/>
      <c r="F56" s="476"/>
      <c r="G56" s="476"/>
      <c r="H56" s="476"/>
      <c r="I56" s="476"/>
      <c r="J56" s="476"/>
      <c r="K56" s="476"/>
      <c r="L56" s="476"/>
      <c r="M56" s="476"/>
      <c r="N56" s="476"/>
      <c r="O56" s="476"/>
      <c r="P56" s="476"/>
      <c r="Q56" s="476"/>
      <c r="R56" s="476"/>
      <c r="S56" s="476"/>
      <c r="T56" s="476"/>
      <c r="U56" s="476"/>
      <c r="V56" s="476"/>
      <c r="W56" s="476"/>
      <c r="X56" s="476"/>
      <c r="Y56" s="476"/>
      <c r="Z56" s="476"/>
      <c r="AA56" s="476"/>
      <c r="AB56" s="476"/>
      <c r="AC56" s="476"/>
      <c r="AD56" s="476"/>
      <c r="AE56" s="476"/>
      <c r="AF56" s="476"/>
    </row>
    <row r="57" spans="4:32" ht="65.25" customHeight="1" x14ac:dyDescent="0.15">
      <c r="D57" s="463" t="s">
        <v>209</v>
      </c>
      <c r="E57" s="463"/>
      <c r="F57" s="463"/>
      <c r="G57" s="463"/>
      <c r="H57" s="463"/>
      <c r="I57" s="463"/>
      <c r="J57" s="463"/>
      <c r="K57" s="463"/>
      <c r="L57" s="463"/>
      <c r="M57" s="463"/>
      <c r="N57" s="463"/>
      <c r="O57" s="463"/>
      <c r="P57" s="463"/>
      <c r="Q57" s="463"/>
      <c r="R57" s="463"/>
      <c r="S57" s="463"/>
      <c r="T57" s="463"/>
      <c r="U57" s="463"/>
      <c r="V57" s="463"/>
      <c r="W57" s="463"/>
      <c r="X57" s="463"/>
      <c r="Y57" s="463"/>
      <c r="Z57" s="463"/>
      <c r="AA57" s="463"/>
      <c r="AB57" s="463"/>
      <c r="AC57" s="463"/>
      <c r="AD57" s="463"/>
      <c r="AE57" s="463"/>
      <c r="AF57" s="463"/>
    </row>
  </sheetData>
  <sheetProtection algorithmName="SHA-512" hashValue="ezRWV88Y2esTzP0OUtt1sARR0wTmbJwWMN8IBBALpfD12fnCFvAFajw1x0XYeho2h3rqAGgUonjT7X/VvitYVw==" saltValue="ow2h+ApzYtq95OMJoF++ig==" spinCount="100000" sheet="1" selectLockedCells="1"/>
  <mergeCells count="49">
    <mergeCell ref="W42:AG42"/>
    <mergeCell ref="W22:AA22"/>
    <mergeCell ref="W24:AA24"/>
    <mergeCell ref="W26:AA26"/>
    <mergeCell ref="W40:AG40"/>
    <mergeCell ref="W41:AG41"/>
    <mergeCell ref="N14:R14"/>
    <mergeCell ref="T14:AG14"/>
    <mergeCell ref="B17:C17"/>
    <mergeCell ref="A19:AG19"/>
    <mergeCell ref="J17:K17"/>
    <mergeCell ref="F47:G47"/>
    <mergeCell ref="H47:I47"/>
    <mergeCell ref="X17:Y17"/>
    <mergeCell ref="C18:D18"/>
    <mergeCell ref="A18:B18"/>
    <mergeCell ref="E18:AG18"/>
    <mergeCell ref="W25:AA25"/>
    <mergeCell ref="R40:V40"/>
    <mergeCell ref="R41:V41"/>
    <mergeCell ref="R42:V42"/>
    <mergeCell ref="S17:U17"/>
    <mergeCell ref="O17:Q17"/>
    <mergeCell ref="D17:E17"/>
    <mergeCell ref="G17:H17"/>
    <mergeCell ref="A21:AH21"/>
    <mergeCell ref="M40:Q42"/>
    <mergeCell ref="H4:I4"/>
    <mergeCell ref="F4:G4"/>
    <mergeCell ref="AE8:AF8"/>
    <mergeCell ref="X8:Y8"/>
    <mergeCell ref="N13:R13"/>
    <mergeCell ref="T13:AG13"/>
    <mergeCell ref="N12:R12"/>
    <mergeCell ref="T12:AG12"/>
    <mergeCell ref="Z7:AG7"/>
    <mergeCell ref="B10:F10"/>
    <mergeCell ref="G10:K10"/>
    <mergeCell ref="Z8:AA8"/>
    <mergeCell ref="D57:AF57"/>
    <mergeCell ref="R50:AA51"/>
    <mergeCell ref="AB50:AF51"/>
    <mergeCell ref="D52:L55"/>
    <mergeCell ref="M52:Q55"/>
    <mergeCell ref="R52:AA55"/>
    <mergeCell ref="AB52:AF55"/>
    <mergeCell ref="D50:L51"/>
    <mergeCell ref="M50:Q51"/>
    <mergeCell ref="D56:AF56"/>
  </mergeCells>
  <phoneticPr fontId="2"/>
  <dataValidations count="2">
    <dataValidation type="list" allowBlank="1" showInputMessage="1" showErrorMessage="1" sqref="A18 B17 X8" xr:uid="{00000000-0002-0000-0D00-000000000000}">
      <formula1>"令和"</formula1>
    </dataValidation>
    <dataValidation type="list" allowBlank="1" showInputMessage="1" showErrorMessage="1" sqref="O17" xr:uid="{00000000-0002-0000-0D00-000001000000}">
      <formula1>"高齢福"</formula1>
    </dataValidation>
  </dataValidations>
  <printOptions horizontalCentered="1"/>
  <pageMargins left="0.78740157480314965" right="0.78740157480314965" top="0.78740157480314965" bottom="0.55118110236220474" header="0.31496062992125984" footer="0.31496062992125984"/>
  <pageSetup paperSize="9" scale="99" orientation="portrait" r:id="rId1"/>
  <rowBreaks count="1" manualBreakCount="1">
    <brk id="44" max="3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tint="0.39997558519241921"/>
  </sheetPr>
  <dimension ref="A1:AY46"/>
  <sheetViews>
    <sheetView view="pageBreakPreview" topLeftCell="A11" zoomScaleNormal="100" zoomScaleSheetLayoutView="100" workbookViewId="0">
      <selection activeCell="B16" sqref="B16:C16"/>
    </sheetView>
  </sheetViews>
  <sheetFormatPr defaultColWidth="9" defaultRowHeight="14.25" x14ac:dyDescent="0.15"/>
  <cols>
    <col min="1" max="23" width="2.5" style="1" customWidth="1"/>
    <col min="24" max="24" width="3.875" style="1" customWidth="1"/>
    <col min="25" max="25" width="2.5" style="1" customWidth="1"/>
    <col min="26" max="26" width="3.375" style="1" customWidth="1"/>
    <col min="27" max="27" width="2.5" style="1" customWidth="1"/>
    <col min="28" max="28" width="3" style="1" customWidth="1"/>
    <col min="29" max="29" width="5" style="1" customWidth="1"/>
    <col min="30" max="33" width="2.5" style="1" customWidth="1"/>
    <col min="34" max="34" width="2.125" style="1" customWidth="1"/>
    <col min="35" max="44" width="2.5" style="1" customWidth="1"/>
    <col min="45" max="16384" width="9" style="1"/>
  </cols>
  <sheetData>
    <row r="1" spans="1:51" x14ac:dyDescent="0.15">
      <c r="A1" s="2"/>
    </row>
    <row r="2" spans="1:51" s="2" customFormat="1" ht="19.5" customHeight="1" x14ac:dyDescent="0.15">
      <c r="A2" s="2" t="s">
        <v>165</v>
      </c>
    </row>
    <row r="3" spans="1:51" s="2" customFormat="1" ht="19.5" customHeight="1" x14ac:dyDescent="0.15"/>
    <row r="4" spans="1:51" s="2" customFormat="1" ht="15" customHeight="1" x14ac:dyDescent="0.15">
      <c r="A4" s="3"/>
      <c r="B4" s="3"/>
      <c r="C4" s="3"/>
      <c r="D4" s="3"/>
      <c r="E4" s="412">
        <f>'第１号様式（第４条関係）'!G4</f>
        <v>0</v>
      </c>
      <c r="F4" s="412"/>
      <c r="G4" s="413">
        <f>'第１号様式（第４条関係）'!I4</f>
        <v>0</v>
      </c>
      <c r="H4" s="413"/>
      <c r="I4" s="2" t="s">
        <v>166</v>
      </c>
      <c r="Z4" s="3"/>
      <c r="AA4" s="3"/>
      <c r="AB4" s="3"/>
      <c r="AC4" s="3"/>
      <c r="AD4" s="3"/>
      <c r="AE4" s="3"/>
      <c r="AF4" s="3"/>
      <c r="AG4" s="3"/>
    </row>
    <row r="5" spans="1:51" s="2" customFormat="1" ht="15" customHeight="1" x14ac:dyDescent="0.15"/>
    <row r="6" spans="1:51" s="2" customFormat="1" ht="15" customHeight="1" x14ac:dyDescent="0.15">
      <c r="Z6" s="274" t="s">
        <v>247</v>
      </c>
      <c r="AA6" s="274"/>
      <c r="AB6" s="274"/>
      <c r="AC6" s="274"/>
      <c r="AD6" s="274"/>
      <c r="AE6" s="274"/>
      <c r="AF6" s="274"/>
      <c r="AG6" s="274"/>
    </row>
    <row r="7" spans="1:51" s="2" customFormat="1" ht="15" customHeight="1" x14ac:dyDescent="0.15">
      <c r="W7" s="15"/>
      <c r="X7" s="263"/>
      <c r="Y7" s="263"/>
      <c r="Z7" s="262"/>
      <c r="AA7" s="262"/>
      <c r="AB7" s="15" t="s">
        <v>108</v>
      </c>
      <c r="AC7" s="73"/>
      <c r="AD7" s="2" t="s">
        <v>1</v>
      </c>
      <c r="AE7" s="262"/>
      <c r="AF7" s="518"/>
      <c r="AG7" s="2" t="s">
        <v>0</v>
      </c>
    </row>
    <row r="8" spans="1:51" s="2" customFormat="1" ht="15.75" customHeight="1" x14ac:dyDescent="0.15"/>
    <row r="9" spans="1:51" s="2" customFormat="1" ht="19.5" customHeight="1" x14ac:dyDescent="0.15">
      <c r="B9" s="425" t="s">
        <v>32</v>
      </c>
      <c r="C9" s="425"/>
      <c r="D9" s="425"/>
      <c r="E9" s="425"/>
      <c r="F9" s="425"/>
      <c r="G9" s="423">
        <f>'第１号様式（第４条関係）'!G9</f>
        <v>0</v>
      </c>
      <c r="H9" s="423"/>
      <c r="I9" s="423"/>
      <c r="J9" s="423"/>
      <c r="K9" s="423"/>
      <c r="L9" s="2" t="s">
        <v>10</v>
      </c>
    </row>
    <row r="10" spans="1:51" s="2" customFormat="1" ht="15.75" customHeight="1" x14ac:dyDescent="0.15"/>
    <row r="11" spans="1:51" s="2" customFormat="1" ht="19.5" customHeight="1" x14ac:dyDescent="0.15">
      <c r="N11" s="270" t="s">
        <v>192</v>
      </c>
      <c r="O11" s="270"/>
      <c r="P11" s="270"/>
      <c r="Q11" s="270"/>
      <c r="R11" s="270"/>
      <c r="T11" s="415">
        <f>'第１号様式（第４条関係）'!S11</f>
        <v>0</v>
      </c>
      <c r="U11" s="415"/>
      <c r="V11" s="415"/>
      <c r="W11" s="415"/>
      <c r="X11" s="415"/>
      <c r="Y11" s="415"/>
      <c r="Z11" s="415"/>
      <c r="AA11" s="415"/>
      <c r="AB11" s="415"/>
      <c r="AC11" s="415"/>
      <c r="AD11" s="415"/>
      <c r="AE11" s="415"/>
      <c r="AF11" s="415"/>
      <c r="AG11" s="415"/>
      <c r="AH11" s="10"/>
      <c r="AI11" s="4"/>
    </row>
    <row r="12" spans="1:51" s="2" customFormat="1" ht="19.5" customHeight="1" x14ac:dyDescent="0.15">
      <c r="N12" s="270" t="s">
        <v>193</v>
      </c>
      <c r="O12" s="270"/>
      <c r="P12" s="270"/>
      <c r="Q12" s="270"/>
      <c r="R12" s="270"/>
      <c r="T12" s="415">
        <f>'第１号様式（第４条関係）'!S12</f>
        <v>0</v>
      </c>
      <c r="U12" s="415"/>
      <c r="V12" s="415"/>
      <c r="W12" s="415"/>
      <c r="X12" s="415"/>
      <c r="Y12" s="415"/>
      <c r="Z12" s="415"/>
      <c r="AA12" s="415"/>
      <c r="AB12" s="415"/>
      <c r="AC12" s="415"/>
      <c r="AD12" s="415"/>
      <c r="AE12" s="415"/>
      <c r="AF12" s="415"/>
      <c r="AG12" s="415"/>
      <c r="AH12" s="10"/>
      <c r="AI12" s="4"/>
    </row>
    <row r="13" spans="1:51" s="2" customFormat="1" ht="19.5" customHeight="1" x14ac:dyDescent="0.15">
      <c r="N13" s="269" t="s">
        <v>72</v>
      </c>
      <c r="O13" s="269"/>
      <c r="P13" s="269"/>
      <c r="Q13" s="269"/>
      <c r="R13" s="269"/>
      <c r="T13" s="415">
        <f>'第１号様式（第４条関係）'!S13</f>
        <v>0</v>
      </c>
      <c r="U13" s="415"/>
      <c r="V13" s="415"/>
      <c r="W13" s="415"/>
      <c r="X13" s="415"/>
      <c r="Y13" s="415"/>
      <c r="Z13" s="415"/>
      <c r="AA13" s="415"/>
      <c r="AB13" s="415"/>
      <c r="AC13" s="415"/>
      <c r="AD13" s="415"/>
      <c r="AE13" s="415"/>
      <c r="AF13" s="415"/>
      <c r="AG13" s="415"/>
      <c r="AH13" s="10"/>
      <c r="AI13" s="4"/>
    </row>
    <row r="14" spans="1:51" s="2" customFormat="1" ht="15.75" customHeight="1" x14ac:dyDescent="0.15">
      <c r="AH14" s="3"/>
      <c r="AY14" s="9"/>
    </row>
    <row r="15" spans="1:51" s="2" customFormat="1" ht="15.75" customHeight="1" x14ac:dyDescent="0.15"/>
    <row r="16" spans="1:51" s="2" customFormat="1" ht="19.5" customHeight="1" x14ac:dyDescent="0.15">
      <c r="B16" s="261"/>
      <c r="C16" s="261"/>
      <c r="D16" s="518"/>
      <c r="E16" s="262"/>
      <c r="F16" s="15" t="s">
        <v>2</v>
      </c>
      <c r="G16" s="452"/>
      <c r="H16" s="452"/>
      <c r="I16" s="15" t="s">
        <v>1</v>
      </c>
      <c r="J16" s="452"/>
      <c r="K16" s="452"/>
      <c r="L16" s="2" t="s">
        <v>11</v>
      </c>
      <c r="O16" s="262"/>
      <c r="P16" s="262"/>
      <c r="Q16" s="262"/>
      <c r="R16" s="2" t="s">
        <v>128</v>
      </c>
      <c r="S16" s="262"/>
      <c r="T16" s="262"/>
      <c r="U16" s="262"/>
      <c r="V16" s="266" t="s">
        <v>236</v>
      </c>
      <c r="W16" s="266"/>
      <c r="X16" s="262"/>
      <c r="Y16" s="262"/>
      <c r="Z16" s="2" t="s">
        <v>223</v>
      </c>
      <c r="AI16" s="72"/>
      <c r="AJ16" s="72"/>
      <c r="AK16" s="72"/>
      <c r="AL16" s="72"/>
      <c r="AM16" s="72"/>
      <c r="AN16" s="72"/>
    </row>
    <row r="17" spans="1:39" s="2" customFormat="1" ht="19.5" customHeight="1" x14ac:dyDescent="0.15">
      <c r="A17" s="413">
        <f>'第１号様式（第４条関係）'!G4</f>
        <v>0</v>
      </c>
      <c r="B17" s="413"/>
      <c r="C17" s="413">
        <f>G4</f>
        <v>0</v>
      </c>
      <c r="D17" s="413"/>
      <c r="E17" s="15" t="s">
        <v>215</v>
      </c>
      <c r="W17" s="489"/>
      <c r="X17" s="489"/>
      <c r="Y17" s="489"/>
      <c r="Z17" s="489"/>
      <c r="AA17" s="2" t="s">
        <v>224</v>
      </c>
      <c r="AC17" s="262"/>
      <c r="AD17" s="262"/>
      <c r="AE17" s="33" t="s">
        <v>376</v>
      </c>
      <c r="AI17" s="72"/>
      <c r="AJ17" s="72"/>
      <c r="AK17" s="72"/>
      <c r="AL17" s="72"/>
      <c r="AM17" s="72"/>
    </row>
    <row r="18" spans="1:39" s="2" customFormat="1" ht="34.5" customHeight="1" x14ac:dyDescent="0.15">
      <c r="A18" s="484" t="s">
        <v>377</v>
      </c>
      <c r="B18" s="414"/>
      <c r="C18" s="414"/>
      <c r="D18" s="414"/>
      <c r="E18" s="414"/>
      <c r="F18" s="414"/>
      <c r="G18" s="414"/>
      <c r="H18" s="414"/>
      <c r="I18" s="414"/>
      <c r="J18" s="414"/>
      <c r="K18" s="414"/>
      <c r="L18" s="414"/>
      <c r="M18" s="414"/>
      <c r="N18" s="414"/>
      <c r="O18" s="414"/>
      <c r="P18" s="414"/>
      <c r="Q18" s="414"/>
      <c r="R18" s="414"/>
      <c r="S18" s="414"/>
      <c r="T18" s="414"/>
      <c r="U18" s="414"/>
      <c r="V18" s="414"/>
      <c r="W18" s="414"/>
      <c r="X18" s="414"/>
      <c r="Y18" s="414"/>
      <c r="Z18" s="414"/>
      <c r="AA18" s="414"/>
      <c r="AB18" s="414"/>
      <c r="AC18" s="414"/>
      <c r="AD18" s="414"/>
      <c r="AE18" s="414"/>
      <c r="AF18" s="414"/>
      <c r="AG18" s="414"/>
      <c r="AH18" s="22"/>
    </row>
    <row r="19" spans="1:39" s="2" customFormat="1" ht="15" customHeight="1" x14ac:dyDescent="0.15"/>
    <row r="20" spans="1:39" s="2" customFormat="1" ht="19.5" customHeight="1" x14ac:dyDescent="0.15">
      <c r="A20" s="266" t="s">
        <v>3</v>
      </c>
      <c r="B20" s="266"/>
      <c r="C20" s="266"/>
      <c r="D20" s="266"/>
      <c r="E20" s="266"/>
      <c r="F20" s="266"/>
      <c r="G20" s="266"/>
      <c r="H20" s="266"/>
      <c r="I20" s="266"/>
      <c r="J20" s="266"/>
      <c r="K20" s="266"/>
      <c r="L20" s="266"/>
      <c r="M20" s="266"/>
      <c r="N20" s="266"/>
      <c r="O20" s="266"/>
      <c r="P20" s="266"/>
      <c r="Q20" s="266"/>
      <c r="R20" s="266"/>
      <c r="S20" s="266"/>
      <c r="T20" s="266"/>
      <c r="U20" s="266"/>
      <c r="V20" s="266"/>
      <c r="W20" s="266"/>
      <c r="X20" s="266"/>
      <c r="Y20" s="266"/>
      <c r="Z20" s="266"/>
      <c r="AA20" s="266"/>
      <c r="AB20" s="266"/>
      <c r="AC20" s="266"/>
      <c r="AD20" s="266"/>
      <c r="AE20" s="266"/>
      <c r="AF20" s="266"/>
      <c r="AG20" s="266"/>
      <c r="AH20" s="266"/>
    </row>
    <row r="21" spans="1:39" s="2" customFormat="1" ht="13.5" x14ac:dyDescent="0.15">
      <c r="A21" s="3"/>
      <c r="B21" s="3"/>
      <c r="C21" s="3"/>
      <c r="D21" s="3"/>
      <c r="E21" s="3"/>
      <c r="F21" s="3"/>
      <c r="G21" s="3"/>
      <c r="H21" s="3"/>
      <c r="I21" s="3"/>
      <c r="J21" s="3"/>
      <c r="K21" s="3"/>
      <c r="L21" s="3"/>
      <c r="M21" s="3"/>
      <c r="N21" s="3"/>
      <c r="O21" s="3"/>
      <c r="P21" s="3"/>
      <c r="Q21" s="3"/>
      <c r="R21" s="3"/>
      <c r="S21" s="3"/>
      <c r="T21" s="3"/>
      <c r="U21" s="3"/>
      <c r="V21" s="3"/>
      <c r="W21" s="3"/>
      <c r="X21" s="3"/>
      <c r="Y21" s="3"/>
      <c r="Z21" s="3"/>
      <c r="AA21" s="3"/>
      <c r="AB21" s="90"/>
      <c r="AC21" s="90"/>
      <c r="AD21" s="90"/>
      <c r="AE21" s="3"/>
      <c r="AF21" s="90"/>
      <c r="AG21" s="3"/>
    </row>
    <row r="22" spans="1:39" s="2" customFormat="1" ht="13.5" customHeight="1" x14ac:dyDescent="0.15">
      <c r="A22" s="3"/>
      <c r="B22" s="478" t="s">
        <v>167</v>
      </c>
      <c r="C22" s="479"/>
      <c r="D22" s="479"/>
      <c r="E22" s="479"/>
      <c r="F22" s="479"/>
      <c r="G22" s="478" t="s">
        <v>168</v>
      </c>
      <c r="H22" s="479"/>
      <c r="I22" s="479"/>
      <c r="J22" s="479"/>
      <c r="K22" s="480"/>
      <c r="L22" s="483" t="s">
        <v>169</v>
      </c>
      <c r="M22" s="479"/>
      <c r="N22" s="479"/>
      <c r="O22" s="479"/>
      <c r="P22" s="479"/>
      <c r="Q22" s="478" t="s">
        <v>170</v>
      </c>
      <c r="R22" s="479"/>
      <c r="S22" s="479"/>
      <c r="T22" s="479"/>
      <c r="U22" s="479"/>
      <c r="V22" s="504" t="s">
        <v>225</v>
      </c>
      <c r="W22" s="505"/>
      <c r="X22" s="508"/>
      <c r="Y22" s="508"/>
      <c r="Z22" s="508"/>
      <c r="AA22" s="508"/>
      <c r="AB22" s="505" t="s">
        <v>226</v>
      </c>
      <c r="AC22" s="510"/>
      <c r="AD22" s="485" t="s">
        <v>34</v>
      </c>
      <c r="AE22" s="485"/>
      <c r="AF22" s="485"/>
      <c r="AG22" s="486"/>
    </row>
    <row r="23" spans="1:39" s="2" customFormat="1" ht="13.5" x14ac:dyDescent="0.15">
      <c r="A23" s="3"/>
      <c r="B23" s="481"/>
      <c r="C23" s="414"/>
      <c r="D23" s="414"/>
      <c r="E23" s="414"/>
      <c r="F23" s="414"/>
      <c r="G23" s="481"/>
      <c r="H23" s="414"/>
      <c r="I23" s="414"/>
      <c r="J23" s="414"/>
      <c r="K23" s="482"/>
      <c r="L23" s="414"/>
      <c r="M23" s="414"/>
      <c r="N23" s="414"/>
      <c r="O23" s="414"/>
      <c r="P23" s="414"/>
      <c r="Q23" s="481"/>
      <c r="R23" s="414"/>
      <c r="S23" s="414"/>
      <c r="T23" s="414"/>
      <c r="U23" s="414"/>
      <c r="V23" s="506"/>
      <c r="W23" s="507"/>
      <c r="X23" s="509"/>
      <c r="Y23" s="509"/>
      <c r="Z23" s="509"/>
      <c r="AA23" s="509"/>
      <c r="AB23" s="507"/>
      <c r="AC23" s="511"/>
      <c r="AD23" s="487"/>
      <c r="AE23" s="487"/>
      <c r="AF23" s="487"/>
      <c r="AG23" s="488"/>
    </row>
    <row r="24" spans="1:39" s="2" customFormat="1" ht="54" customHeight="1" x14ac:dyDescent="0.15">
      <c r="A24" s="3"/>
      <c r="B24" s="512"/>
      <c r="C24" s="513"/>
      <c r="D24" s="513"/>
      <c r="E24" s="513"/>
      <c r="F24" s="59" t="s">
        <v>4</v>
      </c>
      <c r="G24" s="512"/>
      <c r="H24" s="513"/>
      <c r="I24" s="513"/>
      <c r="J24" s="513"/>
      <c r="K24" s="60" t="s">
        <v>4</v>
      </c>
      <c r="L24" s="512"/>
      <c r="M24" s="513"/>
      <c r="N24" s="513"/>
      <c r="O24" s="513"/>
      <c r="P24" s="59" t="s">
        <v>4</v>
      </c>
      <c r="Q24" s="514">
        <f>B24-G24-L24</f>
        <v>0</v>
      </c>
      <c r="R24" s="515"/>
      <c r="S24" s="515"/>
      <c r="T24" s="515"/>
      <c r="U24" s="60" t="s">
        <v>4</v>
      </c>
      <c r="V24" s="502"/>
      <c r="W24" s="503"/>
      <c r="X24" s="89"/>
      <c r="Y24" s="90" t="s">
        <v>2</v>
      </c>
      <c r="Z24" s="99"/>
      <c r="AA24" s="100" t="s">
        <v>1</v>
      </c>
      <c r="AB24" s="89"/>
      <c r="AC24" s="91" t="s">
        <v>0</v>
      </c>
      <c r="AD24" s="516"/>
      <c r="AE24" s="382"/>
      <c r="AF24" s="382"/>
      <c r="AG24" s="517"/>
      <c r="AI24" s="72"/>
    </row>
    <row r="25" spans="1:39" s="2" customFormat="1" ht="13.5" x14ac:dyDescent="0.15">
      <c r="A25" s="3"/>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row>
    <row r="26" spans="1:39" s="2" customFormat="1" ht="13.5" x14ac:dyDescent="0.15">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row>
    <row r="27" spans="1:39" s="2" customFormat="1" ht="15" customHeight="1" x14ac:dyDescent="0.15">
      <c r="A27" s="3"/>
      <c r="B27" s="490" t="s">
        <v>30</v>
      </c>
      <c r="C27" s="491"/>
      <c r="D27" s="491"/>
      <c r="E27" s="491"/>
      <c r="F27" s="491"/>
      <c r="G27" s="491"/>
      <c r="H27" s="491"/>
      <c r="I27" s="491"/>
      <c r="J27" s="491"/>
      <c r="K27" s="491"/>
      <c r="L27" s="492"/>
      <c r="M27" s="7"/>
      <c r="N27" s="497"/>
      <c r="O27" s="497"/>
      <c r="P27" s="497"/>
      <c r="Q27" s="497"/>
      <c r="R27" s="497"/>
      <c r="S27" s="497"/>
      <c r="T27" s="497"/>
      <c r="U27" s="497"/>
      <c r="V27" s="497"/>
      <c r="W27" s="497"/>
      <c r="X27" s="497"/>
      <c r="Y27" s="497"/>
      <c r="Z27" s="497"/>
      <c r="AA27" s="497"/>
      <c r="AB27" s="497"/>
      <c r="AC27" s="497"/>
      <c r="AD27" s="497"/>
      <c r="AE27" s="497"/>
      <c r="AF27" s="8"/>
      <c r="AG27" s="3"/>
      <c r="AH27" s="3"/>
    </row>
    <row r="28" spans="1:39" s="2" customFormat="1" ht="15" customHeight="1" x14ac:dyDescent="0.15">
      <c r="A28" s="3"/>
      <c r="B28" s="490" t="s">
        <v>171</v>
      </c>
      <c r="C28" s="491"/>
      <c r="D28" s="491"/>
      <c r="E28" s="491"/>
      <c r="F28" s="491"/>
      <c r="G28" s="491"/>
      <c r="H28" s="491"/>
      <c r="I28" s="491"/>
      <c r="J28" s="491"/>
      <c r="K28" s="491"/>
      <c r="L28" s="492"/>
      <c r="M28" s="7"/>
      <c r="N28" s="497"/>
      <c r="O28" s="497"/>
      <c r="P28" s="497"/>
      <c r="Q28" s="497"/>
      <c r="R28" s="497"/>
      <c r="S28" s="497"/>
      <c r="T28" s="497"/>
      <c r="U28" s="497"/>
      <c r="V28" s="497"/>
      <c r="W28" s="497"/>
      <c r="X28" s="497"/>
      <c r="Y28" s="497"/>
      <c r="Z28" s="497"/>
      <c r="AA28" s="497"/>
      <c r="AB28" s="497"/>
      <c r="AC28" s="497"/>
      <c r="AD28" s="497"/>
      <c r="AE28" s="497"/>
      <c r="AF28" s="8"/>
      <c r="AG28" s="3"/>
      <c r="AH28" s="3"/>
    </row>
    <row r="29" spans="1:39" s="2" customFormat="1" ht="15" customHeight="1" x14ac:dyDescent="0.15">
      <c r="A29" s="3"/>
      <c r="B29" s="490" t="s">
        <v>172</v>
      </c>
      <c r="C29" s="491"/>
      <c r="D29" s="491"/>
      <c r="E29" s="491"/>
      <c r="F29" s="491"/>
      <c r="G29" s="491"/>
      <c r="H29" s="491"/>
      <c r="I29" s="491"/>
      <c r="J29" s="491"/>
      <c r="K29" s="491"/>
      <c r="L29" s="492"/>
      <c r="M29" s="7"/>
      <c r="N29" s="497"/>
      <c r="O29" s="497"/>
      <c r="P29" s="497"/>
      <c r="Q29" s="497"/>
      <c r="R29" s="497"/>
      <c r="S29" s="497"/>
      <c r="T29" s="497"/>
      <c r="U29" s="497"/>
      <c r="V29" s="497"/>
      <c r="W29" s="497"/>
      <c r="X29" s="497"/>
      <c r="Y29" s="497"/>
      <c r="Z29" s="497"/>
      <c r="AA29" s="497"/>
      <c r="AB29" s="497"/>
      <c r="AC29" s="497"/>
      <c r="AD29" s="497"/>
      <c r="AE29" s="497"/>
      <c r="AF29" s="8"/>
      <c r="AG29" s="3"/>
      <c r="AH29" s="3"/>
    </row>
    <row r="30" spans="1:39" s="2" customFormat="1" ht="15" customHeight="1" x14ac:dyDescent="0.15">
      <c r="A30" s="3"/>
      <c r="B30" s="498" t="s">
        <v>31</v>
      </c>
      <c r="C30" s="499"/>
      <c r="D30" s="499"/>
      <c r="E30" s="499"/>
      <c r="F30" s="499"/>
      <c r="G30" s="499"/>
      <c r="H30" s="499"/>
      <c r="I30" s="499"/>
      <c r="J30" s="499"/>
      <c r="K30" s="499"/>
      <c r="L30" s="500"/>
      <c r="M30" s="61"/>
      <c r="N30" s="501"/>
      <c r="O30" s="501"/>
      <c r="P30" s="501"/>
      <c r="Q30" s="501"/>
      <c r="R30" s="501"/>
      <c r="S30" s="501"/>
      <c r="T30" s="501"/>
      <c r="U30" s="501"/>
      <c r="V30" s="501"/>
      <c r="W30" s="501"/>
      <c r="X30" s="501"/>
      <c r="Y30" s="501"/>
      <c r="Z30" s="501"/>
      <c r="AA30" s="501"/>
      <c r="AB30" s="501"/>
      <c r="AC30" s="501"/>
      <c r="AD30" s="501"/>
      <c r="AE30" s="501"/>
      <c r="AF30" s="62"/>
      <c r="AG30" s="3"/>
      <c r="AH30" s="3"/>
    </row>
    <row r="31" spans="1:39" s="2" customFormat="1" ht="27.75" customHeight="1" x14ac:dyDescent="0.15">
      <c r="B31" s="490" t="s">
        <v>173</v>
      </c>
      <c r="C31" s="491"/>
      <c r="D31" s="491"/>
      <c r="E31" s="491"/>
      <c r="F31" s="491"/>
      <c r="G31" s="491"/>
      <c r="H31" s="491"/>
      <c r="I31" s="491"/>
      <c r="J31" s="491"/>
      <c r="K31" s="491"/>
      <c r="L31" s="492"/>
      <c r="M31" s="36"/>
      <c r="N31" s="493"/>
      <c r="O31" s="493"/>
      <c r="P31" s="493"/>
      <c r="Q31" s="493"/>
      <c r="R31" s="493"/>
      <c r="S31" s="493"/>
      <c r="T31" s="493"/>
      <c r="U31" s="493"/>
      <c r="V31" s="493"/>
      <c r="W31" s="493"/>
      <c r="X31" s="493"/>
      <c r="Y31" s="493"/>
      <c r="Z31" s="493"/>
      <c r="AA31" s="493"/>
      <c r="AB31" s="493"/>
      <c r="AC31" s="493"/>
      <c r="AD31" s="493"/>
      <c r="AE31" s="493"/>
      <c r="AF31" s="37"/>
    </row>
    <row r="33" spans="2:33" customFormat="1" ht="14.25" customHeight="1" x14ac:dyDescent="0.15">
      <c r="B33" s="41"/>
      <c r="C33" s="53"/>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row>
    <row r="34" spans="2:33" customFormat="1" ht="14.25" customHeight="1" x14ac:dyDescent="0.15">
      <c r="B34" s="41"/>
      <c r="C34" s="53"/>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row>
    <row r="39" spans="2:33" s="13" customFormat="1" ht="15" customHeight="1" x14ac:dyDescent="0.15">
      <c r="M39" s="457" t="s">
        <v>82</v>
      </c>
      <c r="N39" s="457"/>
      <c r="O39" s="457"/>
      <c r="P39" s="457"/>
      <c r="Q39" s="457"/>
      <c r="R39" s="458" t="s">
        <v>83</v>
      </c>
      <c r="S39" s="459"/>
      <c r="T39" s="459"/>
      <c r="U39" s="459"/>
      <c r="V39" s="460"/>
      <c r="W39" s="494">
        <f>'第１号様式（第４条関係）'!V35</f>
        <v>0</v>
      </c>
      <c r="X39" s="495"/>
      <c r="Y39" s="495"/>
      <c r="Z39" s="495"/>
      <c r="AA39" s="495"/>
      <c r="AB39" s="495"/>
      <c r="AC39" s="495"/>
      <c r="AD39" s="495"/>
      <c r="AE39" s="495"/>
      <c r="AF39" s="496"/>
    </row>
    <row r="40" spans="2:33" s="13" customFormat="1" ht="15" customHeight="1" x14ac:dyDescent="0.15">
      <c r="M40" s="457"/>
      <c r="N40" s="457"/>
      <c r="O40" s="457"/>
      <c r="P40" s="457"/>
      <c r="Q40" s="457"/>
      <c r="R40" s="458" t="s">
        <v>84</v>
      </c>
      <c r="S40" s="459"/>
      <c r="T40" s="459"/>
      <c r="U40" s="459"/>
      <c r="V40" s="460"/>
      <c r="W40" s="494">
        <f>'第１号様式（第４条関係）'!V36</f>
        <v>0</v>
      </c>
      <c r="X40" s="495"/>
      <c r="Y40" s="495"/>
      <c r="Z40" s="495"/>
      <c r="AA40" s="495"/>
      <c r="AB40" s="495"/>
      <c r="AC40" s="495"/>
      <c r="AD40" s="495"/>
      <c r="AE40" s="495"/>
      <c r="AF40" s="496"/>
    </row>
    <row r="41" spans="2:33" s="13" customFormat="1" ht="15" customHeight="1" x14ac:dyDescent="0.15">
      <c r="M41" s="457"/>
      <c r="N41" s="457"/>
      <c r="O41" s="457"/>
      <c r="P41" s="457"/>
      <c r="Q41" s="457"/>
      <c r="R41" s="246" t="s">
        <v>85</v>
      </c>
      <c r="S41" s="247"/>
      <c r="T41" s="247"/>
      <c r="U41" s="247"/>
      <c r="V41" s="248"/>
      <c r="W41" s="494">
        <f>'第１号様式（第４条関係）'!V37</f>
        <v>0</v>
      </c>
      <c r="X41" s="495"/>
      <c r="Y41" s="495"/>
      <c r="Z41" s="495"/>
      <c r="AA41" s="495"/>
      <c r="AB41" s="495"/>
      <c r="AC41" s="495"/>
      <c r="AD41" s="495"/>
      <c r="AE41" s="495"/>
      <c r="AF41" s="496"/>
    </row>
    <row r="42" spans="2:33" ht="22.5" customHeight="1" x14ac:dyDescent="0.15">
      <c r="D42"/>
      <c r="E42"/>
      <c r="F42"/>
      <c r="G42"/>
      <c r="H42"/>
      <c r="I42"/>
      <c r="J42"/>
    </row>
    <row r="43" spans="2:33" ht="22.5" customHeight="1" x14ac:dyDescent="0.15">
      <c r="D43"/>
      <c r="E43"/>
      <c r="F43"/>
      <c r="G43"/>
      <c r="H43"/>
      <c r="I43"/>
      <c r="J43"/>
    </row>
    <row r="44" spans="2:33" ht="22.5" customHeight="1" x14ac:dyDescent="0.15">
      <c r="D44" s="456"/>
      <c r="E44" s="456"/>
      <c r="F44" s="456"/>
      <c r="G44" s="456"/>
      <c r="H44" s="456"/>
      <c r="I44" s="456"/>
      <c r="J44" s="456"/>
    </row>
    <row r="45" spans="2:33" ht="22.5" customHeight="1" x14ac:dyDescent="0.15">
      <c r="D45" s="456"/>
      <c r="E45" s="456"/>
      <c r="F45" s="456"/>
      <c r="G45" s="456"/>
      <c r="H45" s="456"/>
      <c r="I45" s="456"/>
      <c r="J45" s="456"/>
    </row>
    <row r="46" spans="2:33" ht="22.5" customHeight="1" x14ac:dyDescent="0.15"/>
  </sheetData>
  <sheetProtection algorithmName="SHA-512" hashValue="3hhvdb6wNRYmbRA7A6oVW92geJg5zsOFxCUauSVYTKd2YyglIFDgnkoYgyhvFDON2U5sxsghmYW3i/Vc/hZdbQ==" saltValue="OZdFCJOBq6Sz+PkPHmAvlg==" spinCount="100000" sheet="1" selectLockedCells="1"/>
  <mergeCells count="61">
    <mergeCell ref="E4:F4"/>
    <mergeCell ref="G4:H4"/>
    <mergeCell ref="O16:Q16"/>
    <mergeCell ref="S16:U16"/>
    <mergeCell ref="D16:E16"/>
    <mergeCell ref="G16:H16"/>
    <mergeCell ref="J16:K16"/>
    <mergeCell ref="N12:R12"/>
    <mergeCell ref="T12:AG12"/>
    <mergeCell ref="N13:R13"/>
    <mergeCell ref="T13:AG13"/>
    <mergeCell ref="Z6:AG6"/>
    <mergeCell ref="X7:Y7"/>
    <mergeCell ref="AE7:AF7"/>
    <mergeCell ref="Z7:AA7"/>
    <mergeCell ref="B9:F9"/>
    <mergeCell ref="V24:W24"/>
    <mergeCell ref="B27:L27"/>
    <mergeCell ref="V22:W23"/>
    <mergeCell ref="X22:AA23"/>
    <mergeCell ref="AB22:AC23"/>
    <mergeCell ref="B24:E24"/>
    <mergeCell ref="Q22:U23"/>
    <mergeCell ref="N27:AE27"/>
    <mergeCell ref="G24:J24"/>
    <mergeCell ref="L24:O24"/>
    <mergeCell ref="Q24:T24"/>
    <mergeCell ref="B22:F23"/>
    <mergeCell ref="AD24:AG24"/>
    <mergeCell ref="B28:L28"/>
    <mergeCell ref="N28:AE28"/>
    <mergeCell ref="B30:L30"/>
    <mergeCell ref="N30:AE30"/>
    <mergeCell ref="B29:L29"/>
    <mergeCell ref="N29:AE29"/>
    <mergeCell ref="D44:J44"/>
    <mergeCell ref="D45:J45"/>
    <mergeCell ref="M39:Q41"/>
    <mergeCell ref="B31:L31"/>
    <mergeCell ref="N31:AE31"/>
    <mergeCell ref="R39:V39"/>
    <mergeCell ref="R40:V40"/>
    <mergeCell ref="R41:V41"/>
    <mergeCell ref="W39:AF39"/>
    <mergeCell ref="W40:AF40"/>
    <mergeCell ref="W41:AF41"/>
    <mergeCell ref="G9:K9"/>
    <mergeCell ref="N11:R11"/>
    <mergeCell ref="T11:AG11"/>
    <mergeCell ref="X16:Y16"/>
    <mergeCell ref="B16:C16"/>
    <mergeCell ref="V16:W16"/>
    <mergeCell ref="A20:AH20"/>
    <mergeCell ref="G22:K23"/>
    <mergeCell ref="L22:P23"/>
    <mergeCell ref="A18:AG18"/>
    <mergeCell ref="A17:B17"/>
    <mergeCell ref="C17:D17"/>
    <mergeCell ref="AD22:AG23"/>
    <mergeCell ref="W17:Z17"/>
    <mergeCell ref="AC17:AD17"/>
  </mergeCells>
  <phoneticPr fontId="2"/>
  <dataValidations count="4">
    <dataValidation type="list" allowBlank="1" showInputMessage="1" showErrorMessage="1" sqref="V24:W24 X7 B16" xr:uid="{00000000-0002-0000-0E00-000000000000}">
      <formula1>"令和"</formula1>
    </dataValidation>
    <dataValidation type="list" allowBlank="1" showInputMessage="1" showErrorMessage="1" sqref="O16" xr:uid="{00000000-0002-0000-0E00-000001000000}">
      <formula1>"高齢福"</formula1>
    </dataValidation>
    <dataValidation type="list" allowBlank="1" showInputMessage="1" showErrorMessage="1" sqref="AC17" xr:uid="{F1B770E3-88D1-4347-91E9-6B33D7CD077C}">
      <formula1>"概算払,精算払"</formula1>
    </dataValidation>
    <dataValidation type="list" allowBlank="1" showInputMessage="1" showErrorMessage="1" sqref="X22:AA23" xr:uid="{E6FD34BC-FFBC-40A8-B6D8-3DC91FADC06C}">
      <formula1>"完了,完了予定"</formula1>
    </dataValidation>
  </dataValidations>
  <printOptions horizontalCentered="1"/>
  <pageMargins left="0.78740157480314965" right="0.78740157480314965" top="0.78740157480314965" bottom="0.55118110236220474" header="0.31496062992125984" footer="0.31496062992125984"/>
  <pageSetup paperSize="9" scale="94"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9" tint="0.39997558519241921"/>
  </sheetPr>
  <dimension ref="A1:BJ40"/>
  <sheetViews>
    <sheetView view="pageBreakPreview" topLeftCell="A6" zoomScaleNormal="100" zoomScaleSheetLayoutView="100" workbookViewId="0">
      <selection activeCell="Z6" sqref="Z6:AG6"/>
    </sheetView>
  </sheetViews>
  <sheetFormatPr defaultColWidth="9" defaultRowHeight="14.25" x14ac:dyDescent="0.15"/>
  <cols>
    <col min="1" max="28" width="2.5" style="1" customWidth="1"/>
    <col min="29" max="29" width="3.625" style="1" customWidth="1"/>
    <col min="30" max="43" width="2.5" style="1" customWidth="1"/>
    <col min="44" max="47" width="9" style="1"/>
    <col min="48" max="66" width="2.5" style="1" customWidth="1"/>
    <col min="67" max="16384" width="9" style="1"/>
  </cols>
  <sheetData>
    <row r="1" spans="1:36" x14ac:dyDescent="0.15">
      <c r="A1" s="2"/>
    </row>
    <row r="2" spans="1:36" s="2" customFormat="1" ht="15" customHeight="1" x14ac:dyDescent="0.15">
      <c r="A2" s="2" t="s">
        <v>39</v>
      </c>
    </row>
    <row r="3" spans="1:36" s="2" customFormat="1" ht="15" customHeight="1" x14ac:dyDescent="0.15"/>
    <row r="4" spans="1:36" s="2" customFormat="1" ht="15" customHeight="1" x14ac:dyDescent="0.15">
      <c r="A4" s="3"/>
      <c r="B4" s="3"/>
      <c r="C4" s="3"/>
      <c r="D4" s="3"/>
      <c r="E4" s="3"/>
      <c r="F4" s="86"/>
      <c r="G4" s="412">
        <f>'第１号様式（第４条関係）'!G4</f>
        <v>0</v>
      </c>
      <c r="H4" s="412"/>
      <c r="I4" s="413">
        <f>'第１号様式（第４条関係）'!I4</f>
        <v>0</v>
      </c>
      <c r="J4" s="413"/>
      <c r="K4" s="2" t="s">
        <v>174</v>
      </c>
      <c r="Y4" s="3"/>
      <c r="Z4" s="3"/>
      <c r="AA4" s="3"/>
      <c r="AB4" s="3"/>
      <c r="AC4" s="3"/>
      <c r="AD4" s="3"/>
      <c r="AE4" s="3"/>
      <c r="AF4" s="3"/>
    </row>
    <row r="5" spans="1:36" s="2" customFormat="1" ht="15" customHeight="1" x14ac:dyDescent="0.15"/>
    <row r="6" spans="1:36" s="2" customFormat="1" ht="15" customHeight="1" x14ac:dyDescent="0.15">
      <c r="Z6" s="274" t="s">
        <v>274</v>
      </c>
      <c r="AA6" s="274"/>
      <c r="AB6" s="274"/>
      <c r="AC6" s="274"/>
      <c r="AD6" s="274"/>
      <c r="AE6" s="274"/>
      <c r="AF6" s="274"/>
      <c r="AG6" s="274"/>
    </row>
    <row r="7" spans="1:36" s="2" customFormat="1" ht="15" customHeight="1" x14ac:dyDescent="0.15">
      <c r="V7" s="15"/>
      <c r="W7" s="15"/>
      <c r="X7" s="263"/>
      <c r="Y7" s="263"/>
      <c r="Z7" s="262"/>
      <c r="AA7" s="262"/>
      <c r="AB7" s="15" t="s">
        <v>108</v>
      </c>
      <c r="AC7" s="73"/>
      <c r="AD7" s="2" t="s">
        <v>1</v>
      </c>
      <c r="AE7" s="262"/>
      <c r="AF7" s="262"/>
      <c r="AG7" s="2" t="s">
        <v>0</v>
      </c>
    </row>
    <row r="8" spans="1:36" s="2" customFormat="1" ht="15" customHeight="1" x14ac:dyDescent="0.15"/>
    <row r="9" spans="1:36" s="2" customFormat="1" ht="15" customHeight="1" x14ac:dyDescent="0.15">
      <c r="B9" s="266" t="s">
        <v>32</v>
      </c>
      <c r="C9" s="266"/>
      <c r="D9" s="266"/>
      <c r="E9" s="266"/>
      <c r="F9" s="266"/>
      <c r="G9" s="413">
        <f>'第１号様式（第４条関係）'!G9</f>
        <v>0</v>
      </c>
      <c r="H9" s="413"/>
      <c r="I9" s="413"/>
      <c r="J9" s="413"/>
      <c r="K9" s="413"/>
      <c r="L9" s="2" t="s">
        <v>10</v>
      </c>
    </row>
    <row r="10" spans="1:36" s="2" customFormat="1" ht="15" customHeight="1" x14ac:dyDescent="0.15"/>
    <row r="11" spans="1:36" s="2" customFormat="1" ht="15" customHeight="1" x14ac:dyDescent="0.15">
      <c r="M11" s="270" t="s">
        <v>192</v>
      </c>
      <c r="N11" s="270"/>
      <c r="O11" s="270"/>
      <c r="P11" s="270"/>
      <c r="Q11" s="270"/>
      <c r="S11" s="415">
        <f>'第１号様式（第４条関係）'!S11</f>
        <v>0</v>
      </c>
      <c r="T11" s="415"/>
      <c r="U11" s="415"/>
      <c r="V11" s="415"/>
      <c r="W11" s="415"/>
      <c r="X11" s="415"/>
      <c r="Y11" s="415"/>
      <c r="Z11" s="415"/>
      <c r="AA11" s="415"/>
      <c r="AB11" s="415"/>
      <c r="AC11" s="415"/>
      <c r="AD11" s="415"/>
      <c r="AE11" s="415"/>
      <c r="AF11" s="415"/>
    </row>
    <row r="12" spans="1:36" s="2" customFormat="1" ht="15" customHeight="1" x14ac:dyDescent="0.15">
      <c r="M12" s="270" t="s">
        <v>193</v>
      </c>
      <c r="N12" s="270"/>
      <c r="O12" s="270"/>
      <c r="P12" s="270"/>
      <c r="Q12" s="270"/>
      <c r="S12" s="415">
        <f>'第１号様式（第４条関係）'!S12</f>
        <v>0</v>
      </c>
      <c r="T12" s="415"/>
      <c r="U12" s="415"/>
      <c r="V12" s="415"/>
      <c r="W12" s="415"/>
      <c r="X12" s="415"/>
      <c r="Y12" s="415"/>
      <c r="Z12" s="415"/>
      <c r="AA12" s="415"/>
      <c r="AB12" s="415"/>
      <c r="AC12" s="415"/>
      <c r="AD12" s="415"/>
      <c r="AE12" s="415"/>
      <c r="AF12" s="415"/>
    </row>
    <row r="13" spans="1:36" s="2" customFormat="1" ht="15" customHeight="1" x14ac:dyDescent="0.15">
      <c r="M13" s="269" t="s">
        <v>72</v>
      </c>
      <c r="N13" s="269"/>
      <c r="O13" s="269"/>
      <c r="P13" s="269"/>
      <c r="Q13" s="269"/>
      <c r="S13" s="415">
        <f>'第１号様式（第４条関係）'!S13</f>
        <v>0</v>
      </c>
      <c r="T13" s="415"/>
      <c r="U13" s="415"/>
      <c r="V13" s="415"/>
      <c r="W13" s="415"/>
      <c r="X13" s="415"/>
      <c r="Y13" s="415"/>
      <c r="Z13" s="415"/>
      <c r="AA13" s="415"/>
      <c r="AB13" s="415"/>
      <c r="AC13" s="415"/>
      <c r="AD13" s="415"/>
      <c r="AE13" s="415"/>
      <c r="AF13" s="415"/>
      <c r="AH13" s="4"/>
    </row>
    <row r="14" spans="1:36" s="2" customFormat="1" ht="15" customHeight="1" x14ac:dyDescent="0.15">
      <c r="AF14" s="3"/>
      <c r="AG14" s="3"/>
      <c r="AH14" s="4"/>
    </row>
    <row r="15" spans="1:36" s="2" customFormat="1" ht="15" customHeight="1" x14ac:dyDescent="0.15">
      <c r="A15" s="17"/>
      <c r="B15" s="261"/>
      <c r="C15" s="261"/>
      <c r="D15" s="262"/>
      <c r="E15" s="262"/>
      <c r="F15" s="15" t="s">
        <v>2</v>
      </c>
      <c r="G15" s="452"/>
      <c r="H15" s="452"/>
      <c r="I15" s="15" t="s">
        <v>1</v>
      </c>
      <c r="J15" s="452"/>
      <c r="K15" s="452"/>
      <c r="L15" s="2" t="s">
        <v>11</v>
      </c>
      <c r="O15" s="262"/>
      <c r="P15" s="262"/>
      <c r="Q15" s="262"/>
      <c r="R15" s="2" t="s">
        <v>128</v>
      </c>
      <c r="S15" s="262"/>
      <c r="T15" s="262"/>
      <c r="U15" s="262"/>
      <c r="V15" s="2" t="s">
        <v>222</v>
      </c>
      <c r="X15" s="262"/>
      <c r="Y15" s="262"/>
      <c r="Z15" s="2" t="s">
        <v>223</v>
      </c>
      <c r="AG15" s="3"/>
      <c r="AH15" s="4"/>
      <c r="AI15" s="3"/>
      <c r="AJ15" s="72"/>
    </row>
    <row r="16" spans="1:36" s="2" customFormat="1" ht="15" customHeight="1" x14ac:dyDescent="0.15">
      <c r="A16" s="412">
        <f>'第１号様式（第４条関係）'!G4</f>
        <v>0</v>
      </c>
      <c r="B16" s="412"/>
      <c r="C16" s="413">
        <f>'第１号様式（第４条関係）'!I4</f>
        <v>0</v>
      </c>
      <c r="D16" s="413"/>
      <c r="E16" s="520" t="s">
        <v>232</v>
      </c>
      <c r="F16" s="520"/>
      <c r="G16" s="520"/>
      <c r="H16" s="520"/>
      <c r="I16" s="520"/>
      <c r="J16" s="520"/>
      <c r="K16" s="520"/>
      <c r="L16" s="520"/>
      <c r="M16" s="520"/>
      <c r="N16" s="520"/>
      <c r="O16" s="520"/>
      <c r="P16" s="520"/>
      <c r="Q16" s="520"/>
      <c r="R16" s="520"/>
      <c r="S16" s="520"/>
      <c r="T16" s="520"/>
      <c r="U16" s="520"/>
      <c r="V16" s="520"/>
      <c r="W16" s="520"/>
      <c r="X16" s="520"/>
      <c r="Y16" s="520"/>
      <c r="Z16" s="520"/>
      <c r="AA16" s="520"/>
      <c r="AB16" s="520"/>
      <c r="AC16" s="520"/>
      <c r="AD16" s="520"/>
      <c r="AE16" s="520"/>
      <c r="AF16" s="520"/>
      <c r="AG16" s="520"/>
      <c r="AH16" s="4"/>
      <c r="AI16" s="72"/>
    </row>
    <row r="17" spans="1:62" s="2" customFormat="1" ht="43.5" customHeight="1" x14ac:dyDescent="0.15">
      <c r="A17" s="416" t="s">
        <v>378</v>
      </c>
      <c r="B17" s="416"/>
      <c r="C17" s="416"/>
      <c r="D17" s="416"/>
      <c r="E17" s="416"/>
      <c r="F17" s="416"/>
      <c r="G17" s="416"/>
      <c r="H17" s="416"/>
      <c r="I17" s="416"/>
      <c r="J17" s="416"/>
      <c r="K17" s="416"/>
      <c r="L17" s="416"/>
      <c r="M17" s="416"/>
      <c r="N17" s="416"/>
      <c r="O17" s="416"/>
      <c r="P17" s="416"/>
      <c r="Q17" s="416"/>
      <c r="R17" s="416"/>
      <c r="S17" s="416"/>
      <c r="T17" s="416"/>
      <c r="U17" s="416"/>
      <c r="V17" s="416"/>
      <c r="W17" s="416"/>
      <c r="X17" s="416"/>
      <c r="Y17" s="416"/>
      <c r="Z17" s="416"/>
      <c r="AA17" s="416"/>
      <c r="AB17" s="416"/>
      <c r="AC17" s="416"/>
      <c r="AD17" s="416"/>
      <c r="AE17" s="416"/>
      <c r="AF17" s="416"/>
      <c r="AG17" s="416"/>
      <c r="AH17" s="17"/>
      <c r="AI17" s="17"/>
      <c r="AJ17" s="17"/>
    </row>
    <row r="18" spans="1:62" s="2" customFormat="1" ht="15" customHeight="1" x14ac:dyDescent="0.15">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row>
    <row r="19" spans="1:62" s="2" customFormat="1" ht="15" customHeight="1" x14ac:dyDescent="0.15">
      <c r="A19" s="266" t="s">
        <v>3</v>
      </c>
      <c r="B19" s="266"/>
      <c r="C19" s="266"/>
      <c r="D19" s="266"/>
      <c r="E19" s="266"/>
      <c r="F19" s="266"/>
      <c r="G19" s="266"/>
      <c r="H19" s="266"/>
      <c r="I19" s="266"/>
      <c r="J19" s="266"/>
      <c r="K19" s="266"/>
      <c r="L19" s="266"/>
      <c r="M19" s="266"/>
      <c r="N19" s="266"/>
      <c r="O19" s="266"/>
      <c r="P19" s="266"/>
      <c r="Q19" s="266"/>
      <c r="R19" s="266"/>
      <c r="S19" s="266"/>
      <c r="T19" s="266"/>
      <c r="U19" s="266"/>
      <c r="V19" s="266"/>
      <c r="W19" s="266"/>
      <c r="X19" s="266"/>
      <c r="Y19" s="266"/>
      <c r="Z19" s="266"/>
      <c r="AA19" s="266"/>
      <c r="AB19" s="266"/>
      <c r="AC19" s="266"/>
      <c r="AD19" s="266"/>
      <c r="AE19" s="266"/>
      <c r="AF19" s="266"/>
      <c r="AG19" s="266"/>
    </row>
    <row r="20" spans="1:62" s="2" customFormat="1" ht="15" customHeight="1" x14ac:dyDescent="0.15">
      <c r="C20" s="15"/>
      <c r="D20" s="15"/>
      <c r="E20" s="15"/>
    </row>
    <row r="21" spans="1:62" s="2" customFormat="1" ht="54.75" customHeight="1" x14ac:dyDescent="0.15">
      <c r="B21" s="259" t="s">
        <v>19</v>
      </c>
      <c r="C21" s="260"/>
      <c r="D21" s="258" t="s">
        <v>175</v>
      </c>
      <c r="E21" s="258"/>
      <c r="F21" s="258"/>
      <c r="G21" s="258"/>
      <c r="H21" s="258"/>
      <c r="I21" s="258"/>
      <c r="J21" s="271"/>
      <c r="K21" s="272"/>
      <c r="L21" s="272"/>
      <c r="M21" s="272"/>
      <c r="N21" s="272"/>
      <c r="O21" s="272"/>
      <c r="P21" s="272"/>
      <c r="Q21" s="272"/>
      <c r="R21" s="272"/>
      <c r="S21" s="272"/>
      <c r="T21" s="272"/>
      <c r="U21" s="272"/>
      <c r="V21" s="272"/>
      <c r="W21" s="272"/>
      <c r="X21" s="272"/>
      <c r="Y21" s="272"/>
      <c r="Z21" s="272"/>
      <c r="AA21" s="272"/>
      <c r="AB21" s="272"/>
      <c r="AC21" s="272"/>
      <c r="AD21" s="272"/>
      <c r="AE21" s="272"/>
      <c r="AF21" s="272"/>
      <c r="AG21" s="272"/>
      <c r="AH21" s="64"/>
      <c r="AI21" s="65"/>
    </row>
    <row r="22" spans="1:62" ht="24.75" customHeight="1" x14ac:dyDescent="0.15">
      <c r="B22" s="241" t="s">
        <v>21</v>
      </c>
      <c r="C22" s="242"/>
      <c r="D22" s="371" t="s">
        <v>176</v>
      </c>
      <c r="E22" s="371"/>
      <c r="F22" s="371"/>
      <c r="G22" s="371"/>
      <c r="H22" s="371"/>
      <c r="I22" s="372"/>
      <c r="J22" s="39"/>
      <c r="K22" s="40"/>
      <c r="L22" s="40"/>
      <c r="M22" s="40"/>
      <c r="N22" s="40"/>
      <c r="O22" s="240"/>
      <c r="P22" s="240"/>
      <c r="Q22" s="519"/>
      <c r="R22" s="240"/>
      <c r="S22" s="18" t="s">
        <v>2</v>
      </c>
      <c r="T22" s="519"/>
      <c r="U22" s="240"/>
      <c r="V22" s="18" t="s">
        <v>1</v>
      </c>
      <c r="W22" s="519"/>
      <c r="X22" s="240"/>
      <c r="Y22" s="18" t="s">
        <v>0</v>
      </c>
      <c r="Z22" s="42"/>
      <c r="AA22" s="42"/>
      <c r="AB22" s="42"/>
      <c r="AC22" s="42"/>
      <c r="AD22" s="42"/>
      <c r="AE22" s="42"/>
      <c r="AF22" s="42"/>
      <c r="AG22" s="63"/>
      <c r="AH22" s="5"/>
      <c r="AJ22" s="29"/>
      <c r="AV22" s="12"/>
      <c r="AW22" s="12"/>
      <c r="AX22" s="12"/>
      <c r="AY22" s="12"/>
      <c r="AZ22" s="12"/>
      <c r="BA22" s="12"/>
      <c r="BB22" s="12"/>
      <c r="BC22" s="12"/>
      <c r="BD22" s="12"/>
      <c r="BE22" s="14"/>
      <c r="BF22" s="12"/>
      <c r="BG22" s="12"/>
      <c r="BH22" s="12"/>
      <c r="BI22" s="12"/>
      <c r="BJ22" s="11"/>
    </row>
    <row r="23" spans="1:62" ht="24.75" customHeight="1" x14ac:dyDescent="0.15">
      <c r="B23" s="30"/>
      <c r="C23" s="30"/>
      <c r="D23" s="38"/>
      <c r="E23" s="38"/>
      <c r="F23" s="38"/>
      <c r="G23" s="38"/>
      <c r="H23" s="38"/>
      <c r="I23" s="38"/>
      <c r="J23"/>
      <c r="K23"/>
      <c r="L23"/>
      <c r="M23"/>
      <c r="N23"/>
      <c r="O23"/>
      <c r="P23"/>
      <c r="Q23" s="83"/>
      <c r="R23" s="84"/>
      <c r="S23" s="85"/>
      <c r="T23" s="83"/>
      <c r="U23" s="84"/>
      <c r="V23" s="85"/>
      <c r="W23" s="83"/>
      <c r="X23" s="84"/>
      <c r="Y23" s="85"/>
      <c r="Z23" s="6"/>
      <c r="AA23" s="6"/>
      <c r="AB23" s="6"/>
      <c r="AC23" s="6"/>
      <c r="AD23" s="6"/>
      <c r="AE23" s="6"/>
      <c r="AF23" s="6"/>
      <c r="AJ23" s="29"/>
      <c r="AV23" s="12"/>
      <c r="AW23" s="12"/>
      <c r="AX23" s="12"/>
      <c r="AY23" s="12"/>
      <c r="AZ23" s="12"/>
      <c r="BA23" s="12"/>
      <c r="BB23" s="12"/>
      <c r="BC23" s="12"/>
      <c r="BD23" s="12"/>
      <c r="BE23" s="14"/>
      <c r="BF23" s="12"/>
      <c r="BG23" s="12"/>
      <c r="BH23" s="12"/>
      <c r="BI23" s="12"/>
      <c r="BJ23" s="11"/>
    </row>
    <row r="24" spans="1:62" ht="24.75" customHeight="1" x14ac:dyDescent="0.15">
      <c r="B24" s="245" t="s">
        <v>22</v>
      </c>
      <c r="C24" s="245"/>
      <c r="D24" t="s">
        <v>12</v>
      </c>
      <c r="E24"/>
      <c r="F24"/>
      <c r="G24"/>
      <c r="H24"/>
      <c r="I24"/>
      <c r="J24"/>
      <c r="K24"/>
      <c r="L24"/>
      <c r="M24"/>
      <c r="N24"/>
      <c r="O24"/>
      <c r="P24"/>
      <c r="Q24"/>
      <c r="R24"/>
      <c r="S24"/>
      <c r="T24"/>
      <c r="U24"/>
      <c r="V24"/>
      <c r="W24"/>
      <c r="X24"/>
      <c r="Y24"/>
      <c r="Z24"/>
      <c r="AA24"/>
      <c r="AB24"/>
      <c r="AC24"/>
      <c r="AD24"/>
      <c r="AE24"/>
      <c r="AF24"/>
    </row>
    <row r="25" spans="1:62" x14ac:dyDescent="0.15">
      <c r="B25"/>
      <c r="C25" s="245" t="s">
        <v>18</v>
      </c>
      <c r="D25" s="245"/>
      <c r="E25" s="30"/>
      <c r="F25" s="15" t="s">
        <v>177</v>
      </c>
      <c r="G25"/>
      <c r="H25"/>
      <c r="I25"/>
      <c r="J25"/>
      <c r="K25"/>
      <c r="L25"/>
      <c r="M25"/>
      <c r="N25"/>
      <c r="O25"/>
      <c r="P25"/>
      <c r="Q25"/>
      <c r="R25"/>
      <c r="S25"/>
      <c r="T25"/>
      <c r="U25"/>
      <c r="V25"/>
      <c r="W25"/>
      <c r="X25"/>
      <c r="Y25"/>
      <c r="Z25"/>
      <c r="AA25"/>
      <c r="AB25"/>
      <c r="AC25"/>
      <c r="AD25"/>
      <c r="AE25"/>
      <c r="AF25"/>
    </row>
    <row r="26" spans="1:62" x14ac:dyDescent="0.15">
      <c r="C26" s="245" t="s">
        <v>37</v>
      </c>
      <c r="D26" s="245"/>
      <c r="E26" s="30"/>
      <c r="F26" s="15" t="s">
        <v>178</v>
      </c>
      <c r="P26" s="29"/>
    </row>
    <row r="27" spans="1:62" x14ac:dyDescent="0.15">
      <c r="C27" s="245" t="s">
        <v>38</v>
      </c>
      <c r="D27" s="245"/>
      <c r="E27" s="30"/>
      <c r="F27" s="15" t="s">
        <v>179</v>
      </c>
      <c r="P27" s="29"/>
    </row>
    <row r="28" spans="1:62" x14ac:dyDescent="0.15">
      <c r="C28" s="245" t="s">
        <v>76</v>
      </c>
      <c r="D28" s="245"/>
      <c r="E28" s="30"/>
      <c r="F28" s="15" t="s">
        <v>182</v>
      </c>
      <c r="P28" s="29"/>
    </row>
    <row r="29" spans="1:62" x14ac:dyDescent="0.15">
      <c r="C29" s="245" t="s">
        <v>80</v>
      </c>
      <c r="D29" s="245"/>
      <c r="E29" s="30"/>
      <c r="F29" s="15" t="s">
        <v>183</v>
      </c>
      <c r="P29" s="29"/>
    </row>
    <row r="30" spans="1:62" x14ac:dyDescent="0.15">
      <c r="C30" s="245" t="s">
        <v>180</v>
      </c>
      <c r="D30" s="245"/>
      <c r="E30" s="30"/>
      <c r="F30" s="15" t="s">
        <v>184</v>
      </c>
      <c r="P30" s="29"/>
    </row>
    <row r="31" spans="1:62" x14ac:dyDescent="0.15">
      <c r="C31" s="245" t="s">
        <v>181</v>
      </c>
      <c r="D31" s="245"/>
      <c r="E31" s="30"/>
      <c r="F31" s="15" t="s">
        <v>9</v>
      </c>
      <c r="P31" s="29"/>
    </row>
    <row r="33" spans="2:33" customFormat="1" ht="14.25" customHeight="1" x14ac:dyDescent="0.15">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row>
    <row r="34" spans="2:33" x14ac:dyDescent="0.15">
      <c r="C34" s="2" t="s">
        <v>185</v>
      </c>
    </row>
    <row r="38" spans="2:33" s="13" customFormat="1" ht="15" customHeight="1" x14ac:dyDescent="0.15">
      <c r="M38" s="457" t="s">
        <v>82</v>
      </c>
      <c r="N38" s="457"/>
      <c r="O38" s="457"/>
      <c r="P38" s="457"/>
      <c r="Q38" s="457"/>
      <c r="R38" s="246" t="s">
        <v>83</v>
      </c>
      <c r="S38" s="247"/>
      <c r="T38" s="247"/>
      <c r="U38" s="247"/>
      <c r="V38" s="248"/>
      <c r="W38" s="466">
        <f>'第１号様式（第４条関係）'!V35</f>
        <v>0</v>
      </c>
      <c r="X38" s="466"/>
      <c r="Y38" s="466"/>
      <c r="Z38" s="466"/>
      <c r="AA38" s="466"/>
      <c r="AB38" s="466"/>
      <c r="AC38" s="466"/>
      <c r="AD38" s="466"/>
      <c r="AE38" s="466"/>
      <c r="AF38" s="466"/>
      <c r="AG38" s="466"/>
    </row>
    <row r="39" spans="2:33" s="13" customFormat="1" ht="15" customHeight="1" x14ac:dyDescent="0.15">
      <c r="M39" s="457"/>
      <c r="N39" s="457"/>
      <c r="O39" s="457"/>
      <c r="P39" s="457"/>
      <c r="Q39" s="457"/>
      <c r="R39" s="246" t="s">
        <v>84</v>
      </c>
      <c r="S39" s="247"/>
      <c r="T39" s="247"/>
      <c r="U39" s="247"/>
      <c r="V39" s="248"/>
      <c r="W39" s="466">
        <f>'第１号様式（第４条関係）'!V36</f>
        <v>0</v>
      </c>
      <c r="X39" s="466"/>
      <c r="Y39" s="466"/>
      <c r="Z39" s="466"/>
      <c r="AA39" s="466"/>
      <c r="AB39" s="466"/>
      <c r="AC39" s="466"/>
      <c r="AD39" s="466"/>
      <c r="AE39" s="466"/>
      <c r="AF39" s="466"/>
      <c r="AG39" s="466"/>
    </row>
    <row r="40" spans="2:33" s="13" customFormat="1" ht="15" customHeight="1" x14ac:dyDescent="0.15">
      <c r="M40" s="457"/>
      <c r="N40" s="457"/>
      <c r="O40" s="457"/>
      <c r="P40" s="457"/>
      <c r="Q40" s="457"/>
      <c r="R40" s="246" t="s">
        <v>85</v>
      </c>
      <c r="S40" s="247"/>
      <c r="T40" s="247"/>
      <c r="U40" s="247"/>
      <c r="V40" s="248"/>
      <c r="W40" s="466">
        <f>'第１号様式（第４条関係）'!V37</f>
        <v>0</v>
      </c>
      <c r="X40" s="466"/>
      <c r="Y40" s="466"/>
      <c r="Z40" s="466"/>
      <c r="AA40" s="466"/>
      <c r="AB40" s="466"/>
      <c r="AC40" s="466"/>
      <c r="AD40" s="466"/>
      <c r="AE40" s="466"/>
      <c r="AF40" s="466"/>
      <c r="AG40" s="466"/>
    </row>
  </sheetData>
  <sheetProtection algorithmName="SHA-512" hashValue="/ROBEEML/u705Y7q2i94WBaKs46swE3KQFJbmMPXTHSF0mf/Fmaf8mTh4AY35cq2EOWSciGiu8/nYCHd06sKKQ==" saltValue="1iWmY7reT1G+AXooICRc5Q==" spinCount="100000" sheet="1" selectLockedCells="1"/>
  <mergeCells count="50">
    <mergeCell ref="C26:D26"/>
    <mergeCell ref="G9:K9"/>
    <mergeCell ref="M11:Q11"/>
    <mergeCell ref="W22:X22"/>
    <mergeCell ref="B15:C15"/>
    <mergeCell ref="A19:AG19"/>
    <mergeCell ref="B21:C21"/>
    <mergeCell ref="D21:I21"/>
    <mergeCell ref="A16:B16"/>
    <mergeCell ref="S11:AF11"/>
    <mergeCell ref="C16:D16"/>
    <mergeCell ref="O15:Q15"/>
    <mergeCell ref="S15:U15"/>
    <mergeCell ref="X15:Y15"/>
    <mergeCell ref="D15:E15"/>
    <mergeCell ref="J15:K15"/>
    <mergeCell ref="Q22:R22"/>
    <mergeCell ref="T22:U22"/>
    <mergeCell ref="A17:AG17"/>
    <mergeCell ref="I4:J4"/>
    <mergeCell ref="G4:H4"/>
    <mergeCell ref="X7:Y7"/>
    <mergeCell ref="Z7:AA7"/>
    <mergeCell ref="AE7:AF7"/>
    <mergeCell ref="Z6:AG6"/>
    <mergeCell ref="G15:H15"/>
    <mergeCell ref="E16:AG16"/>
    <mergeCell ref="W38:AG38"/>
    <mergeCell ref="W39:AG39"/>
    <mergeCell ref="W40:AG40"/>
    <mergeCell ref="C28:D28"/>
    <mergeCell ref="B9:F9"/>
    <mergeCell ref="M12:Q12"/>
    <mergeCell ref="C27:D27"/>
    <mergeCell ref="J21:AG21"/>
    <mergeCell ref="B24:C24"/>
    <mergeCell ref="C25:D25"/>
    <mergeCell ref="S12:AF12"/>
    <mergeCell ref="M13:Q13"/>
    <mergeCell ref="S13:AF13"/>
    <mergeCell ref="B22:C22"/>
    <mergeCell ref="D22:I22"/>
    <mergeCell ref="O22:P22"/>
    <mergeCell ref="C29:D29"/>
    <mergeCell ref="M38:Q40"/>
    <mergeCell ref="C30:D30"/>
    <mergeCell ref="C31:D31"/>
    <mergeCell ref="R38:V38"/>
    <mergeCell ref="R39:V39"/>
    <mergeCell ref="R40:V40"/>
  </mergeCells>
  <phoneticPr fontId="2"/>
  <dataValidations count="2">
    <dataValidation type="list" allowBlank="1" showInputMessage="1" showErrorMessage="1" sqref="O22:P22 X7 B15" xr:uid="{00000000-0002-0000-0F00-000000000000}">
      <formula1>"令和"</formula1>
    </dataValidation>
    <dataValidation type="list" allowBlank="1" showInputMessage="1" showErrorMessage="1" sqref="O15" xr:uid="{00000000-0002-0000-0F00-000001000000}">
      <formula1>"高齢福"</formula1>
    </dataValidation>
  </dataValidations>
  <printOptions horizontalCentered="1"/>
  <pageMargins left="0.78740157480314965" right="0.78740157480314965" top="0.78740157480314965" bottom="0.39370078740157483" header="0.31496062992125984" footer="0.31496062992125984"/>
  <pageSetup paperSize="9" scale="87"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9" tint="0.39997558519241921"/>
  </sheetPr>
  <dimension ref="A1:BE28"/>
  <sheetViews>
    <sheetView view="pageBreakPreview" zoomScaleNormal="100" zoomScaleSheetLayoutView="100" workbookViewId="0">
      <selection activeCell="AR7" sqref="AR7"/>
    </sheetView>
  </sheetViews>
  <sheetFormatPr defaultColWidth="9" defaultRowHeight="14.25" x14ac:dyDescent="0.15"/>
  <cols>
    <col min="1" max="1" width="1.875" style="1" customWidth="1"/>
    <col min="2" max="3" width="2.25" style="1" customWidth="1"/>
    <col min="4" max="7" width="2.75" style="1" customWidth="1"/>
    <col min="8" max="8" width="4.125" style="1" customWidth="1"/>
    <col min="9" max="9" width="3.875" style="1" customWidth="1"/>
    <col min="10" max="11" width="3.5" style="1" customWidth="1"/>
    <col min="12" max="32" width="2.625" style="1" customWidth="1"/>
    <col min="33" max="33" width="1.875" style="1" customWidth="1"/>
    <col min="34" max="43" width="2.5" style="1" customWidth="1"/>
    <col min="44" max="47" width="9" style="1"/>
    <col min="48" max="66" width="2.5" style="1" customWidth="1"/>
    <col min="67" max="16384" width="9" style="1"/>
  </cols>
  <sheetData>
    <row r="1" spans="1:57" x14ac:dyDescent="0.15">
      <c r="A1" s="2"/>
    </row>
    <row r="2" spans="1:57" s="2" customFormat="1" ht="15" customHeight="1" x14ac:dyDescent="0.15">
      <c r="A2" s="2" t="s">
        <v>199</v>
      </c>
    </row>
    <row r="3" spans="1:57" s="2" customFormat="1" ht="15" customHeight="1" x14ac:dyDescent="0.15"/>
    <row r="4" spans="1:57" s="2" customFormat="1" ht="15" customHeight="1" x14ac:dyDescent="0.15">
      <c r="A4" s="266" t="s">
        <v>262</v>
      </c>
      <c r="B4" s="266"/>
      <c r="C4" s="266"/>
      <c r="D4" s="266"/>
      <c r="E4" s="266"/>
      <c r="F4" s="266"/>
      <c r="G4" s="266"/>
      <c r="H4" s="266"/>
      <c r="I4" s="266"/>
      <c r="J4" s="266"/>
      <c r="K4" s="266"/>
      <c r="L4" s="266"/>
      <c r="M4" s="266"/>
      <c r="N4" s="266"/>
      <c r="O4" s="266"/>
      <c r="P4" s="266"/>
      <c r="Q4" s="266"/>
      <c r="R4" s="266"/>
      <c r="S4" s="266"/>
      <c r="T4" s="266"/>
      <c r="U4" s="266"/>
      <c r="V4" s="266"/>
      <c r="W4" s="266"/>
      <c r="X4" s="266"/>
      <c r="Y4" s="266"/>
      <c r="Z4" s="266"/>
      <c r="AA4" s="266"/>
      <c r="AB4" s="266"/>
      <c r="AC4" s="266"/>
      <c r="AD4" s="266"/>
      <c r="AE4" s="266"/>
      <c r="AF4" s="266"/>
      <c r="AG4" s="266"/>
    </row>
    <row r="5" spans="1:57" s="2" customFormat="1" ht="15" customHeight="1" x14ac:dyDescent="0.15"/>
    <row r="6" spans="1:57" s="2" customFormat="1" ht="15" customHeight="1" x14ac:dyDescent="0.15">
      <c r="C6" s="15"/>
      <c r="D6" s="15"/>
      <c r="E6" s="15"/>
    </row>
    <row r="7" spans="1:57" s="2" customFormat="1" ht="54" customHeight="1" x14ac:dyDescent="0.15">
      <c r="B7" s="242" t="s">
        <v>19</v>
      </c>
      <c r="C7" s="370"/>
      <c r="D7" s="371" t="s">
        <v>93</v>
      </c>
      <c r="E7" s="371"/>
      <c r="F7" s="371"/>
      <c r="G7" s="371"/>
      <c r="H7" s="371"/>
      <c r="I7" s="372"/>
      <c r="J7" s="271"/>
      <c r="K7" s="272"/>
      <c r="L7" s="272"/>
      <c r="M7" s="272"/>
      <c r="N7" s="272"/>
      <c r="O7" s="272"/>
      <c r="P7" s="272"/>
      <c r="Q7" s="272"/>
      <c r="R7" s="272"/>
      <c r="S7" s="272"/>
      <c r="T7" s="272"/>
      <c r="U7" s="272"/>
      <c r="V7" s="272"/>
      <c r="W7" s="272"/>
      <c r="X7" s="272"/>
      <c r="Y7" s="272"/>
      <c r="Z7" s="272"/>
      <c r="AA7" s="272"/>
      <c r="AB7" s="272"/>
      <c r="AC7" s="272"/>
      <c r="AD7" s="272"/>
      <c r="AE7" s="272"/>
      <c r="AF7" s="273"/>
    </row>
    <row r="8" spans="1:57" s="2" customFormat="1" ht="33.75" customHeight="1" x14ac:dyDescent="0.15">
      <c r="B8" s="242" t="s">
        <v>21</v>
      </c>
      <c r="C8" s="370"/>
      <c r="D8" s="371" t="s">
        <v>94</v>
      </c>
      <c r="E8" s="371"/>
      <c r="F8" s="371"/>
      <c r="G8" s="371"/>
      <c r="H8" s="371"/>
      <c r="I8" s="372"/>
      <c r="J8" s="523">
        <f>'第１２号様式（第１０条関係）'!O22</f>
        <v>0</v>
      </c>
      <c r="K8" s="523"/>
      <c r="L8" s="523">
        <f>'第１２号様式（第１０条関係）'!Q22</f>
        <v>0</v>
      </c>
      <c r="M8" s="523"/>
      <c r="N8" s="50" t="s">
        <v>2</v>
      </c>
      <c r="O8" s="524">
        <f>'第１２号様式（第１０条関係）'!T22</f>
        <v>0</v>
      </c>
      <c r="P8" s="524"/>
      <c r="Q8" s="50" t="s">
        <v>1</v>
      </c>
      <c r="R8" s="524">
        <f>'第１２号様式（第１０条関係）'!W22</f>
        <v>0</v>
      </c>
      <c r="S8" s="524"/>
      <c r="T8" s="94" t="s">
        <v>0</v>
      </c>
      <c r="U8" s="243"/>
      <c r="V8" s="243"/>
      <c r="W8" s="243"/>
      <c r="X8" s="243"/>
      <c r="Y8" s="243"/>
      <c r="Z8" s="243"/>
      <c r="AA8" s="243"/>
      <c r="AB8" s="243"/>
      <c r="AC8" s="243"/>
      <c r="AD8" s="243"/>
      <c r="AE8" s="243"/>
      <c r="AF8" s="244"/>
      <c r="AI8" s="522"/>
      <c r="AJ8" s="522"/>
      <c r="AK8" s="522"/>
      <c r="AL8" s="522"/>
      <c r="AM8" s="522"/>
      <c r="AN8" s="522"/>
      <c r="AO8" s="522"/>
      <c r="AP8" s="522"/>
      <c r="AQ8" s="522"/>
      <c r="AR8" s="522"/>
      <c r="AS8" s="522"/>
      <c r="AT8" s="522"/>
      <c r="AU8" s="522"/>
      <c r="AV8" s="522"/>
      <c r="AW8" s="522"/>
      <c r="AX8" s="522"/>
      <c r="AY8" s="522"/>
      <c r="AZ8" s="522"/>
      <c r="BA8" s="522"/>
      <c r="BB8" s="522"/>
      <c r="BC8" s="522"/>
      <c r="BD8" s="522"/>
      <c r="BE8" s="522"/>
    </row>
    <row r="9" spans="1:57" s="2" customFormat="1" ht="54.75" customHeight="1" x14ac:dyDescent="0.15">
      <c r="B9" s="259" t="s">
        <v>22</v>
      </c>
      <c r="C9" s="260"/>
      <c r="D9" s="373" t="s">
        <v>263</v>
      </c>
      <c r="E9" s="373"/>
      <c r="F9" s="373"/>
      <c r="G9" s="373"/>
      <c r="H9" s="373"/>
      <c r="I9" s="374"/>
      <c r="J9" s="377" t="s">
        <v>96</v>
      </c>
      <c r="K9" s="378"/>
      <c r="L9" s="378"/>
      <c r="M9" s="378"/>
      <c r="N9" s="271"/>
      <c r="O9" s="272"/>
      <c r="P9" s="272"/>
      <c r="Q9" s="272"/>
      <c r="R9" s="272"/>
      <c r="S9" s="272"/>
      <c r="T9" s="272"/>
      <c r="U9" s="272"/>
      <c r="V9" s="272"/>
      <c r="W9" s="272"/>
      <c r="X9" s="272"/>
      <c r="Y9" s="272"/>
      <c r="Z9" s="272"/>
      <c r="AA9" s="272"/>
      <c r="AB9" s="272"/>
      <c r="AC9" s="272"/>
      <c r="AD9" s="272"/>
      <c r="AE9" s="272"/>
      <c r="AF9" s="273"/>
    </row>
    <row r="10" spans="1:57" s="2" customFormat="1" ht="54.75" customHeight="1" x14ac:dyDescent="0.15">
      <c r="B10" s="368"/>
      <c r="C10" s="369"/>
      <c r="D10" s="375"/>
      <c r="E10" s="375"/>
      <c r="F10" s="375"/>
      <c r="G10" s="375"/>
      <c r="H10" s="375"/>
      <c r="I10" s="376"/>
      <c r="J10" s="377" t="s">
        <v>200</v>
      </c>
      <c r="K10" s="378"/>
      <c r="L10" s="378"/>
      <c r="M10" s="378"/>
      <c r="N10" s="271"/>
      <c r="O10" s="272"/>
      <c r="P10" s="272"/>
      <c r="Q10" s="272"/>
      <c r="R10" s="272"/>
      <c r="S10" s="272"/>
      <c r="T10" s="272"/>
      <c r="U10" s="272"/>
      <c r="V10" s="272"/>
      <c r="W10" s="272"/>
      <c r="X10" s="272"/>
      <c r="Y10" s="272"/>
      <c r="Z10" s="272"/>
      <c r="AA10" s="272"/>
      <c r="AB10" s="272"/>
      <c r="AC10" s="272"/>
      <c r="AD10" s="272"/>
      <c r="AE10" s="272"/>
      <c r="AF10" s="273"/>
    </row>
    <row r="11" spans="1:57" s="2" customFormat="1" ht="14.1" customHeight="1" x14ac:dyDescent="0.15">
      <c r="B11" s="386" t="s">
        <v>20</v>
      </c>
      <c r="C11" s="387"/>
      <c r="D11" s="392" t="s">
        <v>201</v>
      </c>
      <c r="E11" s="392"/>
      <c r="F11" s="392"/>
      <c r="G11" s="392"/>
      <c r="H11" s="392"/>
      <c r="I11" s="392"/>
      <c r="J11" s="377" t="s">
        <v>102</v>
      </c>
      <c r="K11" s="378"/>
      <c r="L11" s="378"/>
      <c r="M11" s="378"/>
      <c r="N11" s="378"/>
      <c r="O11" s="378"/>
      <c r="P11" s="378"/>
      <c r="Q11" s="378"/>
      <c r="R11" s="378"/>
      <c r="S11" s="378"/>
      <c r="T11" s="378"/>
      <c r="U11" s="378"/>
      <c r="V11" s="378"/>
      <c r="W11" s="378"/>
      <c r="X11" s="378"/>
      <c r="Y11" s="378"/>
      <c r="Z11" s="379" t="s">
        <v>145</v>
      </c>
      <c r="AA11" s="379"/>
      <c r="AB11" s="379"/>
      <c r="AC11" s="379"/>
      <c r="AD11" s="379"/>
      <c r="AE11" s="379"/>
      <c r="AF11" s="379"/>
    </row>
    <row r="12" spans="1:57" s="2" customFormat="1" ht="14.1" customHeight="1" x14ac:dyDescent="0.15">
      <c r="B12" s="388"/>
      <c r="C12" s="389"/>
      <c r="D12" s="393"/>
      <c r="E12" s="393"/>
      <c r="F12" s="393"/>
      <c r="G12" s="393"/>
      <c r="H12" s="393"/>
      <c r="I12" s="393"/>
      <c r="J12" s="271"/>
      <c r="K12" s="272"/>
      <c r="L12" s="272"/>
      <c r="M12" s="272"/>
      <c r="N12" s="272"/>
      <c r="O12" s="272"/>
      <c r="P12" s="272"/>
      <c r="Q12" s="272"/>
      <c r="R12" s="272"/>
      <c r="S12" s="272"/>
      <c r="T12" s="272"/>
      <c r="U12" s="272"/>
      <c r="V12" s="272"/>
      <c r="W12" s="272"/>
      <c r="X12" s="272"/>
      <c r="Y12" s="272"/>
      <c r="Z12" s="359"/>
      <c r="AA12" s="359"/>
      <c r="AB12" s="359"/>
      <c r="AC12" s="359"/>
      <c r="AD12" s="359"/>
      <c r="AE12" s="359"/>
      <c r="AF12" s="56" t="s">
        <v>4</v>
      </c>
    </row>
    <row r="13" spans="1:57" s="2" customFormat="1" ht="14.1" customHeight="1" x14ac:dyDescent="0.15">
      <c r="B13" s="388"/>
      <c r="C13" s="389"/>
      <c r="D13" s="393"/>
      <c r="E13" s="393"/>
      <c r="F13" s="393"/>
      <c r="G13" s="393"/>
      <c r="H13" s="393"/>
      <c r="I13" s="393"/>
      <c r="J13" s="271"/>
      <c r="K13" s="272"/>
      <c r="L13" s="272"/>
      <c r="M13" s="272"/>
      <c r="N13" s="272"/>
      <c r="O13" s="272"/>
      <c r="P13" s="272"/>
      <c r="Q13" s="272"/>
      <c r="R13" s="272"/>
      <c r="S13" s="272"/>
      <c r="T13" s="272"/>
      <c r="U13" s="272"/>
      <c r="V13" s="272"/>
      <c r="W13" s="272"/>
      <c r="X13" s="272"/>
      <c r="Y13" s="272"/>
      <c r="Z13" s="359"/>
      <c r="AA13" s="359"/>
      <c r="AB13" s="359"/>
      <c r="AC13" s="359"/>
      <c r="AD13" s="359"/>
      <c r="AE13" s="359"/>
      <c r="AF13" s="56" t="s">
        <v>4</v>
      </c>
    </row>
    <row r="14" spans="1:57" s="2" customFormat="1" ht="14.1" customHeight="1" x14ac:dyDescent="0.15">
      <c r="B14" s="388"/>
      <c r="C14" s="389"/>
      <c r="D14" s="393"/>
      <c r="E14" s="393"/>
      <c r="F14" s="393"/>
      <c r="G14" s="393"/>
      <c r="H14" s="393"/>
      <c r="I14" s="393"/>
      <c r="J14" s="271"/>
      <c r="K14" s="272"/>
      <c r="L14" s="272"/>
      <c r="M14" s="272"/>
      <c r="N14" s="272"/>
      <c r="O14" s="272"/>
      <c r="P14" s="272"/>
      <c r="Q14" s="272"/>
      <c r="R14" s="272"/>
      <c r="S14" s="272"/>
      <c r="T14" s="272"/>
      <c r="U14" s="272"/>
      <c r="V14" s="272"/>
      <c r="W14" s="272"/>
      <c r="X14" s="272"/>
      <c r="Y14" s="272"/>
      <c r="Z14" s="359"/>
      <c r="AA14" s="359"/>
      <c r="AB14" s="359"/>
      <c r="AC14" s="359"/>
      <c r="AD14" s="359"/>
      <c r="AE14" s="359"/>
      <c r="AF14" s="56" t="s">
        <v>4</v>
      </c>
    </row>
    <row r="15" spans="1:57" s="2" customFormat="1" ht="14.1" customHeight="1" x14ac:dyDescent="0.15">
      <c r="B15" s="388"/>
      <c r="C15" s="389"/>
      <c r="D15" s="393"/>
      <c r="E15" s="393"/>
      <c r="F15" s="393"/>
      <c r="G15" s="393"/>
      <c r="H15" s="393"/>
      <c r="I15" s="393"/>
      <c r="J15" s="271"/>
      <c r="K15" s="272"/>
      <c r="L15" s="272"/>
      <c r="M15" s="272"/>
      <c r="N15" s="272"/>
      <c r="O15" s="272"/>
      <c r="P15" s="272"/>
      <c r="Q15" s="272"/>
      <c r="R15" s="272"/>
      <c r="S15" s="272"/>
      <c r="T15" s="272"/>
      <c r="U15" s="272"/>
      <c r="V15" s="272"/>
      <c r="W15" s="272"/>
      <c r="X15" s="272"/>
      <c r="Y15" s="272"/>
      <c r="Z15" s="359"/>
      <c r="AA15" s="359"/>
      <c r="AB15" s="359"/>
      <c r="AC15" s="359"/>
      <c r="AD15" s="359"/>
      <c r="AE15" s="359"/>
      <c r="AF15" s="56" t="s">
        <v>4</v>
      </c>
    </row>
    <row r="16" spans="1:57" s="2" customFormat="1" ht="14.1" customHeight="1" x14ac:dyDescent="0.15">
      <c r="B16" s="388"/>
      <c r="C16" s="389"/>
      <c r="D16" s="393"/>
      <c r="E16" s="393"/>
      <c r="F16" s="393"/>
      <c r="G16" s="393"/>
      <c r="H16" s="393"/>
      <c r="I16" s="393"/>
      <c r="J16" s="271"/>
      <c r="K16" s="272"/>
      <c r="L16" s="272"/>
      <c r="M16" s="272"/>
      <c r="N16" s="272"/>
      <c r="O16" s="272"/>
      <c r="P16" s="272"/>
      <c r="Q16" s="272"/>
      <c r="R16" s="272"/>
      <c r="S16" s="272"/>
      <c r="T16" s="272"/>
      <c r="U16" s="272"/>
      <c r="V16" s="272"/>
      <c r="W16" s="272"/>
      <c r="X16" s="272"/>
      <c r="Y16" s="272"/>
      <c r="Z16" s="359"/>
      <c r="AA16" s="359"/>
      <c r="AB16" s="359"/>
      <c r="AC16" s="359"/>
      <c r="AD16" s="359"/>
      <c r="AE16" s="359"/>
      <c r="AF16" s="56" t="s">
        <v>4</v>
      </c>
    </row>
    <row r="17" spans="2:32" s="2" customFormat="1" ht="14.1" customHeight="1" x14ac:dyDescent="0.15">
      <c r="B17" s="388"/>
      <c r="C17" s="389"/>
      <c r="D17" s="393"/>
      <c r="E17" s="393"/>
      <c r="F17" s="393"/>
      <c r="G17" s="393"/>
      <c r="H17" s="393"/>
      <c r="I17" s="393"/>
      <c r="J17" s="271"/>
      <c r="K17" s="272"/>
      <c r="L17" s="272"/>
      <c r="M17" s="272"/>
      <c r="N17" s="272"/>
      <c r="O17" s="272"/>
      <c r="P17" s="272"/>
      <c r="Q17" s="272"/>
      <c r="R17" s="272"/>
      <c r="S17" s="272"/>
      <c r="T17" s="272"/>
      <c r="U17" s="272"/>
      <c r="V17" s="272"/>
      <c r="W17" s="272"/>
      <c r="X17" s="272"/>
      <c r="Y17" s="272"/>
      <c r="Z17" s="359"/>
      <c r="AA17" s="359"/>
      <c r="AB17" s="359"/>
      <c r="AC17" s="359"/>
      <c r="AD17" s="359"/>
      <c r="AE17" s="359"/>
      <c r="AF17" s="56" t="s">
        <v>4</v>
      </c>
    </row>
    <row r="18" spans="2:32" s="2" customFormat="1" ht="14.1" customHeight="1" x14ac:dyDescent="0.15">
      <c r="B18" s="388"/>
      <c r="C18" s="389"/>
      <c r="D18" s="393"/>
      <c r="E18" s="393"/>
      <c r="F18" s="393"/>
      <c r="G18" s="393"/>
      <c r="H18" s="393"/>
      <c r="I18" s="393"/>
      <c r="J18" s="271"/>
      <c r="K18" s="272"/>
      <c r="L18" s="272"/>
      <c r="M18" s="272"/>
      <c r="N18" s="272"/>
      <c r="O18" s="272"/>
      <c r="P18" s="272"/>
      <c r="Q18" s="272"/>
      <c r="R18" s="272"/>
      <c r="S18" s="272"/>
      <c r="T18" s="272"/>
      <c r="U18" s="272"/>
      <c r="V18" s="272"/>
      <c r="W18" s="272"/>
      <c r="X18" s="272"/>
      <c r="Y18" s="272"/>
      <c r="Z18" s="359"/>
      <c r="AA18" s="359"/>
      <c r="AB18" s="359"/>
      <c r="AC18" s="359"/>
      <c r="AD18" s="359"/>
      <c r="AE18" s="359"/>
      <c r="AF18" s="56" t="s">
        <v>4</v>
      </c>
    </row>
    <row r="19" spans="2:32" s="2" customFormat="1" ht="14.1" customHeight="1" x14ac:dyDescent="0.15">
      <c r="B19" s="388"/>
      <c r="C19" s="389"/>
      <c r="D19" s="393"/>
      <c r="E19" s="393"/>
      <c r="F19" s="393"/>
      <c r="G19" s="393"/>
      <c r="H19" s="393"/>
      <c r="I19" s="393"/>
      <c r="J19" s="271"/>
      <c r="K19" s="272"/>
      <c r="L19" s="272"/>
      <c r="M19" s="272"/>
      <c r="N19" s="272"/>
      <c r="O19" s="272"/>
      <c r="P19" s="272"/>
      <c r="Q19" s="272"/>
      <c r="R19" s="272"/>
      <c r="S19" s="272"/>
      <c r="T19" s="272"/>
      <c r="U19" s="272"/>
      <c r="V19" s="272"/>
      <c r="W19" s="272"/>
      <c r="X19" s="272"/>
      <c r="Y19" s="272"/>
      <c r="Z19" s="359"/>
      <c r="AA19" s="359"/>
      <c r="AB19" s="359"/>
      <c r="AC19" s="359"/>
      <c r="AD19" s="359"/>
      <c r="AE19" s="359"/>
      <c r="AF19" s="56" t="s">
        <v>4</v>
      </c>
    </row>
    <row r="20" spans="2:32" s="2" customFormat="1" ht="14.1" customHeight="1" x14ac:dyDescent="0.15">
      <c r="B20" s="388"/>
      <c r="C20" s="389"/>
      <c r="D20" s="393"/>
      <c r="E20" s="393"/>
      <c r="F20" s="393"/>
      <c r="G20" s="393"/>
      <c r="H20" s="393"/>
      <c r="I20" s="393"/>
      <c r="J20" s="271"/>
      <c r="K20" s="272"/>
      <c r="L20" s="272"/>
      <c r="M20" s="272"/>
      <c r="N20" s="272"/>
      <c r="O20" s="272"/>
      <c r="P20" s="272"/>
      <c r="Q20" s="272"/>
      <c r="R20" s="272"/>
      <c r="S20" s="272"/>
      <c r="T20" s="272"/>
      <c r="U20" s="272"/>
      <c r="V20" s="272"/>
      <c r="W20" s="272"/>
      <c r="X20" s="272"/>
      <c r="Y20" s="272"/>
      <c r="Z20" s="359"/>
      <c r="AA20" s="359"/>
      <c r="AB20" s="359"/>
      <c r="AC20" s="359"/>
      <c r="AD20" s="359"/>
      <c r="AE20" s="359"/>
      <c r="AF20" s="56" t="s">
        <v>4</v>
      </c>
    </row>
    <row r="21" spans="2:32" s="2" customFormat="1" ht="14.1" customHeight="1" x14ac:dyDescent="0.15">
      <c r="B21" s="388"/>
      <c r="C21" s="389"/>
      <c r="D21" s="393"/>
      <c r="E21" s="393"/>
      <c r="F21" s="393"/>
      <c r="G21" s="393"/>
      <c r="H21" s="393"/>
      <c r="I21" s="393"/>
      <c r="J21" s="271"/>
      <c r="K21" s="272"/>
      <c r="L21" s="272"/>
      <c r="M21" s="272"/>
      <c r="N21" s="272"/>
      <c r="O21" s="272"/>
      <c r="P21" s="272"/>
      <c r="Q21" s="272"/>
      <c r="R21" s="272"/>
      <c r="S21" s="272"/>
      <c r="T21" s="272"/>
      <c r="U21" s="272"/>
      <c r="V21" s="272"/>
      <c r="W21" s="272"/>
      <c r="X21" s="272"/>
      <c r="Y21" s="272"/>
      <c r="Z21" s="359"/>
      <c r="AA21" s="359"/>
      <c r="AB21" s="359"/>
      <c r="AC21" s="359"/>
      <c r="AD21" s="359"/>
      <c r="AE21" s="359"/>
      <c r="AF21" s="56" t="s">
        <v>4</v>
      </c>
    </row>
    <row r="22" spans="2:32" s="2" customFormat="1" ht="14.1" customHeight="1" x14ac:dyDescent="0.15">
      <c r="B22" s="388"/>
      <c r="C22" s="389"/>
      <c r="D22" s="393"/>
      <c r="E22" s="393"/>
      <c r="F22" s="393"/>
      <c r="G22" s="393"/>
      <c r="H22" s="393"/>
      <c r="I22" s="393"/>
      <c r="J22" s="271"/>
      <c r="K22" s="272"/>
      <c r="L22" s="272"/>
      <c r="M22" s="272"/>
      <c r="N22" s="272"/>
      <c r="O22" s="272"/>
      <c r="P22" s="272"/>
      <c r="Q22" s="272"/>
      <c r="R22" s="272"/>
      <c r="S22" s="272"/>
      <c r="T22" s="272"/>
      <c r="U22" s="272"/>
      <c r="V22" s="272"/>
      <c r="W22" s="272"/>
      <c r="X22" s="272"/>
      <c r="Y22" s="272"/>
      <c r="Z22" s="359"/>
      <c r="AA22" s="359"/>
      <c r="AB22" s="359"/>
      <c r="AC22" s="359"/>
      <c r="AD22" s="359"/>
      <c r="AE22" s="359"/>
      <c r="AF22" s="56" t="s">
        <v>4</v>
      </c>
    </row>
    <row r="23" spans="2:32" s="2" customFormat="1" ht="14.1" customHeight="1" x14ac:dyDescent="0.15">
      <c r="B23" s="388"/>
      <c r="C23" s="389"/>
      <c r="D23" s="393"/>
      <c r="E23" s="393"/>
      <c r="F23" s="393"/>
      <c r="G23" s="393"/>
      <c r="H23" s="393"/>
      <c r="I23" s="393"/>
      <c r="J23" s="271"/>
      <c r="K23" s="272"/>
      <c r="L23" s="272"/>
      <c r="M23" s="272"/>
      <c r="N23" s="272"/>
      <c r="O23" s="272"/>
      <c r="P23" s="272"/>
      <c r="Q23" s="272"/>
      <c r="R23" s="272"/>
      <c r="S23" s="272"/>
      <c r="T23" s="272"/>
      <c r="U23" s="272"/>
      <c r="V23" s="272"/>
      <c r="W23" s="272"/>
      <c r="X23" s="272"/>
      <c r="Y23" s="272"/>
      <c r="Z23" s="359"/>
      <c r="AA23" s="359"/>
      <c r="AB23" s="359"/>
      <c r="AC23" s="359"/>
      <c r="AD23" s="359"/>
      <c r="AE23" s="359"/>
      <c r="AF23" s="56" t="s">
        <v>4</v>
      </c>
    </row>
    <row r="24" spans="2:32" s="2" customFormat="1" ht="14.1" customHeight="1" x14ac:dyDescent="0.15">
      <c r="B24" s="388"/>
      <c r="C24" s="389"/>
      <c r="D24" s="393"/>
      <c r="E24" s="393"/>
      <c r="F24" s="393"/>
      <c r="G24" s="393"/>
      <c r="H24" s="393"/>
      <c r="I24" s="393"/>
      <c r="J24" s="271"/>
      <c r="K24" s="272"/>
      <c r="L24" s="272"/>
      <c r="M24" s="272"/>
      <c r="N24" s="272"/>
      <c r="O24" s="272"/>
      <c r="P24" s="272"/>
      <c r="Q24" s="272"/>
      <c r="R24" s="272"/>
      <c r="S24" s="272"/>
      <c r="T24" s="272"/>
      <c r="U24" s="272"/>
      <c r="V24" s="272"/>
      <c r="W24" s="272"/>
      <c r="X24" s="272"/>
      <c r="Y24" s="272"/>
      <c r="Z24" s="359"/>
      <c r="AA24" s="359"/>
      <c r="AB24" s="359"/>
      <c r="AC24" s="359"/>
      <c r="AD24" s="359"/>
      <c r="AE24" s="359"/>
      <c r="AF24" s="56" t="s">
        <v>4</v>
      </c>
    </row>
    <row r="25" spans="2:32" s="2" customFormat="1" ht="14.1" customHeight="1" x14ac:dyDescent="0.15">
      <c r="B25" s="388"/>
      <c r="C25" s="389"/>
      <c r="D25" s="393"/>
      <c r="E25" s="393"/>
      <c r="F25" s="393"/>
      <c r="G25" s="393"/>
      <c r="H25" s="393"/>
      <c r="I25" s="393"/>
      <c r="J25" s="271"/>
      <c r="K25" s="272"/>
      <c r="L25" s="272"/>
      <c r="M25" s="272"/>
      <c r="N25" s="272"/>
      <c r="O25" s="272"/>
      <c r="P25" s="272"/>
      <c r="Q25" s="272"/>
      <c r="R25" s="272"/>
      <c r="S25" s="272"/>
      <c r="T25" s="272"/>
      <c r="U25" s="272"/>
      <c r="V25" s="272"/>
      <c r="W25" s="272"/>
      <c r="X25" s="272"/>
      <c r="Y25" s="272"/>
      <c r="Z25" s="359"/>
      <c r="AA25" s="359"/>
      <c r="AB25" s="359"/>
      <c r="AC25" s="359"/>
      <c r="AD25" s="359"/>
      <c r="AE25" s="359"/>
      <c r="AF25" s="56" t="s">
        <v>4</v>
      </c>
    </row>
    <row r="26" spans="2:32" s="2" customFormat="1" ht="14.1" customHeight="1" thickBot="1" x14ac:dyDescent="0.2">
      <c r="B26" s="388"/>
      <c r="C26" s="389"/>
      <c r="D26" s="393"/>
      <c r="E26" s="393"/>
      <c r="F26" s="393"/>
      <c r="G26" s="393"/>
      <c r="H26" s="393"/>
      <c r="I26" s="393"/>
      <c r="J26" s="363"/>
      <c r="K26" s="364"/>
      <c r="L26" s="364"/>
      <c r="M26" s="364"/>
      <c r="N26" s="364"/>
      <c r="O26" s="364"/>
      <c r="P26" s="364"/>
      <c r="Q26" s="364"/>
      <c r="R26" s="364"/>
      <c r="S26" s="364"/>
      <c r="T26" s="364"/>
      <c r="U26" s="364"/>
      <c r="V26" s="364"/>
      <c r="W26" s="364"/>
      <c r="X26" s="364"/>
      <c r="Y26" s="364"/>
      <c r="Z26" s="359"/>
      <c r="AA26" s="359"/>
      <c r="AB26" s="359"/>
      <c r="AC26" s="359"/>
      <c r="AD26" s="359"/>
      <c r="AE26" s="359"/>
      <c r="AF26" s="57" t="s">
        <v>4</v>
      </c>
    </row>
    <row r="27" spans="2:32" s="2" customFormat="1" ht="14.1" customHeight="1" thickBot="1" x14ac:dyDescent="0.2">
      <c r="B27" s="390"/>
      <c r="C27" s="391"/>
      <c r="D27" s="366"/>
      <c r="E27" s="366"/>
      <c r="F27" s="366"/>
      <c r="G27" s="366"/>
      <c r="H27" s="366"/>
      <c r="I27" s="366"/>
      <c r="J27" s="356" t="s">
        <v>146</v>
      </c>
      <c r="K27" s="357"/>
      <c r="L27" s="357"/>
      <c r="M27" s="357"/>
      <c r="N27" s="357"/>
      <c r="O27" s="357"/>
      <c r="P27" s="357"/>
      <c r="Q27" s="357"/>
      <c r="R27" s="357"/>
      <c r="S27" s="357"/>
      <c r="T27" s="357"/>
      <c r="U27" s="357"/>
      <c r="V27" s="357"/>
      <c r="W27" s="357"/>
      <c r="X27" s="357"/>
      <c r="Y27" s="357"/>
      <c r="Z27" s="521">
        <f>SUM(Z12:AE26)</f>
        <v>0</v>
      </c>
      <c r="AA27" s="521"/>
      <c r="AB27" s="521"/>
      <c r="AC27" s="521"/>
      <c r="AD27" s="521"/>
      <c r="AE27" s="521"/>
      <c r="AF27" s="58" t="s">
        <v>4</v>
      </c>
    </row>
    <row r="28" spans="2:32" s="2" customFormat="1" ht="141" customHeight="1" x14ac:dyDescent="0.15">
      <c r="B28" s="400" t="s">
        <v>25</v>
      </c>
      <c r="C28" s="401"/>
      <c r="D28" s="378" t="s">
        <v>210</v>
      </c>
      <c r="E28" s="378"/>
      <c r="F28" s="378"/>
      <c r="G28" s="378"/>
      <c r="H28" s="378"/>
      <c r="I28" s="408"/>
      <c r="J28" s="271"/>
      <c r="K28" s="272"/>
      <c r="L28" s="272"/>
      <c r="M28" s="272"/>
      <c r="N28" s="272"/>
      <c r="O28" s="272"/>
      <c r="P28" s="272"/>
      <c r="Q28" s="272"/>
      <c r="R28" s="272"/>
      <c r="S28" s="272"/>
      <c r="T28" s="272"/>
      <c r="U28" s="272"/>
      <c r="V28" s="272"/>
      <c r="W28" s="272"/>
      <c r="X28" s="272"/>
      <c r="Y28" s="272"/>
      <c r="Z28" s="272"/>
      <c r="AA28" s="272"/>
      <c r="AB28" s="272"/>
      <c r="AC28" s="272"/>
      <c r="AD28" s="272"/>
      <c r="AE28" s="272"/>
      <c r="AF28" s="273"/>
    </row>
  </sheetData>
  <sheetProtection algorithmName="SHA-512" hashValue="Uej73pvQEcV9k+HJef4TkxI3CsVfRzT2kbe6ctbk1qmcmoA667/QjsUt5BuybJaWsUMvwdH6h4n6Cxk6v4jejg==" saltValue="gYNePux8UTWLwWuu23SKlA==" spinCount="100000" sheet="1"/>
  <mergeCells count="57">
    <mergeCell ref="AI8:BE8"/>
    <mergeCell ref="A4:AG4"/>
    <mergeCell ref="B7:C7"/>
    <mergeCell ref="D7:I7"/>
    <mergeCell ref="J7:AF7"/>
    <mergeCell ref="B8:C8"/>
    <mergeCell ref="D8:I8"/>
    <mergeCell ref="J8:K8"/>
    <mergeCell ref="L8:M8"/>
    <mergeCell ref="O8:P8"/>
    <mergeCell ref="R8:S8"/>
    <mergeCell ref="U8:AF8"/>
    <mergeCell ref="B9:C10"/>
    <mergeCell ref="D9:I10"/>
    <mergeCell ref="J9:M9"/>
    <mergeCell ref="N9:AF9"/>
    <mergeCell ref="J10:M10"/>
    <mergeCell ref="N10:AF10"/>
    <mergeCell ref="J20:Y20"/>
    <mergeCell ref="Z20:AE20"/>
    <mergeCell ref="J21:Y21"/>
    <mergeCell ref="Z21:AE21"/>
    <mergeCell ref="J22:Y22"/>
    <mergeCell ref="Z22:AE22"/>
    <mergeCell ref="J23:Y23"/>
    <mergeCell ref="Z23:AE23"/>
    <mergeCell ref="J24:Y24"/>
    <mergeCell ref="Z24:AE24"/>
    <mergeCell ref="J25:Y25"/>
    <mergeCell ref="Z25:AE25"/>
    <mergeCell ref="B28:C28"/>
    <mergeCell ref="D28:I28"/>
    <mergeCell ref="J28:AF28"/>
    <mergeCell ref="J26:Y26"/>
    <mergeCell ref="Z26:AE26"/>
    <mergeCell ref="J27:Y27"/>
    <mergeCell ref="Z27:AE27"/>
    <mergeCell ref="B11:C27"/>
    <mergeCell ref="D11:I27"/>
    <mergeCell ref="J13:Y13"/>
    <mergeCell ref="J14:Y14"/>
    <mergeCell ref="J15:Y15"/>
    <mergeCell ref="J16:Y16"/>
    <mergeCell ref="J17:Y17"/>
    <mergeCell ref="Z13:AE13"/>
    <mergeCell ref="Z14:AE14"/>
    <mergeCell ref="J19:Y19"/>
    <mergeCell ref="J11:Y11"/>
    <mergeCell ref="Z11:AF11"/>
    <mergeCell ref="J12:Y12"/>
    <mergeCell ref="Z12:AE12"/>
    <mergeCell ref="J18:Y18"/>
    <mergeCell ref="Z18:AE18"/>
    <mergeCell ref="Z19:AE19"/>
    <mergeCell ref="Z15:AE15"/>
    <mergeCell ref="Z16:AE16"/>
    <mergeCell ref="Z17:AE17"/>
  </mergeCells>
  <phoneticPr fontId="2"/>
  <printOptions horizontalCentered="1"/>
  <pageMargins left="0.78740157480314965" right="0.78740157480314965" top="0.78740157480314965" bottom="0.39370078740157483" header="0.31496062992125984" footer="0.31496062992125984"/>
  <pageSetup paperSize="9" scale="94" orientation="portrait" r:id="rId1"/>
  <ignoredErrors>
    <ignoredError sqref="B7:B8" numberStoredAsText="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9" tint="0.39997558519241921"/>
  </sheetPr>
  <dimension ref="A1:AK41"/>
  <sheetViews>
    <sheetView view="pageBreakPreview" zoomScaleNormal="100" zoomScaleSheetLayoutView="100" workbookViewId="0">
      <selection activeCell="J9" sqref="J9:N9"/>
    </sheetView>
  </sheetViews>
  <sheetFormatPr defaultColWidth="9" defaultRowHeight="14.25" x14ac:dyDescent="0.15"/>
  <cols>
    <col min="1" max="1" width="1.875" style="1" customWidth="1"/>
    <col min="2" max="3" width="2.25" style="1" customWidth="1"/>
    <col min="4" max="7" width="2.75" style="1" customWidth="1"/>
    <col min="8" max="8" width="4.125" style="1" customWidth="1"/>
    <col min="9" max="9" width="3.875" style="1" customWidth="1"/>
    <col min="10" max="32" width="2.625" style="1" customWidth="1"/>
    <col min="33" max="33" width="1.875" style="1" customWidth="1"/>
    <col min="34" max="43" width="2.5" style="1" customWidth="1"/>
    <col min="44" max="47" width="9" style="1"/>
    <col min="48" max="66" width="2.5" style="1" customWidth="1"/>
    <col min="67" max="16384" width="9" style="1"/>
  </cols>
  <sheetData>
    <row r="1" spans="1:37" x14ac:dyDescent="0.15">
      <c r="A1" s="2"/>
    </row>
    <row r="2" spans="1:37" s="2" customFormat="1" ht="15" customHeight="1" x14ac:dyDescent="0.15">
      <c r="A2" s="2" t="s">
        <v>196</v>
      </c>
    </row>
    <row r="3" spans="1:37" s="2" customFormat="1" ht="15" customHeight="1" x14ac:dyDescent="0.15"/>
    <row r="4" spans="1:37" s="2" customFormat="1" ht="15" customHeight="1" x14ac:dyDescent="0.15">
      <c r="A4" s="266" t="s">
        <v>197</v>
      </c>
      <c r="B4" s="266"/>
      <c r="C4" s="266"/>
      <c r="D4" s="266"/>
      <c r="E4" s="266"/>
      <c r="F4" s="266"/>
      <c r="G4" s="266"/>
      <c r="H4" s="266"/>
      <c r="I4" s="266"/>
      <c r="J4" s="266"/>
      <c r="K4" s="266"/>
      <c r="L4" s="266"/>
      <c r="M4" s="266"/>
      <c r="N4" s="266"/>
      <c r="O4" s="266"/>
      <c r="P4" s="266"/>
      <c r="Q4" s="266"/>
      <c r="R4" s="266"/>
      <c r="S4" s="266"/>
      <c r="T4" s="266"/>
      <c r="U4" s="266"/>
      <c r="V4" s="266"/>
      <c r="W4" s="266"/>
      <c r="X4" s="266"/>
      <c r="Y4" s="266"/>
      <c r="Z4" s="266"/>
      <c r="AA4" s="266"/>
      <c r="AB4" s="266"/>
      <c r="AC4" s="266"/>
      <c r="AD4" s="266"/>
      <c r="AE4" s="266"/>
      <c r="AF4" s="266"/>
      <c r="AG4" s="266"/>
      <c r="AK4" s="93"/>
    </row>
    <row r="5" spans="1:37" s="2" customFormat="1" ht="15" customHeight="1" x14ac:dyDescent="0.15"/>
    <row r="6" spans="1:37" s="2" customFormat="1" ht="15" customHeight="1" x14ac:dyDescent="0.15">
      <c r="A6" s="2" t="s">
        <v>100</v>
      </c>
      <c r="C6" s="15"/>
      <c r="D6" s="15"/>
      <c r="E6" s="15"/>
    </row>
    <row r="7" spans="1:37" s="2" customFormat="1" ht="13.5" customHeight="1" x14ac:dyDescent="0.15">
      <c r="B7" s="400" t="s">
        <v>102</v>
      </c>
      <c r="C7" s="401"/>
      <c r="D7" s="401"/>
      <c r="E7" s="401"/>
      <c r="F7" s="401"/>
      <c r="G7" s="401"/>
      <c r="H7" s="401"/>
      <c r="I7" s="402"/>
      <c r="J7" s="377" t="s">
        <v>198</v>
      </c>
      <c r="K7" s="378"/>
      <c r="L7" s="378"/>
      <c r="M7" s="378"/>
      <c r="N7" s="378"/>
      <c r="O7" s="378"/>
      <c r="P7" s="377" t="s">
        <v>101</v>
      </c>
      <c r="Q7" s="378"/>
      <c r="R7" s="378"/>
      <c r="S7" s="378"/>
      <c r="T7" s="378"/>
      <c r="U7" s="378"/>
      <c r="V7" s="377" t="s">
        <v>28</v>
      </c>
      <c r="W7" s="378"/>
      <c r="X7" s="378"/>
      <c r="Y7" s="378"/>
      <c r="Z7" s="378"/>
      <c r="AA7" s="377" t="s">
        <v>34</v>
      </c>
      <c r="AB7" s="378"/>
      <c r="AC7" s="378"/>
      <c r="AD7" s="378"/>
      <c r="AE7" s="378"/>
      <c r="AF7" s="408"/>
    </row>
    <row r="8" spans="1:37" s="2" customFormat="1" ht="13.5" x14ac:dyDescent="0.15">
      <c r="B8" s="409" t="s">
        <v>103</v>
      </c>
      <c r="C8" s="410"/>
      <c r="D8" s="410"/>
      <c r="E8" s="410"/>
      <c r="F8" s="410"/>
      <c r="G8" s="410"/>
      <c r="H8" s="410"/>
      <c r="I8" s="411"/>
      <c r="J8" s="360"/>
      <c r="K8" s="361"/>
      <c r="L8" s="361"/>
      <c r="M8" s="361"/>
      <c r="N8" s="361"/>
      <c r="O8" s="50" t="s">
        <v>4</v>
      </c>
      <c r="P8" s="360"/>
      <c r="Q8" s="361"/>
      <c r="R8" s="361"/>
      <c r="S8" s="361"/>
      <c r="T8" s="361"/>
      <c r="U8" s="50" t="s">
        <v>4</v>
      </c>
      <c r="V8" s="403">
        <f>J8-P8</f>
        <v>0</v>
      </c>
      <c r="W8" s="404"/>
      <c r="X8" s="404"/>
      <c r="Y8" s="404"/>
      <c r="Z8" s="50" t="s">
        <v>4</v>
      </c>
      <c r="AA8" s="271"/>
      <c r="AB8" s="272"/>
      <c r="AC8" s="272"/>
      <c r="AD8" s="272"/>
      <c r="AE8" s="272"/>
      <c r="AF8" s="273"/>
    </row>
    <row r="9" spans="1:37" s="2" customFormat="1" ht="13.5" x14ac:dyDescent="0.15">
      <c r="B9" s="397" t="s">
        <v>237</v>
      </c>
      <c r="C9" s="398"/>
      <c r="D9" s="398"/>
      <c r="E9" s="398"/>
      <c r="F9" s="398"/>
      <c r="G9" s="398"/>
      <c r="H9" s="398"/>
      <c r="I9" s="399"/>
      <c r="J9" s="360"/>
      <c r="K9" s="361"/>
      <c r="L9" s="361"/>
      <c r="M9" s="361"/>
      <c r="N9" s="361"/>
      <c r="O9" s="51" t="s">
        <v>4</v>
      </c>
      <c r="P9" s="360"/>
      <c r="Q9" s="361"/>
      <c r="R9" s="361"/>
      <c r="S9" s="361"/>
      <c r="T9" s="361"/>
      <c r="U9" s="51" t="s">
        <v>4</v>
      </c>
      <c r="V9" s="403">
        <f>J9-P9</f>
        <v>0</v>
      </c>
      <c r="W9" s="404"/>
      <c r="X9" s="404"/>
      <c r="Y9" s="404"/>
      <c r="Z9" s="51" t="s">
        <v>4</v>
      </c>
      <c r="AA9" s="271"/>
      <c r="AB9" s="272"/>
      <c r="AC9" s="272"/>
      <c r="AD9" s="272"/>
      <c r="AE9" s="272"/>
      <c r="AF9" s="273"/>
    </row>
    <row r="10" spans="1:37" s="2" customFormat="1" ht="13.5" x14ac:dyDescent="0.15">
      <c r="B10" s="397"/>
      <c r="C10" s="398"/>
      <c r="D10" s="398"/>
      <c r="E10" s="398"/>
      <c r="F10" s="398"/>
      <c r="G10" s="398"/>
      <c r="H10" s="398"/>
      <c r="I10" s="399"/>
      <c r="J10" s="360"/>
      <c r="K10" s="361"/>
      <c r="L10" s="361"/>
      <c r="M10" s="361"/>
      <c r="N10" s="361"/>
      <c r="O10" s="51" t="s">
        <v>4</v>
      </c>
      <c r="P10" s="360"/>
      <c r="Q10" s="361"/>
      <c r="R10" s="361"/>
      <c r="S10" s="361"/>
      <c r="T10" s="361"/>
      <c r="U10" s="51" t="s">
        <v>4</v>
      </c>
      <c r="V10" s="403">
        <f>J10-P10</f>
        <v>0</v>
      </c>
      <c r="W10" s="404"/>
      <c r="X10" s="404"/>
      <c r="Y10" s="404"/>
      <c r="Z10" s="51" t="s">
        <v>4</v>
      </c>
      <c r="AA10" s="271"/>
      <c r="AB10" s="272"/>
      <c r="AC10" s="272"/>
      <c r="AD10" s="272"/>
      <c r="AE10" s="272"/>
      <c r="AF10" s="273"/>
    </row>
    <row r="11" spans="1:37" s="2" customFormat="1" ht="13.5" x14ac:dyDescent="0.15">
      <c r="B11" s="397"/>
      <c r="C11" s="398"/>
      <c r="D11" s="398"/>
      <c r="E11" s="398"/>
      <c r="F11" s="398"/>
      <c r="G11" s="398"/>
      <c r="H11" s="398"/>
      <c r="I11" s="399"/>
      <c r="J11" s="360"/>
      <c r="K11" s="361"/>
      <c r="L11" s="361"/>
      <c r="M11" s="361"/>
      <c r="N11" s="361"/>
      <c r="O11" s="51" t="s">
        <v>4</v>
      </c>
      <c r="P11" s="360"/>
      <c r="Q11" s="361"/>
      <c r="R11" s="361"/>
      <c r="S11" s="361"/>
      <c r="T11" s="361"/>
      <c r="U11" s="51" t="s">
        <v>4</v>
      </c>
      <c r="V11" s="403">
        <f>J11-P11</f>
        <v>0</v>
      </c>
      <c r="W11" s="404"/>
      <c r="X11" s="404"/>
      <c r="Y11" s="404"/>
      <c r="Z11" s="51" t="s">
        <v>4</v>
      </c>
      <c r="AA11" s="271"/>
      <c r="AB11" s="272"/>
      <c r="AC11" s="272"/>
      <c r="AD11" s="272"/>
      <c r="AE11" s="272"/>
      <c r="AF11" s="273"/>
    </row>
    <row r="12" spans="1:37" s="2" customFormat="1" ht="13.5" x14ac:dyDescent="0.15">
      <c r="B12" s="400" t="s">
        <v>5</v>
      </c>
      <c r="C12" s="401"/>
      <c r="D12" s="401"/>
      <c r="E12" s="401"/>
      <c r="F12" s="401"/>
      <c r="G12" s="401"/>
      <c r="H12" s="401"/>
      <c r="I12" s="402"/>
      <c r="J12" s="403">
        <f>SUM(J8:N11)</f>
        <v>0</v>
      </c>
      <c r="K12" s="404"/>
      <c r="L12" s="404"/>
      <c r="M12" s="404"/>
      <c r="N12" s="404"/>
      <c r="O12" s="50" t="s">
        <v>4</v>
      </c>
      <c r="P12" s="403">
        <f>SUM(P8:T11)</f>
        <v>0</v>
      </c>
      <c r="Q12" s="404"/>
      <c r="R12" s="404"/>
      <c r="S12" s="404"/>
      <c r="T12" s="404"/>
      <c r="U12" s="50" t="s">
        <v>4</v>
      </c>
      <c r="V12" s="403">
        <f>J12-P12</f>
        <v>0</v>
      </c>
      <c r="W12" s="404"/>
      <c r="X12" s="404"/>
      <c r="Y12" s="404"/>
      <c r="Z12" s="50" t="s">
        <v>4</v>
      </c>
      <c r="AA12" s="405"/>
      <c r="AB12" s="406"/>
      <c r="AC12" s="406"/>
      <c r="AD12" s="406"/>
      <c r="AE12" s="406"/>
      <c r="AF12" s="407"/>
    </row>
    <row r="14" spans="1:37" s="2" customFormat="1" ht="15" customHeight="1" x14ac:dyDescent="0.15">
      <c r="A14" s="2" t="s">
        <v>104</v>
      </c>
      <c r="C14" s="15"/>
      <c r="D14" s="15"/>
      <c r="E14" s="15"/>
    </row>
    <row r="15" spans="1:37" s="2" customFormat="1" ht="13.5" customHeight="1" x14ac:dyDescent="0.15">
      <c r="B15" s="400" t="s">
        <v>102</v>
      </c>
      <c r="C15" s="401"/>
      <c r="D15" s="401"/>
      <c r="E15" s="401"/>
      <c r="F15" s="401"/>
      <c r="G15" s="401"/>
      <c r="H15" s="401"/>
      <c r="I15" s="402"/>
      <c r="J15" s="377" t="s">
        <v>198</v>
      </c>
      <c r="K15" s="378"/>
      <c r="L15" s="378"/>
      <c r="M15" s="378"/>
      <c r="N15" s="378"/>
      <c r="O15" s="378"/>
      <c r="P15" s="377" t="s">
        <v>101</v>
      </c>
      <c r="Q15" s="378"/>
      <c r="R15" s="378"/>
      <c r="S15" s="378"/>
      <c r="T15" s="378"/>
      <c r="U15" s="378"/>
      <c r="V15" s="377" t="s">
        <v>28</v>
      </c>
      <c r="W15" s="378"/>
      <c r="X15" s="378"/>
      <c r="Y15" s="378"/>
      <c r="Z15" s="378"/>
      <c r="AA15" s="377" t="s">
        <v>34</v>
      </c>
      <c r="AB15" s="378"/>
      <c r="AC15" s="378"/>
      <c r="AD15" s="378"/>
      <c r="AE15" s="378"/>
      <c r="AF15" s="408"/>
    </row>
    <row r="16" spans="1:37" s="2" customFormat="1" ht="13.5" x14ac:dyDescent="0.15">
      <c r="B16" s="409" t="s">
        <v>246</v>
      </c>
      <c r="C16" s="410"/>
      <c r="D16" s="410"/>
      <c r="E16" s="410"/>
      <c r="F16" s="410"/>
      <c r="G16" s="410"/>
      <c r="H16" s="410"/>
      <c r="I16" s="411"/>
      <c r="J16" s="360"/>
      <c r="K16" s="361"/>
      <c r="L16" s="361"/>
      <c r="M16" s="361"/>
      <c r="N16" s="361"/>
      <c r="O16" s="50" t="s">
        <v>4</v>
      </c>
      <c r="P16" s="360"/>
      <c r="Q16" s="361"/>
      <c r="R16" s="361"/>
      <c r="S16" s="361"/>
      <c r="T16" s="361"/>
      <c r="U16" s="50" t="s">
        <v>4</v>
      </c>
      <c r="V16" s="403">
        <f>J16-P16</f>
        <v>0</v>
      </c>
      <c r="W16" s="404"/>
      <c r="X16" s="404"/>
      <c r="Y16" s="404"/>
      <c r="Z16" s="50" t="s">
        <v>4</v>
      </c>
      <c r="AA16" s="271"/>
      <c r="AB16" s="272"/>
      <c r="AC16" s="272"/>
      <c r="AD16" s="272"/>
      <c r="AE16" s="272"/>
      <c r="AF16" s="273"/>
    </row>
    <row r="17" spans="2:32" s="2" customFormat="1" ht="13.5" x14ac:dyDescent="0.15">
      <c r="B17" s="397"/>
      <c r="C17" s="398"/>
      <c r="D17" s="398"/>
      <c r="E17" s="398"/>
      <c r="F17" s="398"/>
      <c r="G17" s="398"/>
      <c r="H17" s="398"/>
      <c r="I17" s="399"/>
      <c r="J17" s="360"/>
      <c r="K17" s="361"/>
      <c r="L17" s="361"/>
      <c r="M17" s="361"/>
      <c r="N17" s="361"/>
      <c r="O17" s="51" t="s">
        <v>4</v>
      </c>
      <c r="P17" s="360"/>
      <c r="Q17" s="361"/>
      <c r="R17" s="361"/>
      <c r="S17" s="361"/>
      <c r="T17" s="361"/>
      <c r="U17" s="51" t="s">
        <v>4</v>
      </c>
      <c r="V17" s="403">
        <f>J17-P17</f>
        <v>0</v>
      </c>
      <c r="W17" s="404"/>
      <c r="X17" s="404"/>
      <c r="Y17" s="404"/>
      <c r="Z17" s="51" t="s">
        <v>4</v>
      </c>
      <c r="AA17" s="271"/>
      <c r="AB17" s="272"/>
      <c r="AC17" s="272"/>
      <c r="AD17" s="272"/>
      <c r="AE17" s="272"/>
      <c r="AF17" s="273"/>
    </row>
    <row r="18" spans="2:32" s="2" customFormat="1" ht="13.5" x14ac:dyDescent="0.15">
      <c r="B18" s="397"/>
      <c r="C18" s="398"/>
      <c r="D18" s="398"/>
      <c r="E18" s="398"/>
      <c r="F18" s="398"/>
      <c r="G18" s="398"/>
      <c r="H18" s="398"/>
      <c r="I18" s="399"/>
      <c r="J18" s="360"/>
      <c r="K18" s="361"/>
      <c r="L18" s="361"/>
      <c r="M18" s="361"/>
      <c r="N18" s="361"/>
      <c r="O18" s="51" t="s">
        <v>4</v>
      </c>
      <c r="P18" s="360"/>
      <c r="Q18" s="361"/>
      <c r="R18" s="361"/>
      <c r="S18" s="361"/>
      <c r="T18" s="361"/>
      <c r="U18" s="51" t="s">
        <v>4</v>
      </c>
      <c r="V18" s="403">
        <f>J18-P18</f>
        <v>0</v>
      </c>
      <c r="W18" s="404"/>
      <c r="X18" s="404"/>
      <c r="Y18" s="404"/>
      <c r="Z18" s="51" t="s">
        <v>4</v>
      </c>
      <c r="AA18" s="271"/>
      <c r="AB18" s="272"/>
      <c r="AC18" s="272"/>
      <c r="AD18" s="272"/>
      <c r="AE18" s="272"/>
      <c r="AF18" s="273"/>
    </row>
    <row r="19" spans="2:32" s="2" customFormat="1" ht="13.5" x14ac:dyDescent="0.15">
      <c r="B19" s="397"/>
      <c r="C19" s="398"/>
      <c r="D19" s="398"/>
      <c r="E19" s="398"/>
      <c r="F19" s="398"/>
      <c r="G19" s="398"/>
      <c r="H19" s="398"/>
      <c r="I19" s="399"/>
      <c r="J19" s="360"/>
      <c r="K19" s="361"/>
      <c r="L19" s="361"/>
      <c r="M19" s="361"/>
      <c r="N19" s="361"/>
      <c r="O19" s="51" t="s">
        <v>4</v>
      </c>
      <c r="P19" s="360"/>
      <c r="Q19" s="361"/>
      <c r="R19" s="361"/>
      <c r="S19" s="361"/>
      <c r="T19" s="361"/>
      <c r="U19" s="51" t="s">
        <v>4</v>
      </c>
      <c r="V19" s="403">
        <f>J19-P19</f>
        <v>0</v>
      </c>
      <c r="W19" s="404"/>
      <c r="X19" s="404"/>
      <c r="Y19" s="404"/>
      <c r="Z19" s="51" t="s">
        <v>4</v>
      </c>
      <c r="AA19" s="271"/>
      <c r="AB19" s="272"/>
      <c r="AC19" s="272"/>
      <c r="AD19" s="272"/>
      <c r="AE19" s="272"/>
      <c r="AF19" s="273"/>
    </row>
    <row r="20" spans="2:32" s="2" customFormat="1" ht="13.5" x14ac:dyDescent="0.15">
      <c r="B20" s="400" t="s">
        <v>5</v>
      </c>
      <c r="C20" s="401"/>
      <c r="D20" s="401"/>
      <c r="E20" s="401"/>
      <c r="F20" s="401"/>
      <c r="G20" s="401"/>
      <c r="H20" s="401"/>
      <c r="I20" s="402"/>
      <c r="J20" s="403">
        <f>SUM(J16:N19)</f>
        <v>0</v>
      </c>
      <c r="K20" s="404"/>
      <c r="L20" s="404"/>
      <c r="M20" s="404"/>
      <c r="N20" s="404"/>
      <c r="O20" s="50" t="s">
        <v>4</v>
      </c>
      <c r="P20" s="403">
        <f>SUM(P16:T19)</f>
        <v>0</v>
      </c>
      <c r="Q20" s="404"/>
      <c r="R20" s="404"/>
      <c r="S20" s="404"/>
      <c r="T20" s="404"/>
      <c r="U20" s="50" t="s">
        <v>4</v>
      </c>
      <c r="V20" s="403">
        <f>J20-P20</f>
        <v>0</v>
      </c>
      <c r="W20" s="404"/>
      <c r="X20" s="404"/>
      <c r="Y20" s="404"/>
      <c r="Z20" s="50" t="s">
        <v>4</v>
      </c>
      <c r="AA20" s="405"/>
      <c r="AB20" s="406"/>
      <c r="AC20" s="406"/>
      <c r="AD20" s="406"/>
      <c r="AE20" s="406"/>
      <c r="AF20" s="407"/>
    </row>
    <row r="23" spans="2:32" x14ac:dyDescent="0.15">
      <c r="O23" s="394" t="str">
        <f>IF(J12=J20,"OK","NG")</f>
        <v>OK</v>
      </c>
      <c r="P23" s="394"/>
      <c r="U23" s="394" t="str">
        <f>IF(P12=P20,"OK","NG")</f>
        <v>OK</v>
      </c>
      <c r="V23" s="394"/>
    </row>
    <row r="41" spans="32:32" x14ac:dyDescent="0.15">
      <c r="AF41" s="29"/>
    </row>
  </sheetData>
  <sheetProtection algorithmName="SHA-512" hashValue="dCc3T5OHqTr7OC9aOszfulpBSD8EPX2MtW+tXQIDSIPXHuhn+JLnX9JN+epxXhRfodlmOSAoPcGb+D47TbH6Zg==" saltValue="tmdd9TkvKPcWM6TzkiVR5g==" spinCount="100000" sheet="1" selectLockedCells="1"/>
  <mergeCells count="63">
    <mergeCell ref="U23:V23"/>
    <mergeCell ref="A4:AG4"/>
    <mergeCell ref="B7:I7"/>
    <mergeCell ref="B8:I8"/>
    <mergeCell ref="P8:T8"/>
    <mergeCell ref="V8:Y8"/>
    <mergeCell ref="AA8:AF8"/>
    <mergeCell ref="B9:I9"/>
    <mergeCell ref="B10:I10"/>
    <mergeCell ref="P9:T9"/>
    <mergeCell ref="P10:T10"/>
    <mergeCell ref="V9:Y9"/>
    <mergeCell ref="V10:Y10"/>
    <mergeCell ref="B11:I11"/>
    <mergeCell ref="B12:I12"/>
    <mergeCell ref="P11:T11"/>
    <mergeCell ref="V11:Y11"/>
    <mergeCell ref="B15:I15"/>
    <mergeCell ref="B16:I16"/>
    <mergeCell ref="J16:N16"/>
    <mergeCell ref="P16:T16"/>
    <mergeCell ref="V16:Y16"/>
    <mergeCell ref="B17:I17"/>
    <mergeCell ref="B18:I18"/>
    <mergeCell ref="J17:N17"/>
    <mergeCell ref="P17:T17"/>
    <mergeCell ref="V17:Y17"/>
    <mergeCell ref="J18:N18"/>
    <mergeCell ref="P18:T18"/>
    <mergeCell ref="V18:Y18"/>
    <mergeCell ref="B19:I19"/>
    <mergeCell ref="B20:I20"/>
    <mergeCell ref="J20:N20"/>
    <mergeCell ref="P20:T20"/>
    <mergeCell ref="V20:Y20"/>
    <mergeCell ref="O23:P23"/>
    <mergeCell ref="J7:O7"/>
    <mergeCell ref="P7:U7"/>
    <mergeCell ref="V7:Z7"/>
    <mergeCell ref="AA7:AF7"/>
    <mergeCell ref="J8:N8"/>
    <mergeCell ref="J9:N9"/>
    <mergeCell ref="J10:N10"/>
    <mergeCell ref="J11:N11"/>
    <mergeCell ref="J12:N12"/>
    <mergeCell ref="AA20:AF20"/>
    <mergeCell ref="AA17:AF17"/>
    <mergeCell ref="AA16:AF16"/>
    <mergeCell ref="AA9:AF9"/>
    <mergeCell ref="AA10:AF10"/>
    <mergeCell ref="AA11:AF11"/>
    <mergeCell ref="AA12:AF12"/>
    <mergeCell ref="J15:O15"/>
    <mergeCell ref="P15:U15"/>
    <mergeCell ref="V15:Z15"/>
    <mergeCell ref="AA15:AF15"/>
    <mergeCell ref="P12:T12"/>
    <mergeCell ref="V12:Y12"/>
    <mergeCell ref="AA18:AF18"/>
    <mergeCell ref="J19:N19"/>
    <mergeCell ref="P19:T19"/>
    <mergeCell ref="V19:Y19"/>
    <mergeCell ref="AA19:AF19"/>
  </mergeCells>
  <phoneticPr fontId="2"/>
  <printOptions horizontalCentered="1"/>
  <pageMargins left="0.78740157480314965" right="0.78740157480314965" top="0.78740157480314965" bottom="0.39370078740157483" header="0.31496062992125984" footer="0.31496062992125984"/>
  <pageSetup paperSize="9" scale="97"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0" tint="-0.249977111117893"/>
  </sheetPr>
  <dimension ref="A1:AK42"/>
  <sheetViews>
    <sheetView view="pageBreakPreview" zoomScaleNormal="100" zoomScaleSheetLayoutView="100" workbookViewId="0">
      <selection activeCell="F4" sqref="F4:G4"/>
    </sheetView>
  </sheetViews>
  <sheetFormatPr defaultColWidth="9" defaultRowHeight="14.25" x14ac:dyDescent="0.15"/>
  <cols>
    <col min="1" max="12" width="2.5" style="1" customWidth="1"/>
    <col min="13" max="17" width="3.375" style="1" customWidth="1"/>
    <col min="18" max="34" width="2.5" style="1" customWidth="1"/>
    <col min="35" max="35" width="3" style="1" customWidth="1"/>
    <col min="36" max="44" width="2.5" style="1" customWidth="1"/>
    <col min="45" max="16384" width="9" style="1"/>
  </cols>
  <sheetData>
    <row r="1" spans="1:37" x14ac:dyDescent="0.15">
      <c r="A1" s="54" t="s">
        <v>136</v>
      </c>
    </row>
    <row r="2" spans="1:37" s="2" customFormat="1" ht="15" customHeight="1" x14ac:dyDescent="0.15">
      <c r="A2" s="2" t="s">
        <v>208</v>
      </c>
    </row>
    <row r="3" spans="1:37" s="2" customFormat="1" ht="15" customHeight="1" x14ac:dyDescent="0.15">
      <c r="Z3" s="16"/>
      <c r="AA3" s="16"/>
      <c r="AC3" s="16"/>
      <c r="AD3" s="16"/>
      <c r="AF3" s="16"/>
      <c r="AG3" s="16"/>
    </row>
    <row r="4" spans="1:37" s="2" customFormat="1" ht="15" customHeight="1" x14ac:dyDescent="0.15">
      <c r="A4" s="3"/>
      <c r="B4" s="3"/>
      <c r="C4" s="3"/>
      <c r="D4" s="3"/>
      <c r="E4" s="3"/>
      <c r="F4" s="427">
        <f>'第１号様式（第４条関係）'!G4</f>
        <v>0</v>
      </c>
      <c r="G4" s="427"/>
      <c r="H4" s="413">
        <f>'第１号様式（第４条関係）'!I4</f>
        <v>0</v>
      </c>
      <c r="I4" s="413"/>
      <c r="J4" s="2" t="s">
        <v>202</v>
      </c>
      <c r="AA4" s="3"/>
      <c r="AB4" s="3"/>
      <c r="AC4" s="3"/>
      <c r="AD4" s="3"/>
      <c r="AE4" s="3"/>
      <c r="AF4" s="3"/>
      <c r="AG4" s="3"/>
      <c r="AH4" s="3"/>
    </row>
    <row r="5" spans="1:37" s="2" customFormat="1" ht="15" customHeight="1" x14ac:dyDescent="0.15"/>
    <row r="6" spans="1:37" s="2" customFormat="1" ht="15" customHeight="1" x14ac:dyDescent="0.15">
      <c r="W6" s="422" t="s">
        <v>213</v>
      </c>
      <c r="X6" s="422"/>
      <c r="Y6" s="422"/>
      <c r="Z6" s="422"/>
      <c r="AA6" s="422"/>
      <c r="AB6" s="422"/>
      <c r="AC6" s="422"/>
      <c r="AD6" s="422"/>
      <c r="AE6" s="422"/>
      <c r="AF6" s="422"/>
      <c r="AG6" s="422"/>
    </row>
    <row r="7" spans="1:37" s="2" customFormat="1" ht="15" customHeight="1" x14ac:dyDescent="0.15">
      <c r="W7" s="424"/>
      <c r="X7" s="424"/>
      <c r="Y7" s="528"/>
      <c r="Z7" s="528"/>
      <c r="AA7" s="15" t="s">
        <v>108</v>
      </c>
      <c r="AB7" s="422"/>
      <c r="AC7" s="422"/>
      <c r="AD7" s="2" t="s">
        <v>1</v>
      </c>
      <c r="AE7" s="422"/>
      <c r="AF7" s="422"/>
      <c r="AG7" s="2" t="s">
        <v>0</v>
      </c>
    </row>
    <row r="8" spans="1:37" s="2" customFormat="1" ht="15" customHeight="1" x14ac:dyDescent="0.15">
      <c r="W8" s="32"/>
      <c r="X8" s="32"/>
      <c r="Y8" s="32"/>
      <c r="Z8" s="32"/>
      <c r="AA8" s="33"/>
      <c r="AB8" s="31"/>
      <c r="AC8" s="32"/>
      <c r="AD8" s="33"/>
      <c r="AE8" s="31"/>
      <c r="AF8" s="32"/>
      <c r="AG8" s="33"/>
    </row>
    <row r="9" spans="1:37" ht="15" customHeight="1" x14ac:dyDescent="0.15">
      <c r="A9" s="2"/>
      <c r="B9" s="423">
        <f>'第１号様式（第４条関係）'!S12</f>
        <v>0</v>
      </c>
      <c r="C9" s="423"/>
      <c r="D9" s="423"/>
      <c r="E9" s="423"/>
      <c r="F9" s="423"/>
      <c r="G9" s="423"/>
      <c r="H9" s="423"/>
      <c r="I9" s="423"/>
      <c r="J9" s="423"/>
      <c r="K9" s="423"/>
      <c r="L9" s="423"/>
      <c r="M9" s="423"/>
      <c r="N9" s="423"/>
      <c r="O9" s="423"/>
      <c r="P9" s="2"/>
      <c r="Q9" s="2"/>
      <c r="R9" s="2"/>
      <c r="S9" s="2"/>
      <c r="T9" s="2"/>
      <c r="U9" s="2"/>
      <c r="V9" s="2"/>
      <c r="W9" s="2"/>
      <c r="X9" s="2"/>
      <c r="Y9" s="2"/>
      <c r="Z9" s="2"/>
      <c r="AA9" s="2"/>
      <c r="AB9" s="2"/>
      <c r="AC9" s="2"/>
      <c r="AD9" s="2"/>
      <c r="AE9" s="2"/>
      <c r="AF9" s="2"/>
      <c r="AG9" s="2"/>
      <c r="AH9" s="2"/>
      <c r="AI9" s="2"/>
    </row>
    <row r="10" spans="1:37" ht="15" customHeight="1" x14ac:dyDescent="0.15">
      <c r="A10" s="2"/>
      <c r="B10" s="415">
        <f>'第１号様式（第４条関係）'!S13</f>
        <v>0</v>
      </c>
      <c r="C10" s="415"/>
      <c r="D10" s="415"/>
      <c r="E10" s="415"/>
      <c r="F10" s="415"/>
      <c r="G10" s="415"/>
      <c r="H10" s="415"/>
      <c r="I10" s="415"/>
      <c r="J10" s="415"/>
      <c r="K10" s="415"/>
      <c r="L10" s="415"/>
      <c r="M10" s="415"/>
      <c r="N10" s="415"/>
      <c r="O10" s="415"/>
      <c r="P10" s="2" t="s">
        <v>10</v>
      </c>
      <c r="Q10" s="2"/>
      <c r="R10" s="2"/>
      <c r="S10" s="2"/>
      <c r="T10" s="2"/>
      <c r="U10" s="2"/>
      <c r="V10" s="2"/>
      <c r="W10" s="2"/>
      <c r="X10" s="2"/>
      <c r="Y10" s="2"/>
      <c r="Z10" s="2"/>
      <c r="AA10" s="2"/>
      <c r="AB10" s="2"/>
      <c r="AC10" s="2"/>
      <c r="AD10" s="2"/>
      <c r="AE10" s="2"/>
      <c r="AF10" s="2"/>
      <c r="AG10" s="2"/>
      <c r="AH10" s="2"/>
      <c r="AI10" s="2"/>
    </row>
    <row r="11" spans="1:37" ht="15" customHeight="1" x14ac:dyDescent="0.15">
      <c r="A11" s="2"/>
      <c r="B11" s="2"/>
      <c r="C11" s="2"/>
      <c r="D11" s="2"/>
      <c r="E11" s="2"/>
      <c r="F11" s="2"/>
      <c r="G11" s="2"/>
      <c r="H11" s="2"/>
      <c r="I11" s="2"/>
      <c r="J11" s="2"/>
      <c r="K11" s="2"/>
      <c r="L11" s="2"/>
      <c r="M11" s="2"/>
      <c r="N11" s="2"/>
      <c r="O11" s="2"/>
      <c r="P11" s="2"/>
      <c r="Q11" s="2"/>
      <c r="R11" s="2"/>
      <c r="S11" s="2"/>
      <c r="T11" s="2"/>
      <c r="U11" s="2"/>
      <c r="W11" s="425" t="s">
        <v>32</v>
      </c>
      <c r="X11" s="425"/>
      <c r="Y11" s="425"/>
      <c r="Z11" s="425"/>
      <c r="AA11" s="425"/>
      <c r="AB11" s="423">
        <f>'第１号様式（第４条関係）'!G9</f>
        <v>0</v>
      </c>
      <c r="AC11" s="423"/>
      <c r="AD11" s="423"/>
      <c r="AE11" s="423"/>
      <c r="AF11" s="423"/>
      <c r="AG11" s="2"/>
      <c r="AH11" s="2"/>
    </row>
    <row r="12" spans="1:37" s="2" customFormat="1" ht="15" customHeight="1" x14ac:dyDescent="0.15"/>
    <row r="13" spans="1:37" s="2" customFormat="1" ht="19.5" customHeight="1" x14ac:dyDescent="0.15">
      <c r="B13" s="413">
        <f>'第１２号様式（第１０条関係）'!X7</f>
        <v>0</v>
      </c>
      <c r="C13" s="413"/>
      <c r="D13" s="413">
        <f>'第１２号様式（第１０条関係）'!Z7</f>
        <v>0</v>
      </c>
      <c r="E13" s="413"/>
      <c r="F13" s="9" t="s">
        <v>2</v>
      </c>
      <c r="G13" s="413">
        <f>'第１２号様式（第１０条関係）'!AC7</f>
        <v>0</v>
      </c>
      <c r="H13" s="413"/>
      <c r="I13" s="9" t="s">
        <v>1</v>
      </c>
      <c r="J13" s="413">
        <f>'第１２号様式（第１０条関係）'!AE7</f>
        <v>0</v>
      </c>
      <c r="K13" s="413"/>
      <c r="L13" s="2" t="s">
        <v>11</v>
      </c>
      <c r="O13" s="266" t="str">
        <f>'第１２号様式（第１０条関係）'!Z6</f>
        <v>　　　　第 　　 号</v>
      </c>
      <c r="P13" s="266"/>
      <c r="Q13" s="266"/>
      <c r="R13" s="266"/>
      <c r="S13" s="266"/>
      <c r="U13" s="2" t="s">
        <v>203</v>
      </c>
      <c r="AA13" s="413">
        <f>'第１号様式（第４条関係）'!G4</f>
        <v>0</v>
      </c>
      <c r="AB13" s="413"/>
      <c r="AC13" s="412">
        <f>'第１号様式（第４条関係）'!I4</f>
        <v>0</v>
      </c>
      <c r="AD13" s="412"/>
      <c r="AE13" s="2" t="s">
        <v>190</v>
      </c>
      <c r="AJ13" s="72"/>
    </row>
    <row r="14" spans="1:37" s="2" customFormat="1" ht="15" customHeight="1" x14ac:dyDescent="0.15">
      <c r="A14" s="2" t="s">
        <v>233</v>
      </c>
      <c r="Q14" s="49"/>
      <c r="S14" s="429"/>
      <c r="T14" s="429"/>
      <c r="U14" s="266">
        <f>'第５号様式（第６条関係）'!$Y$7</f>
        <v>0</v>
      </c>
      <c r="V14" s="266"/>
      <c r="W14" s="15" t="s">
        <v>2</v>
      </c>
      <c r="X14" s="413">
        <f>'第５号様式（第６条関係）'!$AB$7</f>
        <v>0</v>
      </c>
      <c r="Y14" s="413"/>
      <c r="Z14" s="15" t="s">
        <v>1</v>
      </c>
      <c r="AA14" s="413">
        <f>'第５号様式（第６条関係）'!$AE$7</f>
        <v>0</v>
      </c>
      <c r="AB14" s="413"/>
      <c r="AC14" s="2" t="s">
        <v>11</v>
      </c>
      <c r="AF14" s="422"/>
      <c r="AG14" s="422"/>
      <c r="AH14" s="422"/>
    </row>
    <row r="15" spans="1:37" s="2" customFormat="1" ht="15" customHeight="1" x14ac:dyDescent="0.15">
      <c r="A15" s="2" t="s">
        <v>128</v>
      </c>
      <c r="B15" s="525"/>
      <c r="C15" s="525"/>
      <c r="D15" s="525"/>
      <c r="E15" s="2" t="s">
        <v>222</v>
      </c>
      <c r="G15" s="422"/>
      <c r="H15" s="422"/>
      <c r="I15" s="266" t="s">
        <v>273</v>
      </c>
      <c r="J15" s="266"/>
      <c r="K15" s="266"/>
      <c r="L15" s="266"/>
      <c r="M15" s="266"/>
      <c r="N15" s="266"/>
      <c r="O15" s="266"/>
      <c r="P15" s="266"/>
      <c r="Q15" s="266"/>
      <c r="R15" s="266"/>
      <c r="S15" s="266"/>
      <c r="T15" s="266"/>
      <c r="U15" s="526"/>
      <c r="V15" s="526"/>
      <c r="W15" s="526"/>
      <c r="X15" s="526"/>
      <c r="Y15" s="526"/>
      <c r="Z15" s="526"/>
      <c r="AA15" s="2" t="s">
        <v>204</v>
      </c>
      <c r="AK15" s="72"/>
    </row>
    <row r="16" spans="1:37" s="2" customFormat="1" ht="15" customHeight="1" x14ac:dyDescent="0.15">
      <c r="A16" s="2" t="s">
        <v>205</v>
      </c>
      <c r="B16" s="527"/>
      <c r="C16" s="527"/>
      <c r="D16" s="527"/>
      <c r="E16" s="527"/>
      <c r="F16" s="527"/>
      <c r="G16" s="527"/>
      <c r="H16" s="2" t="s">
        <v>379</v>
      </c>
      <c r="Q16" s="67"/>
      <c r="R16" s="67"/>
      <c r="S16" s="67"/>
      <c r="T16" s="67"/>
      <c r="U16" s="67"/>
      <c r="V16" s="67"/>
      <c r="W16" s="67"/>
    </row>
    <row r="17" spans="1:32" s="2" customFormat="1" ht="15" customHeight="1" x14ac:dyDescent="0.15">
      <c r="A17" s="2" t="s">
        <v>380</v>
      </c>
    </row>
    <row r="18" spans="1:32" s="2" customFormat="1" ht="15" customHeight="1" x14ac:dyDescent="0.15"/>
    <row r="20" spans="1:32" x14ac:dyDescent="0.15">
      <c r="A20" s="2" t="s">
        <v>206</v>
      </c>
    </row>
    <row r="21" spans="1:32" x14ac:dyDescent="0.15">
      <c r="A21" s="2" t="s">
        <v>207</v>
      </c>
    </row>
    <row r="22" spans="1:32" x14ac:dyDescent="0.15">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row>
    <row r="23" spans="1:32" x14ac:dyDescent="0.15">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row>
    <row r="24" spans="1:32" x14ac:dyDescent="0.15">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row>
    <row r="25" spans="1:32" x14ac:dyDescent="0.15">
      <c r="A25" s="2"/>
      <c r="B25" s="15"/>
      <c r="C25" s="2"/>
      <c r="D25" s="2"/>
      <c r="E25" s="2"/>
      <c r="F25" s="2"/>
      <c r="G25" s="2"/>
      <c r="H25" s="2"/>
      <c r="I25" s="2"/>
      <c r="J25" s="2"/>
      <c r="K25" s="2"/>
      <c r="L25" s="55"/>
      <c r="M25" s="55"/>
      <c r="N25" s="55"/>
      <c r="O25" s="55"/>
      <c r="P25" s="55"/>
      <c r="Q25" s="26"/>
      <c r="R25" s="26"/>
      <c r="S25" s="26"/>
      <c r="T25" s="2"/>
      <c r="U25" s="2"/>
      <c r="V25" s="2"/>
      <c r="W25" s="2"/>
      <c r="X25" s="2"/>
      <c r="Y25" s="2"/>
      <c r="Z25" s="2"/>
      <c r="AA25" s="2"/>
      <c r="AB25" s="2"/>
      <c r="AC25" s="2"/>
      <c r="AD25" s="2"/>
      <c r="AE25" s="2"/>
      <c r="AF25" s="2"/>
    </row>
    <row r="26" spans="1:32" x14ac:dyDescent="0.15">
      <c r="A26" s="2"/>
      <c r="B26" s="15"/>
      <c r="C26" s="2"/>
      <c r="D26" s="2"/>
      <c r="E26" s="2"/>
      <c r="F26" s="2"/>
      <c r="G26" s="2"/>
      <c r="H26" s="2"/>
      <c r="I26" s="2"/>
      <c r="J26" s="2"/>
      <c r="K26" s="2"/>
      <c r="L26" s="55"/>
      <c r="M26" s="55"/>
      <c r="N26" s="55"/>
      <c r="O26" s="55"/>
      <c r="P26" s="55"/>
      <c r="Q26" s="26"/>
      <c r="R26" s="26"/>
      <c r="S26" s="26"/>
      <c r="T26" s="2"/>
      <c r="U26" s="2"/>
      <c r="V26" s="2"/>
      <c r="W26" s="2"/>
      <c r="X26" s="2"/>
      <c r="Y26" s="2"/>
      <c r="Z26" s="2"/>
      <c r="AA26" s="2"/>
      <c r="AB26" s="2"/>
      <c r="AC26" s="2"/>
      <c r="AD26" s="2"/>
      <c r="AE26" s="2"/>
      <c r="AF26" s="2"/>
    </row>
    <row r="27" spans="1:32" x14ac:dyDescent="0.15">
      <c r="A27" s="2"/>
      <c r="B27" s="2"/>
      <c r="C27" s="15"/>
      <c r="D27" s="2"/>
      <c r="E27" s="2"/>
      <c r="F27" s="2"/>
      <c r="G27" s="2"/>
      <c r="H27" s="2"/>
      <c r="I27" s="2"/>
      <c r="J27" s="2"/>
      <c r="K27" s="2"/>
      <c r="L27" s="2"/>
      <c r="M27" s="2"/>
      <c r="N27" s="2"/>
      <c r="O27" s="2"/>
      <c r="P27" s="21"/>
      <c r="Q27" s="21"/>
      <c r="R27" s="21"/>
      <c r="S27" s="21"/>
      <c r="T27" s="21"/>
      <c r="U27" s="21"/>
      <c r="V27" s="21"/>
      <c r="W27" s="21"/>
      <c r="X27" s="21"/>
      <c r="Y27" s="21"/>
      <c r="Z27" s="21"/>
      <c r="AA27" s="21"/>
      <c r="AB27" s="21"/>
      <c r="AC27" s="21"/>
      <c r="AD27" s="21"/>
      <c r="AE27" s="21"/>
      <c r="AF27" s="21"/>
    </row>
    <row r="28" spans="1:32" x14ac:dyDescent="0.15">
      <c r="A28" s="2"/>
      <c r="B28" s="15"/>
      <c r="C28" s="15"/>
      <c r="D28" s="2"/>
      <c r="E28" s="2"/>
      <c r="F28" s="2"/>
      <c r="G28" s="2"/>
      <c r="H28" s="2"/>
      <c r="I28" s="2"/>
      <c r="J28" s="2"/>
      <c r="K28" s="2"/>
      <c r="L28" s="2"/>
      <c r="M28" s="2"/>
      <c r="N28" s="2"/>
      <c r="O28" s="2"/>
      <c r="P28" s="23"/>
      <c r="Q28" s="23"/>
      <c r="R28" s="23"/>
      <c r="S28" s="23"/>
      <c r="T28" s="23"/>
      <c r="U28" s="23"/>
      <c r="V28" s="24"/>
      <c r="W28" s="25"/>
      <c r="X28" s="23"/>
      <c r="Y28" s="23"/>
      <c r="Z28" s="23"/>
      <c r="AA28" s="23"/>
      <c r="AB28" s="23"/>
      <c r="AC28" s="24"/>
      <c r="AD28" s="24"/>
      <c r="AE28" s="24"/>
      <c r="AF28" s="24"/>
    </row>
    <row r="29" spans="1:32" x14ac:dyDescent="0.15">
      <c r="A29" s="2"/>
      <c r="B29" s="2"/>
      <c r="C29" s="2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row>
    <row r="30" spans="1:32" x14ac:dyDescent="0.15">
      <c r="A30" s="2"/>
      <c r="B30" s="2"/>
      <c r="C30" s="28"/>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row>
    <row r="31" spans="1:32" x14ac:dyDescent="0.15">
      <c r="A31" s="2"/>
      <c r="B31" s="2"/>
      <c r="C31" s="2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row>
    <row r="32" spans="1:32" x14ac:dyDescent="0.15">
      <c r="A32" s="2"/>
      <c r="B32" s="2"/>
      <c r="C32" s="28"/>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row>
    <row r="33" spans="1:32" x14ac:dyDescent="0.15">
      <c r="A33" s="2"/>
      <c r="B33" s="2"/>
      <c r="C33" s="2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row>
    <row r="34" spans="1:32" x14ac:dyDescent="0.15">
      <c r="A34" s="2"/>
      <c r="B34" s="2"/>
      <c r="C34" s="28"/>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row>
    <row r="35" spans="1:32" x14ac:dyDescent="0.15">
      <c r="A35" s="2"/>
      <c r="B35" s="2"/>
      <c r="C35" s="2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row>
    <row r="36" spans="1:32" x14ac:dyDescent="0.15">
      <c r="A36" s="2"/>
      <c r="B36" s="2"/>
      <c r="C36" s="28"/>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row>
    <row r="37" spans="1:32" x14ac:dyDescent="0.15">
      <c r="A37" s="2"/>
      <c r="B37" s="2"/>
      <c r="C37" s="2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row>
    <row r="38" spans="1:32" x14ac:dyDescent="0.15">
      <c r="A38" s="2"/>
      <c r="B38" s="2"/>
      <c r="C38" s="28"/>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row>
    <row r="39" spans="1:32" x14ac:dyDescent="0.15">
      <c r="A39" s="2"/>
      <c r="B39" s="2"/>
      <c r="C39" s="2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row>
    <row r="40" spans="1:32" ht="28.5" customHeight="1" x14ac:dyDescent="0.15">
      <c r="A40" s="2"/>
      <c r="B40" s="2"/>
      <c r="C40" s="28"/>
      <c r="D40" s="17"/>
      <c r="E40" s="17"/>
      <c r="F40" s="17"/>
      <c r="G40" s="17"/>
      <c r="H40" s="17"/>
      <c r="I40" s="17"/>
      <c r="J40" s="17"/>
      <c r="K40" s="17"/>
      <c r="L40" s="17"/>
      <c r="M40" s="17"/>
      <c r="N40" s="17"/>
      <c r="O40" s="17"/>
      <c r="P40" s="17"/>
      <c r="Q40" s="462" t="s">
        <v>142</v>
      </c>
      <c r="R40" s="462"/>
      <c r="S40" s="462"/>
      <c r="T40" s="462"/>
      <c r="U40" s="462"/>
      <c r="V40" s="462"/>
      <c r="W40" s="465" t="s">
        <v>239</v>
      </c>
      <c r="X40" s="465"/>
      <c r="Y40" s="465"/>
      <c r="Z40" s="465"/>
      <c r="AA40" s="465"/>
      <c r="AB40" s="465"/>
      <c r="AC40" s="465"/>
      <c r="AD40" s="465"/>
      <c r="AE40" s="465"/>
      <c r="AF40" s="465"/>
    </row>
    <row r="41" spans="1:32" x14ac:dyDescent="0.15">
      <c r="A41" s="2"/>
      <c r="B41" s="2"/>
      <c r="C41" s="27"/>
      <c r="D41" s="17"/>
      <c r="E41" s="17"/>
      <c r="F41" s="17"/>
      <c r="G41" s="17"/>
      <c r="H41" s="17"/>
      <c r="I41" s="17"/>
      <c r="J41" s="17"/>
      <c r="K41" s="17"/>
      <c r="L41" s="17"/>
      <c r="M41" s="17"/>
      <c r="N41" s="17"/>
      <c r="O41" s="17"/>
      <c r="P41" s="17"/>
      <c r="Q41" s="461" t="s">
        <v>141</v>
      </c>
      <c r="R41" s="461"/>
      <c r="S41" s="461"/>
      <c r="T41" s="461"/>
      <c r="U41" s="461"/>
      <c r="V41" s="461"/>
      <c r="W41" s="465" t="s">
        <v>242</v>
      </c>
      <c r="X41" s="465"/>
      <c r="Y41" s="465"/>
      <c r="Z41" s="465"/>
      <c r="AA41" s="465"/>
      <c r="AB41" s="465"/>
      <c r="AC41" s="465"/>
      <c r="AD41" s="465"/>
      <c r="AE41" s="465"/>
      <c r="AF41" s="465"/>
    </row>
    <row r="42" spans="1:32" x14ac:dyDescent="0.15">
      <c r="A42" s="2"/>
      <c r="B42" s="2"/>
      <c r="C42" s="28"/>
      <c r="D42" s="17"/>
      <c r="E42" s="17"/>
      <c r="F42" s="17"/>
      <c r="G42" s="17"/>
      <c r="H42" s="17"/>
      <c r="I42" s="17"/>
      <c r="J42" s="17"/>
      <c r="K42" s="17"/>
      <c r="L42" s="17"/>
      <c r="M42" s="17"/>
      <c r="N42" s="17"/>
      <c r="O42" s="17"/>
      <c r="P42" s="17"/>
      <c r="Q42" s="461" t="s">
        <v>85</v>
      </c>
      <c r="R42" s="461"/>
      <c r="S42" s="461"/>
      <c r="T42" s="461"/>
      <c r="U42" s="461"/>
      <c r="V42" s="461"/>
      <c r="W42" s="465" t="s">
        <v>272</v>
      </c>
      <c r="X42" s="465"/>
      <c r="Y42" s="465"/>
      <c r="Z42" s="465"/>
      <c r="AA42" s="465"/>
      <c r="AB42" s="465"/>
      <c r="AC42" s="465"/>
      <c r="AD42" s="465"/>
      <c r="AE42" s="465"/>
      <c r="AF42" s="465"/>
    </row>
  </sheetData>
  <sheetProtection algorithmName="SHA-512" hashValue="r4cSJ+ceniV+rambp+b2XcAxfujCLN3lKIeFkV5jiiyRbBlk/caj5CO3WQAVMcAmkyce5kxwDTaw4HfrVlDFcw==" saltValue="CbXfi7FiKSNaaBeJqeM9NQ==" spinCount="100000" sheet="1" selectLockedCells="1"/>
  <mergeCells count="34">
    <mergeCell ref="AC13:AD13"/>
    <mergeCell ref="B13:C13"/>
    <mergeCell ref="O13:S13"/>
    <mergeCell ref="G13:H13"/>
    <mergeCell ref="J13:K13"/>
    <mergeCell ref="D13:E13"/>
    <mergeCell ref="AA13:AB13"/>
    <mergeCell ref="F4:G4"/>
    <mergeCell ref="H4:I4"/>
    <mergeCell ref="W7:X7"/>
    <mergeCell ref="Y7:Z7"/>
    <mergeCell ref="AB7:AC7"/>
    <mergeCell ref="W6:AG6"/>
    <mergeCell ref="W11:AA11"/>
    <mergeCell ref="AB11:AF11"/>
    <mergeCell ref="B9:O9"/>
    <mergeCell ref="B10:O10"/>
    <mergeCell ref="AE7:AF7"/>
    <mergeCell ref="B16:G16"/>
    <mergeCell ref="Q40:V40"/>
    <mergeCell ref="W40:AF40"/>
    <mergeCell ref="Q41:V41"/>
    <mergeCell ref="W41:AF41"/>
    <mergeCell ref="AF14:AH14"/>
    <mergeCell ref="AA14:AB14"/>
    <mergeCell ref="X14:Y14"/>
    <mergeCell ref="U14:V14"/>
    <mergeCell ref="Q42:V42"/>
    <mergeCell ref="W42:AF42"/>
    <mergeCell ref="B15:D15"/>
    <mergeCell ref="S14:T14"/>
    <mergeCell ref="U15:Z15"/>
    <mergeCell ref="I15:T15"/>
    <mergeCell ref="G15:H15"/>
  </mergeCells>
  <phoneticPr fontId="2"/>
  <dataValidations count="2">
    <dataValidation type="list" allowBlank="1" showInputMessage="1" showErrorMessage="1" sqref="AF14" xr:uid="{00000000-0002-0000-1400-000000000000}">
      <formula1>"高齢福"</formula1>
    </dataValidation>
    <dataValidation type="list" allowBlank="1" showInputMessage="1" showErrorMessage="1" sqref="S14 W7" xr:uid="{00000000-0002-0000-1400-000001000000}">
      <formula1>"令和"</formula1>
    </dataValidation>
  </dataValidations>
  <printOptions horizontalCentered="1"/>
  <pageMargins left="0.78740157480314965" right="0.78740157480314965" top="0.78740157480314965" bottom="0.55118110236220474" header="0.31496062992125984" footer="0.31496062992125984"/>
  <pageSetup paperSize="9" scale="94"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FE893-E7B2-413E-AAC6-82B0ABFBC333}">
  <sheetPr>
    <tabColor theme="9" tint="0.39997558519241921"/>
    <pageSetUpPr fitToPage="1"/>
  </sheetPr>
  <dimension ref="A2:N669"/>
  <sheetViews>
    <sheetView view="pageBreakPreview" zoomScale="85" zoomScaleNormal="100" zoomScaleSheetLayoutView="85" workbookViewId="0">
      <selection activeCell="Q19" sqref="Q19"/>
    </sheetView>
  </sheetViews>
  <sheetFormatPr defaultRowHeight="13.5" outlineLevelRow="2" x14ac:dyDescent="0.15"/>
  <cols>
    <col min="1" max="1" width="2.125" style="111" customWidth="1"/>
    <col min="2" max="4" width="9.5" style="111" customWidth="1"/>
    <col min="5" max="6" width="12.375" style="111" customWidth="1"/>
    <col min="7" max="7" width="27.75" style="111" customWidth="1"/>
    <col min="8" max="8" width="16.125" style="112" bestFit="1" customWidth="1"/>
    <col min="9" max="9" width="8.125" style="112" bestFit="1" customWidth="1"/>
    <col min="10" max="10" width="25.75" style="112" customWidth="1"/>
    <col min="11" max="11" width="14.125" style="112" bestFit="1" customWidth="1"/>
    <col min="12" max="12" width="21.625" style="111" bestFit="1" customWidth="1"/>
    <col min="13" max="13" width="4.875" style="111" customWidth="1"/>
    <col min="14" max="14" width="9" style="112"/>
    <col min="15" max="16384" width="9" style="111"/>
  </cols>
  <sheetData>
    <row r="2" spans="1:12" ht="15" customHeight="1" x14ac:dyDescent="0.15">
      <c r="A2" s="111" t="s">
        <v>87</v>
      </c>
    </row>
    <row r="3" spans="1:12" ht="16.5" customHeight="1" x14ac:dyDescent="0.15">
      <c r="B3" s="335" t="s">
        <v>88</v>
      </c>
      <c r="C3" s="335"/>
      <c r="D3" s="335"/>
      <c r="E3" s="335"/>
      <c r="F3" s="335"/>
      <c r="G3" s="335"/>
      <c r="H3" s="335"/>
      <c r="I3" s="335"/>
      <c r="J3" s="335"/>
      <c r="K3" s="335"/>
      <c r="L3" s="335"/>
    </row>
    <row r="4" spans="1:12" x14ac:dyDescent="0.15">
      <c r="B4" s="113"/>
      <c r="C4" s="113"/>
      <c r="D4" s="113"/>
      <c r="E4" s="113"/>
      <c r="F4" s="113"/>
      <c r="G4" s="113"/>
      <c r="H4" s="113"/>
      <c r="I4" s="113"/>
      <c r="J4" s="113"/>
      <c r="K4" s="113"/>
      <c r="L4" s="113"/>
    </row>
    <row r="5" spans="1:12" x14ac:dyDescent="0.15">
      <c r="G5" s="113"/>
      <c r="H5" s="113"/>
      <c r="I5" s="113"/>
      <c r="L5" s="114" t="s">
        <v>89</v>
      </c>
    </row>
    <row r="6" spans="1:12" x14ac:dyDescent="0.15">
      <c r="B6" s="111" t="s">
        <v>252</v>
      </c>
      <c r="G6" s="113"/>
      <c r="H6" s="113"/>
      <c r="I6" s="113"/>
      <c r="J6" s="207">
        <f>H25+H40+H55+H70+H85+H100+H115+H130+H145+H160+H182+H202+H222+H242+H262+H282+H302+H322+H342+H362</f>
        <v>0</v>
      </c>
      <c r="L6" s="114"/>
    </row>
    <row r="7" spans="1:12" x14ac:dyDescent="0.15">
      <c r="G7" s="113"/>
      <c r="H7" s="114"/>
      <c r="I7" s="114" t="s">
        <v>300</v>
      </c>
      <c r="J7" s="115">
        <f>H26+H41+H56+H71+H86+H101+H116+H131+H146+H161+H183+H203+H223+H243+H263+H283+H303+H323+H343+H363</f>
        <v>0</v>
      </c>
      <c r="L7" s="114"/>
    </row>
    <row r="8" spans="1:12" x14ac:dyDescent="0.15">
      <c r="G8" s="113"/>
      <c r="H8" s="114"/>
      <c r="I8" s="114"/>
      <c r="J8" s="207">
        <f>MIN(8000000,L25+L40+L55+L70+L85+L100+L115+L130+L145+L160+L182+L202+L222+L242+L262+L282+L302+L322+L342+L362)</f>
        <v>0</v>
      </c>
      <c r="L8" s="114"/>
    </row>
    <row r="9" spans="1:12" ht="16.5" customHeight="1" x14ac:dyDescent="0.15">
      <c r="H9" s="114"/>
      <c r="I9" s="114" t="s">
        <v>250</v>
      </c>
      <c r="J9" s="115">
        <f>MIN(8000000,L26+L41+L56+L71+L86+L101+L116+L131+L146+L161+L183+L203+L223+L243+L263+L283+L303+L323+L343+L363)</f>
        <v>0</v>
      </c>
      <c r="K9" s="112" t="s">
        <v>291</v>
      </c>
      <c r="L9" s="115"/>
    </row>
    <row r="10" spans="1:12" ht="7.5" customHeight="1" x14ac:dyDescent="0.15">
      <c r="L10" s="115"/>
    </row>
    <row r="11" spans="1:12" ht="16.5" customHeight="1" collapsed="1" x14ac:dyDescent="0.15">
      <c r="B11" s="111" t="s">
        <v>342</v>
      </c>
      <c r="L11" s="115"/>
    </row>
    <row r="12" spans="1:12" ht="7.5" customHeight="1" x14ac:dyDescent="0.15">
      <c r="L12" s="114"/>
    </row>
    <row r="13" spans="1:12" ht="15" customHeight="1" x14ac:dyDescent="0.15">
      <c r="B13" s="116" t="s">
        <v>251</v>
      </c>
      <c r="C13" s="116"/>
      <c r="D13" s="290"/>
      <c r="E13" s="290"/>
      <c r="F13" s="290"/>
      <c r="G13" s="290"/>
      <c r="H13" s="290"/>
      <c r="J13" s="117"/>
      <c r="K13" s="118"/>
      <c r="L13" s="118"/>
    </row>
    <row r="14" spans="1:12" ht="27" customHeight="1" thickBot="1" x14ac:dyDescent="0.2">
      <c r="B14" s="310" t="s">
        <v>212</v>
      </c>
      <c r="C14" s="311"/>
      <c r="D14" s="312"/>
      <c r="E14" s="311" t="s">
        <v>328</v>
      </c>
      <c r="F14" s="312"/>
      <c r="G14" s="173" t="s">
        <v>256</v>
      </c>
      <c r="H14" s="128" t="s">
        <v>91</v>
      </c>
      <c r="I14" s="129" t="s">
        <v>293</v>
      </c>
      <c r="J14" s="128" t="s">
        <v>358</v>
      </c>
      <c r="K14" s="130" t="s">
        <v>294</v>
      </c>
      <c r="L14" s="153" t="s">
        <v>289</v>
      </c>
    </row>
    <row r="15" spans="1:12" ht="27.95" customHeight="1" x14ac:dyDescent="0.15">
      <c r="B15" s="536" t="s">
        <v>338</v>
      </c>
      <c r="C15" s="537"/>
      <c r="D15" s="538"/>
      <c r="E15" s="542" t="s">
        <v>339</v>
      </c>
      <c r="F15" s="543"/>
      <c r="G15" s="150">
        <f>'第２号様式（第４条関係）'!G14</f>
        <v>0</v>
      </c>
      <c r="H15" s="194">
        <f>'第２号様式（第４条関係）'!H14</f>
        <v>0</v>
      </c>
      <c r="I15" s="546"/>
      <c r="J15" s="548"/>
      <c r="K15" s="559">
        <f>IFERROR(VLOOKUP(B15&amp;E15,データ!H:I,2,0),0)</f>
        <v>0</v>
      </c>
      <c r="L15" s="550"/>
    </row>
    <row r="16" spans="1:12" ht="27.95" customHeight="1" thickBot="1" x14ac:dyDescent="0.2">
      <c r="B16" s="539"/>
      <c r="C16" s="540"/>
      <c r="D16" s="541"/>
      <c r="E16" s="544"/>
      <c r="F16" s="545"/>
      <c r="G16" s="87"/>
      <c r="H16" s="193"/>
      <c r="I16" s="547"/>
      <c r="J16" s="549"/>
      <c r="K16" s="560"/>
      <c r="L16" s="551"/>
    </row>
    <row r="17" spans="2:12" ht="27.95" customHeight="1" x14ac:dyDescent="0.15">
      <c r="B17" s="313" t="s">
        <v>339</v>
      </c>
      <c r="C17" s="314"/>
      <c r="D17" s="314"/>
      <c r="E17" s="314"/>
      <c r="F17" s="314"/>
      <c r="G17" s="315"/>
      <c r="H17" s="175"/>
      <c r="I17" s="109"/>
      <c r="J17" s="176"/>
      <c r="K17" s="296">
        <f>IFERROR(VLOOKUP(B17,データ!$F$23:$I$24,4,0),0)</f>
        <v>0</v>
      </c>
      <c r="L17" s="552"/>
    </row>
    <row r="18" spans="2:12" ht="27.95" customHeight="1" x14ac:dyDescent="0.15">
      <c r="B18" s="529" t="s">
        <v>346</v>
      </c>
      <c r="C18" s="530"/>
      <c r="D18" s="530"/>
      <c r="E18" s="530"/>
      <c r="F18" s="530"/>
      <c r="G18" s="188">
        <f>'第２号様式（第４条関係）'!G16</f>
        <v>0</v>
      </c>
      <c r="H18" s="201">
        <f>'第２号様式（第４条関係）'!H16</f>
        <v>0</v>
      </c>
      <c r="I18" s="201">
        <f>'第２号様式（第４条関係）'!I16</f>
        <v>0</v>
      </c>
      <c r="J18" s="184"/>
      <c r="K18" s="297"/>
      <c r="L18" s="553"/>
    </row>
    <row r="19" spans="2:12" ht="27.95" customHeight="1" x14ac:dyDescent="0.15">
      <c r="B19" s="531"/>
      <c r="C19" s="532"/>
      <c r="D19" s="532"/>
      <c r="E19" s="532"/>
      <c r="F19" s="532"/>
      <c r="G19" s="199"/>
      <c r="H19" s="200"/>
      <c r="I19" s="200"/>
      <c r="J19" s="184"/>
      <c r="K19" s="297"/>
      <c r="L19" s="553"/>
    </row>
    <row r="20" spans="2:12" ht="27.95" hidden="1" customHeight="1" outlineLevel="1" x14ac:dyDescent="0.15">
      <c r="B20" s="529" t="s">
        <v>346</v>
      </c>
      <c r="C20" s="530"/>
      <c r="D20" s="530"/>
      <c r="E20" s="530"/>
      <c r="F20" s="530"/>
      <c r="G20" s="188">
        <f>'第２号様式（第４条関係）'!G17</f>
        <v>0</v>
      </c>
      <c r="H20" s="201">
        <f>'第２号様式（第４条関係）'!H17</f>
        <v>0</v>
      </c>
      <c r="I20" s="201">
        <f>'第２号様式（第４条関係）'!I17</f>
        <v>0</v>
      </c>
      <c r="J20" s="184"/>
      <c r="K20" s="297"/>
      <c r="L20" s="553"/>
    </row>
    <row r="21" spans="2:12" ht="27.95" hidden="1" customHeight="1" outlineLevel="1" x14ac:dyDescent="0.15">
      <c r="B21" s="533"/>
      <c r="C21" s="375"/>
      <c r="D21" s="375"/>
      <c r="E21" s="375"/>
      <c r="F21" s="375"/>
      <c r="G21" s="199"/>
      <c r="H21" s="200"/>
      <c r="I21" s="200"/>
      <c r="J21" s="184"/>
      <c r="K21" s="297"/>
      <c r="L21" s="553"/>
    </row>
    <row r="22" spans="2:12" ht="27.95" hidden="1" customHeight="1" outlineLevel="1" x14ac:dyDescent="0.15">
      <c r="B22" s="534" t="s">
        <v>346</v>
      </c>
      <c r="C22" s="535"/>
      <c r="D22" s="535"/>
      <c r="E22" s="535"/>
      <c r="F22" s="535"/>
      <c r="G22" s="188">
        <f>'第２号様式（第４条関係）'!G18</f>
        <v>0</v>
      </c>
      <c r="H22" s="201">
        <f>'第２号様式（第４条関係）'!H18</f>
        <v>0</v>
      </c>
      <c r="I22" s="201">
        <f>'第２号様式（第４条関係）'!I18</f>
        <v>0</v>
      </c>
      <c r="J22" s="184"/>
      <c r="K22" s="297"/>
      <c r="L22" s="553"/>
    </row>
    <row r="23" spans="2:12" ht="27.95" hidden="1" customHeight="1" outlineLevel="1" x14ac:dyDescent="0.15">
      <c r="B23" s="533"/>
      <c r="C23" s="375"/>
      <c r="D23" s="375"/>
      <c r="E23" s="375"/>
      <c r="F23" s="375"/>
      <c r="G23" s="199"/>
      <c r="H23" s="200"/>
      <c r="I23" s="200"/>
      <c r="J23" s="197"/>
      <c r="K23" s="298"/>
      <c r="L23" s="554"/>
    </row>
    <row r="24" spans="2:12" ht="27.95" customHeight="1" collapsed="1" thickBot="1" x14ac:dyDescent="0.2">
      <c r="B24" s="334" t="s">
        <v>339</v>
      </c>
      <c r="C24" s="322"/>
      <c r="D24" s="322"/>
      <c r="E24" s="322"/>
      <c r="F24" s="322"/>
      <c r="G24" s="323"/>
      <c r="H24" s="155"/>
      <c r="I24" s="154"/>
      <c r="J24" s="156"/>
      <c r="K24" s="158">
        <f>IFERROR(VLOOKUP(B24,データ!$F$26:$I$27,4,0),0)</f>
        <v>0</v>
      </c>
      <c r="L24" s="161"/>
    </row>
    <row r="25" spans="2:12" ht="27.95" customHeight="1" x14ac:dyDescent="0.15">
      <c r="B25" s="555" t="s">
        <v>290</v>
      </c>
      <c r="C25" s="556"/>
      <c r="D25" s="556"/>
      <c r="E25" s="556"/>
      <c r="F25" s="556"/>
      <c r="G25" s="556"/>
      <c r="H25" s="203">
        <f>H15+H18+H20+H22</f>
        <v>0</v>
      </c>
      <c r="I25" s="591"/>
      <c r="J25" s="203">
        <f>IFERROR(ROUNDDOWN(H25*4/5,-3),"")</f>
        <v>0</v>
      </c>
      <c r="K25" s="203">
        <f>K15+K17+K24</f>
        <v>0</v>
      </c>
      <c r="L25" s="204">
        <f>MIN(J25,K25)</f>
        <v>0</v>
      </c>
    </row>
    <row r="26" spans="2:12" ht="27.95" customHeight="1" thickBot="1" x14ac:dyDescent="0.2">
      <c r="B26" s="557"/>
      <c r="C26" s="558"/>
      <c r="D26" s="558"/>
      <c r="E26" s="558"/>
      <c r="F26" s="558"/>
      <c r="G26" s="558"/>
      <c r="H26" s="202">
        <f>H16+H19+H21+H23</f>
        <v>0</v>
      </c>
      <c r="I26" s="592"/>
      <c r="J26" s="202">
        <f>IFERROR(ROUNDDOWN(H26*4/5,-3),"")</f>
        <v>0</v>
      </c>
      <c r="K26" s="202">
        <f>K15+K17+K24</f>
        <v>0</v>
      </c>
      <c r="L26" s="205">
        <f>MIN(J26,K26)</f>
        <v>0</v>
      </c>
    </row>
    <row r="27" spans="2:12" ht="13.5" customHeight="1" x14ac:dyDescent="0.15"/>
    <row r="28" spans="2:12" ht="15" hidden="1" customHeight="1" outlineLevel="1" x14ac:dyDescent="0.15">
      <c r="B28" s="116" t="s">
        <v>251</v>
      </c>
      <c r="C28" s="116"/>
      <c r="D28" s="290"/>
      <c r="E28" s="290"/>
      <c r="F28" s="290"/>
      <c r="G28" s="290"/>
      <c r="H28" s="290"/>
      <c r="J28" s="117"/>
      <c r="K28" s="118"/>
      <c r="L28" s="118"/>
    </row>
    <row r="29" spans="2:12" ht="27" hidden="1" customHeight="1" outlineLevel="1" thickBot="1" x14ac:dyDescent="0.2">
      <c r="B29" s="310" t="s">
        <v>212</v>
      </c>
      <c r="C29" s="311"/>
      <c r="D29" s="312"/>
      <c r="E29" s="311" t="s">
        <v>328</v>
      </c>
      <c r="F29" s="312"/>
      <c r="G29" s="173" t="s">
        <v>256</v>
      </c>
      <c r="H29" s="128" t="s">
        <v>91</v>
      </c>
      <c r="I29" s="129" t="s">
        <v>293</v>
      </c>
      <c r="J29" s="128" t="s">
        <v>358</v>
      </c>
      <c r="K29" s="130" t="s">
        <v>294</v>
      </c>
      <c r="L29" s="153" t="s">
        <v>289</v>
      </c>
    </row>
    <row r="30" spans="2:12" ht="27.95" hidden="1" customHeight="1" outlineLevel="1" x14ac:dyDescent="0.15">
      <c r="B30" s="536" t="s">
        <v>338</v>
      </c>
      <c r="C30" s="537"/>
      <c r="D30" s="538"/>
      <c r="E30" s="542" t="s">
        <v>339</v>
      </c>
      <c r="F30" s="543"/>
      <c r="G30" s="150">
        <f>'第２号様式（第４条関係）'!G24</f>
        <v>0</v>
      </c>
      <c r="H30" s="194">
        <f>'第２号様式（第４条関係）'!H24</f>
        <v>0</v>
      </c>
      <c r="I30" s="546"/>
      <c r="J30" s="548"/>
      <c r="K30" s="559">
        <f>IFERROR(VLOOKUP(B30&amp;E30,データ!H:I,2,0),0)</f>
        <v>0</v>
      </c>
      <c r="L30" s="550"/>
    </row>
    <row r="31" spans="2:12" ht="27.95" hidden="1" customHeight="1" outlineLevel="1" thickBot="1" x14ac:dyDescent="0.2">
      <c r="B31" s="539"/>
      <c r="C31" s="540"/>
      <c r="D31" s="541"/>
      <c r="E31" s="544"/>
      <c r="F31" s="545"/>
      <c r="G31" s="87"/>
      <c r="H31" s="193"/>
      <c r="I31" s="547"/>
      <c r="J31" s="549"/>
      <c r="K31" s="560"/>
      <c r="L31" s="551"/>
    </row>
    <row r="32" spans="2:12" ht="27.95" hidden="1" customHeight="1" outlineLevel="1" x14ac:dyDescent="0.15">
      <c r="B32" s="313" t="s">
        <v>339</v>
      </c>
      <c r="C32" s="314"/>
      <c r="D32" s="314"/>
      <c r="E32" s="314"/>
      <c r="F32" s="314"/>
      <c r="G32" s="315"/>
      <c r="H32" s="175"/>
      <c r="I32" s="109"/>
      <c r="J32" s="176"/>
      <c r="K32" s="296">
        <f>IFERROR(VLOOKUP(B32,データ!$F$23:$I$24,4,0),0)</f>
        <v>0</v>
      </c>
      <c r="L32" s="552"/>
    </row>
    <row r="33" spans="2:12" ht="27.95" hidden="1" customHeight="1" outlineLevel="1" x14ac:dyDescent="0.15">
      <c r="B33" s="529" t="s">
        <v>346</v>
      </c>
      <c r="C33" s="530"/>
      <c r="D33" s="530"/>
      <c r="E33" s="530"/>
      <c r="F33" s="530"/>
      <c r="G33" s="188">
        <f>'第２号様式（第４条関係）'!G26</f>
        <v>0</v>
      </c>
      <c r="H33" s="188">
        <f>'第２号様式（第４条関係）'!H26</f>
        <v>0</v>
      </c>
      <c r="I33" s="188">
        <f>'第２号様式（第４条関係）'!I26</f>
        <v>0</v>
      </c>
      <c r="J33" s="184"/>
      <c r="K33" s="297"/>
      <c r="L33" s="553"/>
    </row>
    <row r="34" spans="2:12" ht="27.95" hidden="1" customHeight="1" outlineLevel="1" x14ac:dyDescent="0.15">
      <c r="B34" s="531"/>
      <c r="C34" s="532"/>
      <c r="D34" s="532"/>
      <c r="E34" s="532"/>
      <c r="F34" s="532"/>
      <c r="G34" s="199"/>
      <c r="H34" s="200"/>
      <c r="I34" s="200"/>
      <c r="J34" s="184"/>
      <c r="K34" s="297"/>
      <c r="L34" s="553"/>
    </row>
    <row r="35" spans="2:12" ht="27.95" hidden="1" customHeight="1" outlineLevel="2" x14ac:dyDescent="0.15">
      <c r="B35" s="529" t="s">
        <v>346</v>
      </c>
      <c r="C35" s="530"/>
      <c r="D35" s="530"/>
      <c r="E35" s="530"/>
      <c r="F35" s="530"/>
      <c r="G35" s="188">
        <f>'第２号様式（第４条関係）'!G27</f>
        <v>0</v>
      </c>
      <c r="H35" s="188">
        <f>'第２号様式（第４条関係）'!H27</f>
        <v>0</v>
      </c>
      <c r="I35" s="188">
        <f>'第２号様式（第４条関係）'!I27</f>
        <v>0</v>
      </c>
      <c r="J35" s="184"/>
      <c r="K35" s="297"/>
      <c r="L35" s="553"/>
    </row>
    <row r="36" spans="2:12" ht="27.95" hidden="1" customHeight="1" outlineLevel="2" x14ac:dyDescent="0.15">
      <c r="B36" s="533"/>
      <c r="C36" s="375"/>
      <c r="D36" s="375"/>
      <c r="E36" s="375"/>
      <c r="F36" s="375"/>
      <c r="G36" s="199"/>
      <c r="H36" s="200"/>
      <c r="I36" s="200"/>
      <c r="J36" s="184"/>
      <c r="K36" s="297"/>
      <c r="L36" s="553"/>
    </row>
    <row r="37" spans="2:12" ht="27.95" hidden="1" customHeight="1" outlineLevel="2" x14ac:dyDescent="0.15">
      <c r="B37" s="534" t="s">
        <v>346</v>
      </c>
      <c r="C37" s="535"/>
      <c r="D37" s="535"/>
      <c r="E37" s="535"/>
      <c r="F37" s="535"/>
      <c r="G37" s="188">
        <f>'第２号様式（第４条関係）'!G27</f>
        <v>0</v>
      </c>
      <c r="H37" s="188">
        <f>'第２号様式（第４条関係）'!H27</f>
        <v>0</v>
      </c>
      <c r="I37" s="188">
        <f>'第２号様式（第４条関係）'!I27</f>
        <v>0</v>
      </c>
      <c r="J37" s="184"/>
      <c r="K37" s="297"/>
      <c r="L37" s="553"/>
    </row>
    <row r="38" spans="2:12" ht="27.95" hidden="1" customHeight="1" outlineLevel="2" x14ac:dyDescent="0.15">
      <c r="B38" s="533"/>
      <c r="C38" s="375"/>
      <c r="D38" s="375"/>
      <c r="E38" s="375"/>
      <c r="F38" s="375"/>
      <c r="G38" s="199"/>
      <c r="H38" s="200"/>
      <c r="I38" s="200"/>
      <c r="J38" s="197"/>
      <c r="K38" s="298"/>
      <c r="L38" s="554"/>
    </row>
    <row r="39" spans="2:12" ht="27.95" hidden="1" customHeight="1" outlineLevel="1" collapsed="1" thickBot="1" x14ac:dyDescent="0.2">
      <c r="B39" s="334" t="s">
        <v>339</v>
      </c>
      <c r="C39" s="322"/>
      <c r="D39" s="322"/>
      <c r="E39" s="322"/>
      <c r="F39" s="322"/>
      <c r="G39" s="323"/>
      <c r="H39" s="155"/>
      <c r="I39" s="154"/>
      <c r="J39" s="156"/>
      <c r="K39" s="158">
        <f>IFERROR(VLOOKUP(B39,データ!$F$26:$I$27,4,0),0)</f>
        <v>0</v>
      </c>
      <c r="L39" s="161"/>
    </row>
    <row r="40" spans="2:12" ht="27.95" hidden="1" customHeight="1" outlineLevel="1" x14ac:dyDescent="0.15">
      <c r="B40" s="555" t="s">
        <v>290</v>
      </c>
      <c r="C40" s="556"/>
      <c r="D40" s="556"/>
      <c r="E40" s="556"/>
      <c r="F40" s="556"/>
      <c r="G40" s="556"/>
      <c r="H40" s="203">
        <f>H30+H33+H35+H37</f>
        <v>0</v>
      </c>
      <c r="I40" s="591"/>
      <c r="J40" s="203">
        <f>IFERROR(ROUNDDOWN(H40*4/5,-3),"")</f>
        <v>0</v>
      </c>
      <c r="K40" s="203">
        <f>K30+K32+K39</f>
        <v>0</v>
      </c>
      <c r="L40" s="204">
        <f>MIN(J40,K40)</f>
        <v>0</v>
      </c>
    </row>
    <row r="41" spans="2:12" ht="27.95" hidden="1" customHeight="1" outlineLevel="1" thickBot="1" x14ac:dyDescent="0.2">
      <c r="B41" s="557"/>
      <c r="C41" s="558"/>
      <c r="D41" s="558"/>
      <c r="E41" s="558"/>
      <c r="F41" s="558"/>
      <c r="G41" s="558"/>
      <c r="H41" s="202">
        <f>H31+H34+H36+H38</f>
        <v>0</v>
      </c>
      <c r="I41" s="592"/>
      <c r="J41" s="202">
        <f>IFERROR(ROUNDDOWN(H41*4/5,-3),"")</f>
        <v>0</v>
      </c>
      <c r="K41" s="202">
        <f>K30+K32+K39</f>
        <v>0</v>
      </c>
      <c r="L41" s="205">
        <f>MIN(J41,K41)</f>
        <v>0</v>
      </c>
    </row>
    <row r="42" spans="2:12" ht="13.5" customHeight="1" collapsed="1" x14ac:dyDescent="0.15"/>
    <row r="43" spans="2:12" ht="15" hidden="1" customHeight="1" outlineLevel="1" x14ac:dyDescent="0.15">
      <c r="B43" s="116" t="s">
        <v>251</v>
      </c>
      <c r="C43" s="116"/>
      <c r="D43" s="290"/>
      <c r="E43" s="290"/>
      <c r="F43" s="290"/>
      <c r="G43" s="290"/>
      <c r="H43" s="290"/>
      <c r="J43" s="117"/>
      <c r="K43" s="118"/>
      <c r="L43" s="118"/>
    </row>
    <row r="44" spans="2:12" ht="27" hidden="1" customHeight="1" outlineLevel="1" thickBot="1" x14ac:dyDescent="0.2">
      <c r="B44" s="310" t="s">
        <v>212</v>
      </c>
      <c r="C44" s="311"/>
      <c r="D44" s="312"/>
      <c r="E44" s="311" t="s">
        <v>328</v>
      </c>
      <c r="F44" s="312"/>
      <c r="G44" s="173" t="s">
        <v>256</v>
      </c>
      <c r="H44" s="128" t="s">
        <v>91</v>
      </c>
      <c r="I44" s="129" t="s">
        <v>293</v>
      </c>
      <c r="J44" s="128" t="s">
        <v>358</v>
      </c>
      <c r="K44" s="130" t="s">
        <v>294</v>
      </c>
      <c r="L44" s="153" t="s">
        <v>289</v>
      </c>
    </row>
    <row r="45" spans="2:12" ht="27.95" hidden="1" customHeight="1" outlineLevel="1" x14ac:dyDescent="0.15">
      <c r="B45" s="536" t="s">
        <v>338</v>
      </c>
      <c r="C45" s="537"/>
      <c r="D45" s="538"/>
      <c r="E45" s="542" t="s">
        <v>339</v>
      </c>
      <c r="F45" s="543"/>
      <c r="G45" s="196"/>
      <c r="H45" s="194"/>
      <c r="I45" s="546"/>
      <c r="J45" s="548"/>
      <c r="K45" s="559">
        <f>IFERROR(VLOOKUP(B45&amp;E45,データ!H:I,2,0),0)</f>
        <v>0</v>
      </c>
      <c r="L45" s="550"/>
    </row>
    <row r="46" spans="2:12" ht="27.95" hidden="1" customHeight="1" outlineLevel="1" thickBot="1" x14ac:dyDescent="0.2">
      <c r="B46" s="539"/>
      <c r="C46" s="540"/>
      <c r="D46" s="541"/>
      <c r="E46" s="544"/>
      <c r="F46" s="545"/>
      <c r="G46" s="87"/>
      <c r="H46" s="193"/>
      <c r="I46" s="547"/>
      <c r="J46" s="549"/>
      <c r="K46" s="560"/>
      <c r="L46" s="551"/>
    </row>
    <row r="47" spans="2:12" ht="27.95" hidden="1" customHeight="1" outlineLevel="1" x14ac:dyDescent="0.15">
      <c r="B47" s="313" t="s">
        <v>339</v>
      </c>
      <c r="C47" s="314"/>
      <c r="D47" s="314"/>
      <c r="E47" s="314"/>
      <c r="F47" s="314"/>
      <c r="G47" s="315"/>
      <c r="H47" s="175"/>
      <c r="I47" s="109"/>
      <c r="J47" s="176"/>
      <c r="K47" s="296">
        <f>IFERROR(VLOOKUP(B47,データ!$F$23:$I$24,4,0),0)</f>
        <v>0</v>
      </c>
      <c r="L47" s="552"/>
    </row>
    <row r="48" spans="2:12" ht="27.95" hidden="1" customHeight="1" outlineLevel="1" x14ac:dyDescent="0.15">
      <c r="B48" s="529" t="s">
        <v>346</v>
      </c>
      <c r="C48" s="530"/>
      <c r="D48" s="530"/>
      <c r="E48" s="530"/>
      <c r="F48" s="530"/>
      <c r="G48" s="188"/>
      <c r="H48" s="201"/>
      <c r="I48" s="201"/>
      <c r="J48" s="184"/>
      <c r="K48" s="297"/>
      <c r="L48" s="553"/>
    </row>
    <row r="49" spans="2:12" ht="27.95" hidden="1" customHeight="1" outlineLevel="1" thickBot="1" x14ac:dyDescent="0.2">
      <c r="B49" s="531"/>
      <c r="C49" s="532"/>
      <c r="D49" s="532"/>
      <c r="E49" s="532"/>
      <c r="F49" s="532"/>
      <c r="G49" s="199"/>
      <c r="H49" s="200"/>
      <c r="I49" s="200"/>
      <c r="J49" s="184"/>
      <c r="K49" s="297"/>
      <c r="L49" s="553"/>
    </row>
    <row r="50" spans="2:12" ht="27.95" hidden="1" customHeight="1" outlineLevel="2" x14ac:dyDescent="0.15">
      <c r="B50" s="529" t="s">
        <v>346</v>
      </c>
      <c r="C50" s="530"/>
      <c r="D50" s="530"/>
      <c r="E50" s="530"/>
      <c r="F50" s="530"/>
      <c r="G50" s="188"/>
      <c r="H50" s="201"/>
      <c r="I50" s="201"/>
      <c r="J50" s="184"/>
      <c r="K50" s="297"/>
      <c r="L50" s="553"/>
    </row>
    <row r="51" spans="2:12" ht="27.95" hidden="1" customHeight="1" outlineLevel="2" x14ac:dyDescent="0.15">
      <c r="B51" s="533"/>
      <c r="C51" s="375"/>
      <c r="D51" s="375"/>
      <c r="E51" s="375"/>
      <c r="F51" s="375"/>
      <c r="G51" s="199"/>
      <c r="H51" s="200"/>
      <c r="I51" s="200"/>
      <c r="J51" s="184"/>
      <c r="K51" s="297"/>
      <c r="L51" s="553"/>
    </row>
    <row r="52" spans="2:12" ht="27.95" hidden="1" customHeight="1" outlineLevel="2" x14ac:dyDescent="0.15">
      <c r="B52" s="534" t="s">
        <v>346</v>
      </c>
      <c r="C52" s="535"/>
      <c r="D52" s="535"/>
      <c r="E52" s="535"/>
      <c r="F52" s="535"/>
      <c r="G52" s="198"/>
      <c r="H52" s="201"/>
      <c r="I52" s="201"/>
      <c r="J52" s="184"/>
      <c r="K52" s="297"/>
      <c r="L52" s="553"/>
    </row>
    <row r="53" spans="2:12" ht="27.95" hidden="1" customHeight="1" outlineLevel="2" x14ac:dyDescent="0.15">
      <c r="B53" s="533"/>
      <c r="C53" s="375"/>
      <c r="D53" s="375"/>
      <c r="E53" s="375"/>
      <c r="F53" s="375"/>
      <c r="G53" s="199"/>
      <c r="H53" s="200"/>
      <c r="I53" s="200"/>
      <c r="J53" s="197"/>
      <c r="K53" s="298"/>
      <c r="L53" s="554"/>
    </row>
    <row r="54" spans="2:12" ht="27.95" hidden="1" customHeight="1" outlineLevel="2" thickBot="1" x14ac:dyDescent="0.2">
      <c r="B54" s="334" t="s">
        <v>339</v>
      </c>
      <c r="C54" s="322"/>
      <c r="D54" s="322"/>
      <c r="E54" s="322"/>
      <c r="F54" s="322"/>
      <c r="G54" s="323"/>
      <c r="H54" s="155"/>
      <c r="I54" s="154"/>
      <c r="J54" s="156"/>
      <c r="K54" s="158">
        <f>IFERROR(VLOOKUP(B54,データ!$F$26:$I$27,4,0),0)</f>
        <v>0</v>
      </c>
      <c r="L54" s="161"/>
    </row>
    <row r="55" spans="2:12" ht="27.95" hidden="1" customHeight="1" outlineLevel="1" collapsed="1" x14ac:dyDescent="0.15">
      <c r="B55" s="555" t="s">
        <v>290</v>
      </c>
      <c r="C55" s="556"/>
      <c r="D55" s="556"/>
      <c r="E55" s="556"/>
      <c r="F55" s="556"/>
      <c r="G55" s="556"/>
      <c r="H55" s="203">
        <f>H45+H48+H50+H52</f>
        <v>0</v>
      </c>
      <c r="I55" s="591"/>
      <c r="J55" s="203">
        <f>IFERROR(ROUNDDOWN(H55*4/5,-3),"")</f>
        <v>0</v>
      </c>
      <c r="K55" s="203">
        <f>K45+K47+K54</f>
        <v>0</v>
      </c>
      <c r="L55" s="204">
        <f>MIN(J55,K55)</f>
        <v>0</v>
      </c>
    </row>
    <row r="56" spans="2:12" ht="27.95" hidden="1" customHeight="1" outlineLevel="1" thickBot="1" x14ac:dyDescent="0.2">
      <c r="B56" s="557"/>
      <c r="C56" s="558"/>
      <c r="D56" s="558"/>
      <c r="E56" s="558"/>
      <c r="F56" s="558"/>
      <c r="G56" s="558"/>
      <c r="H56" s="202">
        <f>H46+H49+H51+H53</f>
        <v>0</v>
      </c>
      <c r="I56" s="592"/>
      <c r="J56" s="202">
        <f>IFERROR(ROUNDDOWN(H56*4/5,-3),"")</f>
        <v>0</v>
      </c>
      <c r="K56" s="202">
        <f>K45+K47+K54</f>
        <v>0</v>
      </c>
      <c r="L56" s="205">
        <f>MIN(J56,K56)</f>
        <v>0</v>
      </c>
    </row>
    <row r="57" spans="2:12" ht="13.5" customHeight="1" collapsed="1" x14ac:dyDescent="0.15"/>
    <row r="58" spans="2:12" ht="15" hidden="1" customHeight="1" outlineLevel="1" x14ac:dyDescent="0.15">
      <c r="B58" s="116" t="s">
        <v>251</v>
      </c>
      <c r="C58" s="116"/>
      <c r="D58" s="290"/>
      <c r="E58" s="290"/>
      <c r="F58" s="290"/>
      <c r="G58" s="290"/>
      <c r="H58" s="290"/>
      <c r="J58" s="117"/>
      <c r="K58" s="118"/>
      <c r="L58" s="118"/>
    </row>
    <row r="59" spans="2:12" ht="27" hidden="1" customHeight="1" outlineLevel="1" thickBot="1" x14ac:dyDescent="0.2">
      <c r="B59" s="310" t="s">
        <v>212</v>
      </c>
      <c r="C59" s="311"/>
      <c r="D59" s="312"/>
      <c r="E59" s="311" t="s">
        <v>328</v>
      </c>
      <c r="F59" s="312"/>
      <c r="G59" s="173" t="s">
        <v>256</v>
      </c>
      <c r="H59" s="128" t="s">
        <v>91</v>
      </c>
      <c r="I59" s="129" t="s">
        <v>293</v>
      </c>
      <c r="J59" s="128" t="s">
        <v>358</v>
      </c>
      <c r="K59" s="130" t="s">
        <v>294</v>
      </c>
      <c r="L59" s="153" t="s">
        <v>289</v>
      </c>
    </row>
    <row r="60" spans="2:12" ht="27.95" hidden="1" customHeight="1" outlineLevel="1" x14ac:dyDescent="0.15">
      <c r="B60" s="536" t="s">
        <v>338</v>
      </c>
      <c r="C60" s="537"/>
      <c r="D60" s="538"/>
      <c r="E60" s="542" t="s">
        <v>339</v>
      </c>
      <c r="F60" s="543"/>
      <c r="G60" s="196"/>
      <c r="H60" s="194"/>
      <c r="I60" s="546"/>
      <c r="J60" s="548"/>
      <c r="K60" s="559">
        <f>IFERROR(VLOOKUP(B60&amp;E60,データ!H:I,2,0),0)</f>
        <v>0</v>
      </c>
      <c r="L60" s="550"/>
    </row>
    <row r="61" spans="2:12" ht="27.95" hidden="1" customHeight="1" outlineLevel="1" thickBot="1" x14ac:dyDescent="0.2">
      <c r="B61" s="539"/>
      <c r="C61" s="540"/>
      <c r="D61" s="541"/>
      <c r="E61" s="544"/>
      <c r="F61" s="545"/>
      <c r="G61" s="87"/>
      <c r="H61" s="193"/>
      <c r="I61" s="547"/>
      <c r="J61" s="549"/>
      <c r="K61" s="560"/>
      <c r="L61" s="551"/>
    </row>
    <row r="62" spans="2:12" ht="27.95" hidden="1" customHeight="1" outlineLevel="1" x14ac:dyDescent="0.15">
      <c r="B62" s="313" t="s">
        <v>339</v>
      </c>
      <c r="C62" s="314"/>
      <c r="D62" s="314"/>
      <c r="E62" s="314"/>
      <c r="F62" s="314"/>
      <c r="G62" s="315"/>
      <c r="H62" s="175"/>
      <c r="I62" s="109"/>
      <c r="J62" s="176"/>
      <c r="K62" s="296">
        <f>IFERROR(VLOOKUP(B62,データ!$F$23:$I$24,4,0),0)</f>
        <v>0</v>
      </c>
      <c r="L62" s="552"/>
    </row>
    <row r="63" spans="2:12" ht="27.95" hidden="1" customHeight="1" outlineLevel="1" x14ac:dyDescent="0.15">
      <c r="B63" s="529" t="s">
        <v>346</v>
      </c>
      <c r="C63" s="530"/>
      <c r="D63" s="530"/>
      <c r="E63" s="530"/>
      <c r="F63" s="530"/>
      <c r="G63" s="188"/>
      <c r="H63" s="201"/>
      <c r="I63" s="201"/>
      <c r="J63" s="184"/>
      <c r="K63" s="297"/>
      <c r="L63" s="553"/>
    </row>
    <row r="64" spans="2:12" ht="27.95" hidden="1" customHeight="1" outlineLevel="1" thickBot="1" x14ac:dyDescent="0.2">
      <c r="B64" s="531"/>
      <c r="C64" s="532"/>
      <c r="D64" s="532"/>
      <c r="E64" s="532"/>
      <c r="F64" s="532"/>
      <c r="G64" s="199"/>
      <c r="H64" s="200"/>
      <c r="I64" s="200"/>
      <c r="J64" s="184"/>
      <c r="K64" s="297"/>
      <c r="L64" s="553"/>
    </row>
    <row r="65" spans="2:12" ht="27.95" hidden="1" customHeight="1" outlineLevel="2" x14ac:dyDescent="0.15">
      <c r="B65" s="529" t="s">
        <v>346</v>
      </c>
      <c r="C65" s="530"/>
      <c r="D65" s="530"/>
      <c r="E65" s="530"/>
      <c r="F65" s="530"/>
      <c r="G65" s="188"/>
      <c r="H65" s="201"/>
      <c r="I65" s="201"/>
      <c r="J65" s="184"/>
      <c r="K65" s="297"/>
      <c r="L65" s="553"/>
    </row>
    <row r="66" spans="2:12" ht="27.95" hidden="1" customHeight="1" outlineLevel="2" x14ac:dyDescent="0.15">
      <c r="B66" s="533"/>
      <c r="C66" s="375"/>
      <c r="D66" s="375"/>
      <c r="E66" s="375"/>
      <c r="F66" s="375"/>
      <c r="G66" s="199"/>
      <c r="H66" s="200"/>
      <c r="I66" s="200"/>
      <c r="J66" s="184"/>
      <c r="K66" s="297"/>
      <c r="L66" s="553"/>
    </row>
    <row r="67" spans="2:12" ht="27.95" hidden="1" customHeight="1" outlineLevel="2" x14ac:dyDescent="0.15">
      <c r="B67" s="534" t="s">
        <v>346</v>
      </c>
      <c r="C67" s="535"/>
      <c r="D67" s="535"/>
      <c r="E67" s="535"/>
      <c r="F67" s="535"/>
      <c r="G67" s="198"/>
      <c r="H67" s="201"/>
      <c r="I67" s="201"/>
      <c r="J67" s="184"/>
      <c r="K67" s="297"/>
      <c r="L67" s="553"/>
    </row>
    <row r="68" spans="2:12" ht="27.95" hidden="1" customHeight="1" outlineLevel="2" x14ac:dyDescent="0.15">
      <c r="B68" s="533"/>
      <c r="C68" s="375"/>
      <c r="D68" s="375"/>
      <c r="E68" s="375"/>
      <c r="F68" s="375"/>
      <c r="G68" s="199"/>
      <c r="H68" s="200"/>
      <c r="I68" s="200"/>
      <c r="J68" s="197"/>
      <c r="K68" s="298"/>
      <c r="L68" s="554"/>
    </row>
    <row r="69" spans="2:12" ht="27.95" hidden="1" customHeight="1" outlineLevel="2" thickBot="1" x14ac:dyDescent="0.2">
      <c r="B69" s="334" t="s">
        <v>339</v>
      </c>
      <c r="C69" s="322"/>
      <c r="D69" s="322"/>
      <c r="E69" s="322"/>
      <c r="F69" s="322"/>
      <c r="G69" s="323"/>
      <c r="H69" s="155"/>
      <c r="I69" s="154"/>
      <c r="J69" s="156"/>
      <c r="K69" s="158">
        <f>IFERROR(VLOOKUP(B69,データ!$F$26:$I$27,4,0),0)</f>
        <v>0</v>
      </c>
      <c r="L69" s="161"/>
    </row>
    <row r="70" spans="2:12" ht="27.95" hidden="1" customHeight="1" outlineLevel="1" collapsed="1" x14ac:dyDescent="0.15">
      <c r="B70" s="555" t="s">
        <v>290</v>
      </c>
      <c r="C70" s="556"/>
      <c r="D70" s="556"/>
      <c r="E70" s="556"/>
      <c r="F70" s="556"/>
      <c r="G70" s="556"/>
      <c r="H70" s="203">
        <f>H60+H63+H65+H67</f>
        <v>0</v>
      </c>
      <c r="I70" s="591"/>
      <c r="J70" s="203">
        <f>IFERROR(ROUNDDOWN(H70*4/5,-3),"")</f>
        <v>0</v>
      </c>
      <c r="K70" s="203">
        <f>K60+K62+K69</f>
        <v>0</v>
      </c>
      <c r="L70" s="204">
        <f>MIN(J70,K70)</f>
        <v>0</v>
      </c>
    </row>
    <row r="71" spans="2:12" ht="27.95" hidden="1" customHeight="1" outlineLevel="1" thickBot="1" x14ac:dyDescent="0.2">
      <c r="B71" s="557"/>
      <c r="C71" s="558"/>
      <c r="D71" s="558"/>
      <c r="E71" s="558"/>
      <c r="F71" s="558"/>
      <c r="G71" s="558"/>
      <c r="H71" s="202">
        <f>H61+H64+H66+H68</f>
        <v>0</v>
      </c>
      <c r="I71" s="592"/>
      <c r="J71" s="202">
        <f>IFERROR(ROUNDDOWN(H71*4/5,-3),"")</f>
        <v>0</v>
      </c>
      <c r="K71" s="202">
        <f>K60+K62+K69</f>
        <v>0</v>
      </c>
      <c r="L71" s="205">
        <f>MIN(J71,K71)</f>
        <v>0</v>
      </c>
    </row>
    <row r="72" spans="2:12" ht="13.5" customHeight="1" collapsed="1" x14ac:dyDescent="0.15"/>
    <row r="73" spans="2:12" ht="15" hidden="1" customHeight="1" outlineLevel="1" x14ac:dyDescent="0.15">
      <c r="B73" s="116" t="s">
        <v>251</v>
      </c>
      <c r="C73" s="116"/>
      <c r="D73" s="290"/>
      <c r="E73" s="290"/>
      <c r="F73" s="290"/>
      <c r="G73" s="290"/>
      <c r="H73" s="290"/>
      <c r="J73" s="117"/>
      <c r="K73" s="118"/>
      <c r="L73" s="118"/>
    </row>
    <row r="74" spans="2:12" ht="27" hidden="1" customHeight="1" outlineLevel="1" thickBot="1" x14ac:dyDescent="0.2">
      <c r="B74" s="310" t="s">
        <v>212</v>
      </c>
      <c r="C74" s="311"/>
      <c r="D74" s="312"/>
      <c r="E74" s="311" t="s">
        <v>328</v>
      </c>
      <c r="F74" s="312"/>
      <c r="G74" s="173" t="s">
        <v>256</v>
      </c>
      <c r="H74" s="128" t="s">
        <v>91</v>
      </c>
      <c r="I74" s="129" t="s">
        <v>293</v>
      </c>
      <c r="J74" s="128" t="s">
        <v>358</v>
      </c>
      <c r="K74" s="130" t="s">
        <v>294</v>
      </c>
      <c r="L74" s="153" t="s">
        <v>289</v>
      </c>
    </row>
    <row r="75" spans="2:12" ht="27.95" hidden="1" customHeight="1" outlineLevel="1" x14ac:dyDescent="0.15">
      <c r="B75" s="536" t="s">
        <v>338</v>
      </c>
      <c r="C75" s="537"/>
      <c r="D75" s="538"/>
      <c r="E75" s="542" t="s">
        <v>339</v>
      </c>
      <c r="F75" s="543"/>
      <c r="G75" s="196"/>
      <c r="H75" s="194"/>
      <c r="I75" s="546"/>
      <c r="J75" s="548"/>
      <c r="K75" s="559">
        <f>IFERROR(VLOOKUP(B75&amp;E75,データ!H:I,2,0),0)</f>
        <v>0</v>
      </c>
      <c r="L75" s="550"/>
    </row>
    <row r="76" spans="2:12" ht="27.95" hidden="1" customHeight="1" outlineLevel="1" thickBot="1" x14ac:dyDescent="0.2">
      <c r="B76" s="539"/>
      <c r="C76" s="540"/>
      <c r="D76" s="541"/>
      <c r="E76" s="544"/>
      <c r="F76" s="545"/>
      <c r="G76" s="87"/>
      <c r="H76" s="193"/>
      <c r="I76" s="547"/>
      <c r="J76" s="549"/>
      <c r="K76" s="560"/>
      <c r="L76" s="551"/>
    </row>
    <row r="77" spans="2:12" ht="27.95" hidden="1" customHeight="1" outlineLevel="1" x14ac:dyDescent="0.15">
      <c r="B77" s="313" t="s">
        <v>339</v>
      </c>
      <c r="C77" s="314"/>
      <c r="D77" s="314"/>
      <c r="E77" s="314"/>
      <c r="F77" s="314"/>
      <c r="G77" s="315"/>
      <c r="H77" s="175"/>
      <c r="I77" s="109"/>
      <c r="J77" s="176"/>
      <c r="K77" s="296">
        <f>IFERROR(VLOOKUP(B77,データ!$F$23:$I$24,4,0),0)</f>
        <v>0</v>
      </c>
      <c r="L77" s="552"/>
    </row>
    <row r="78" spans="2:12" ht="27.95" hidden="1" customHeight="1" outlineLevel="1" x14ac:dyDescent="0.15">
      <c r="B78" s="529" t="s">
        <v>346</v>
      </c>
      <c r="C78" s="530"/>
      <c r="D78" s="530"/>
      <c r="E78" s="530"/>
      <c r="F78" s="530"/>
      <c r="G78" s="188"/>
      <c r="H78" s="201"/>
      <c r="I78" s="201"/>
      <c r="J78" s="184"/>
      <c r="K78" s="297"/>
      <c r="L78" s="553"/>
    </row>
    <row r="79" spans="2:12" ht="27.95" hidden="1" customHeight="1" outlineLevel="1" thickBot="1" x14ac:dyDescent="0.2">
      <c r="B79" s="531"/>
      <c r="C79" s="532"/>
      <c r="D79" s="532"/>
      <c r="E79" s="532"/>
      <c r="F79" s="532"/>
      <c r="G79" s="199"/>
      <c r="H79" s="200"/>
      <c r="I79" s="200"/>
      <c r="J79" s="184"/>
      <c r="K79" s="297"/>
      <c r="L79" s="553"/>
    </row>
    <row r="80" spans="2:12" ht="27.95" hidden="1" customHeight="1" outlineLevel="2" x14ac:dyDescent="0.15">
      <c r="B80" s="529" t="s">
        <v>346</v>
      </c>
      <c r="C80" s="530"/>
      <c r="D80" s="530"/>
      <c r="E80" s="530"/>
      <c r="F80" s="530"/>
      <c r="G80" s="188"/>
      <c r="H80" s="201"/>
      <c r="I80" s="201"/>
      <c r="J80" s="184"/>
      <c r="K80" s="297"/>
      <c r="L80" s="553"/>
    </row>
    <row r="81" spans="2:12" ht="27.95" hidden="1" customHeight="1" outlineLevel="2" x14ac:dyDescent="0.15">
      <c r="B81" s="533"/>
      <c r="C81" s="375"/>
      <c r="D81" s="375"/>
      <c r="E81" s="375"/>
      <c r="F81" s="375"/>
      <c r="G81" s="199"/>
      <c r="H81" s="200"/>
      <c r="I81" s="200"/>
      <c r="J81" s="184"/>
      <c r="K81" s="297"/>
      <c r="L81" s="553"/>
    </row>
    <row r="82" spans="2:12" ht="27.95" hidden="1" customHeight="1" outlineLevel="2" x14ac:dyDescent="0.15">
      <c r="B82" s="534" t="s">
        <v>346</v>
      </c>
      <c r="C82" s="535"/>
      <c r="D82" s="535"/>
      <c r="E82" s="535"/>
      <c r="F82" s="535"/>
      <c r="G82" s="198"/>
      <c r="H82" s="201"/>
      <c r="I82" s="201"/>
      <c r="J82" s="184"/>
      <c r="K82" s="297"/>
      <c r="L82" s="553"/>
    </row>
    <row r="83" spans="2:12" ht="27.95" hidden="1" customHeight="1" outlineLevel="2" x14ac:dyDescent="0.15">
      <c r="B83" s="533"/>
      <c r="C83" s="375"/>
      <c r="D83" s="375"/>
      <c r="E83" s="375"/>
      <c r="F83" s="375"/>
      <c r="G83" s="199"/>
      <c r="H83" s="200"/>
      <c r="I83" s="200"/>
      <c r="J83" s="197"/>
      <c r="K83" s="298"/>
      <c r="L83" s="554"/>
    </row>
    <row r="84" spans="2:12" ht="27.95" hidden="1" customHeight="1" outlineLevel="2" thickBot="1" x14ac:dyDescent="0.2">
      <c r="B84" s="334" t="s">
        <v>339</v>
      </c>
      <c r="C84" s="322"/>
      <c r="D84" s="322"/>
      <c r="E84" s="322"/>
      <c r="F84" s="322"/>
      <c r="G84" s="323"/>
      <c r="H84" s="155"/>
      <c r="I84" s="154"/>
      <c r="J84" s="156"/>
      <c r="K84" s="158">
        <f>IFERROR(VLOOKUP(B84,データ!$F$26:$I$27,4,0),0)</f>
        <v>0</v>
      </c>
      <c r="L84" s="161"/>
    </row>
    <row r="85" spans="2:12" ht="27.95" hidden="1" customHeight="1" outlineLevel="1" collapsed="1" x14ac:dyDescent="0.15">
      <c r="B85" s="555" t="s">
        <v>290</v>
      </c>
      <c r="C85" s="556"/>
      <c r="D85" s="556"/>
      <c r="E85" s="556"/>
      <c r="F85" s="556"/>
      <c r="G85" s="556"/>
      <c r="H85" s="203">
        <f>H75+H78+H80+H82</f>
        <v>0</v>
      </c>
      <c r="I85" s="591"/>
      <c r="J85" s="203">
        <f>IFERROR(ROUNDDOWN(H85*4/5,-3),"")</f>
        <v>0</v>
      </c>
      <c r="K85" s="203">
        <f>K75+K77+K84</f>
        <v>0</v>
      </c>
      <c r="L85" s="204">
        <f>MIN(J85,K85)</f>
        <v>0</v>
      </c>
    </row>
    <row r="86" spans="2:12" ht="27.95" hidden="1" customHeight="1" outlineLevel="1" thickBot="1" x14ac:dyDescent="0.2">
      <c r="B86" s="557"/>
      <c r="C86" s="558"/>
      <c r="D86" s="558"/>
      <c r="E86" s="558"/>
      <c r="F86" s="558"/>
      <c r="G86" s="558"/>
      <c r="H86" s="202">
        <f>H76+H79+H81+H83</f>
        <v>0</v>
      </c>
      <c r="I86" s="592"/>
      <c r="J86" s="202">
        <f>IFERROR(ROUNDDOWN(H86*4/5,-3),"")</f>
        <v>0</v>
      </c>
      <c r="K86" s="202">
        <f>K75+K77+K84</f>
        <v>0</v>
      </c>
      <c r="L86" s="205">
        <f>MIN(J86,K86)</f>
        <v>0</v>
      </c>
    </row>
    <row r="87" spans="2:12" ht="13.5" customHeight="1" collapsed="1" x14ac:dyDescent="0.15"/>
    <row r="88" spans="2:12" ht="15" hidden="1" customHeight="1" outlineLevel="1" x14ac:dyDescent="0.15">
      <c r="B88" s="116" t="s">
        <v>251</v>
      </c>
      <c r="C88" s="116"/>
      <c r="D88" s="290"/>
      <c r="E88" s="290"/>
      <c r="F88" s="290"/>
      <c r="G88" s="290"/>
      <c r="H88" s="290"/>
      <c r="J88" s="117"/>
      <c r="K88" s="118"/>
      <c r="L88" s="118"/>
    </row>
    <row r="89" spans="2:12" ht="27" hidden="1" customHeight="1" outlineLevel="1" thickBot="1" x14ac:dyDescent="0.2">
      <c r="B89" s="310" t="s">
        <v>212</v>
      </c>
      <c r="C89" s="311"/>
      <c r="D89" s="312"/>
      <c r="E89" s="311" t="s">
        <v>328</v>
      </c>
      <c r="F89" s="312"/>
      <c r="G89" s="173" t="s">
        <v>256</v>
      </c>
      <c r="H89" s="128" t="s">
        <v>91</v>
      </c>
      <c r="I89" s="129" t="s">
        <v>293</v>
      </c>
      <c r="J89" s="128" t="s">
        <v>358</v>
      </c>
      <c r="K89" s="130" t="s">
        <v>294</v>
      </c>
      <c r="L89" s="153" t="s">
        <v>289</v>
      </c>
    </row>
    <row r="90" spans="2:12" ht="27.95" hidden="1" customHeight="1" outlineLevel="1" x14ac:dyDescent="0.15">
      <c r="B90" s="536" t="s">
        <v>338</v>
      </c>
      <c r="C90" s="537"/>
      <c r="D90" s="538"/>
      <c r="E90" s="542" t="s">
        <v>339</v>
      </c>
      <c r="F90" s="543"/>
      <c r="G90" s="196"/>
      <c r="H90" s="194"/>
      <c r="I90" s="546"/>
      <c r="J90" s="548"/>
      <c r="K90" s="559">
        <f>IFERROR(VLOOKUP(B90&amp;E90,データ!H:I,2,0),0)</f>
        <v>0</v>
      </c>
      <c r="L90" s="550"/>
    </row>
    <row r="91" spans="2:12" ht="27.95" hidden="1" customHeight="1" outlineLevel="1" thickBot="1" x14ac:dyDescent="0.2">
      <c r="B91" s="539"/>
      <c r="C91" s="540"/>
      <c r="D91" s="541"/>
      <c r="E91" s="544"/>
      <c r="F91" s="545"/>
      <c r="G91" s="87"/>
      <c r="H91" s="193"/>
      <c r="I91" s="547"/>
      <c r="J91" s="549"/>
      <c r="K91" s="560"/>
      <c r="L91" s="551"/>
    </row>
    <row r="92" spans="2:12" ht="27.95" hidden="1" customHeight="1" outlineLevel="1" x14ac:dyDescent="0.15">
      <c r="B92" s="313" t="s">
        <v>339</v>
      </c>
      <c r="C92" s="314"/>
      <c r="D92" s="314"/>
      <c r="E92" s="314"/>
      <c r="F92" s="314"/>
      <c r="G92" s="315"/>
      <c r="H92" s="175"/>
      <c r="I92" s="109"/>
      <c r="J92" s="176"/>
      <c r="K92" s="296">
        <f>IFERROR(VLOOKUP(B92,データ!$F$23:$I$24,4,0),0)</f>
        <v>0</v>
      </c>
      <c r="L92" s="552"/>
    </row>
    <row r="93" spans="2:12" ht="27.95" hidden="1" customHeight="1" outlineLevel="1" x14ac:dyDescent="0.15">
      <c r="B93" s="529" t="s">
        <v>346</v>
      </c>
      <c r="C93" s="530"/>
      <c r="D93" s="530"/>
      <c r="E93" s="530"/>
      <c r="F93" s="530"/>
      <c r="G93" s="188"/>
      <c r="H93" s="201"/>
      <c r="I93" s="201"/>
      <c r="J93" s="184"/>
      <c r="K93" s="297"/>
      <c r="L93" s="553"/>
    </row>
    <row r="94" spans="2:12" ht="27.95" hidden="1" customHeight="1" outlineLevel="1" thickBot="1" x14ac:dyDescent="0.2">
      <c r="B94" s="531"/>
      <c r="C94" s="532"/>
      <c r="D94" s="532"/>
      <c r="E94" s="532"/>
      <c r="F94" s="532"/>
      <c r="G94" s="199"/>
      <c r="H94" s="200"/>
      <c r="I94" s="200"/>
      <c r="J94" s="184"/>
      <c r="K94" s="297"/>
      <c r="L94" s="553"/>
    </row>
    <row r="95" spans="2:12" ht="27.95" hidden="1" customHeight="1" outlineLevel="2" x14ac:dyDescent="0.15">
      <c r="B95" s="529" t="s">
        <v>346</v>
      </c>
      <c r="C95" s="530"/>
      <c r="D95" s="530"/>
      <c r="E95" s="530"/>
      <c r="F95" s="530"/>
      <c r="G95" s="188"/>
      <c r="H95" s="201"/>
      <c r="I95" s="201"/>
      <c r="J95" s="184"/>
      <c r="K95" s="297"/>
      <c r="L95" s="553"/>
    </row>
    <row r="96" spans="2:12" ht="27.95" hidden="1" customHeight="1" outlineLevel="2" x14ac:dyDescent="0.15">
      <c r="B96" s="533"/>
      <c r="C96" s="375"/>
      <c r="D96" s="375"/>
      <c r="E96" s="375"/>
      <c r="F96" s="375"/>
      <c r="G96" s="199"/>
      <c r="H96" s="200"/>
      <c r="I96" s="200"/>
      <c r="J96" s="184"/>
      <c r="K96" s="297"/>
      <c r="L96" s="553"/>
    </row>
    <row r="97" spans="2:12" ht="27.95" hidden="1" customHeight="1" outlineLevel="2" x14ac:dyDescent="0.15">
      <c r="B97" s="534" t="s">
        <v>346</v>
      </c>
      <c r="C97" s="535"/>
      <c r="D97" s="535"/>
      <c r="E97" s="535"/>
      <c r="F97" s="535"/>
      <c r="G97" s="198"/>
      <c r="H97" s="201"/>
      <c r="I97" s="201"/>
      <c r="J97" s="184"/>
      <c r="K97" s="297"/>
      <c r="L97" s="553"/>
    </row>
    <row r="98" spans="2:12" ht="27.95" hidden="1" customHeight="1" outlineLevel="2" x14ac:dyDescent="0.15">
      <c r="B98" s="533"/>
      <c r="C98" s="375"/>
      <c r="D98" s="375"/>
      <c r="E98" s="375"/>
      <c r="F98" s="375"/>
      <c r="G98" s="199"/>
      <c r="H98" s="200"/>
      <c r="I98" s="200"/>
      <c r="J98" s="197"/>
      <c r="K98" s="298"/>
      <c r="L98" s="554"/>
    </row>
    <row r="99" spans="2:12" ht="27.95" hidden="1" customHeight="1" outlineLevel="2" thickBot="1" x14ac:dyDescent="0.2">
      <c r="B99" s="334" t="s">
        <v>339</v>
      </c>
      <c r="C99" s="322"/>
      <c r="D99" s="322"/>
      <c r="E99" s="322"/>
      <c r="F99" s="322"/>
      <c r="G99" s="323"/>
      <c r="H99" s="155"/>
      <c r="I99" s="154"/>
      <c r="J99" s="156"/>
      <c r="K99" s="158">
        <f>IFERROR(VLOOKUP(B99,データ!$F$26:$I$27,4,0),0)</f>
        <v>0</v>
      </c>
      <c r="L99" s="161"/>
    </row>
    <row r="100" spans="2:12" ht="27.95" hidden="1" customHeight="1" outlineLevel="1" collapsed="1" x14ac:dyDescent="0.15">
      <c r="B100" s="555" t="s">
        <v>290</v>
      </c>
      <c r="C100" s="556"/>
      <c r="D100" s="556"/>
      <c r="E100" s="556"/>
      <c r="F100" s="556"/>
      <c r="G100" s="556"/>
      <c r="H100" s="203">
        <f>H90+H93+H95+H97</f>
        <v>0</v>
      </c>
      <c r="I100" s="591"/>
      <c r="J100" s="203">
        <f>IFERROR(ROUNDDOWN(H100*4/5,-3),"")</f>
        <v>0</v>
      </c>
      <c r="K100" s="203">
        <f>K90+K92+K99</f>
        <v>0</v>
      </c>
      <c r="L100" s="204">
        <f>MIN(J100,K100)</f>
        <v>0</v>
      </c>
    </row>
    <row r="101" spans="2:12" ht="27.95" hidden="1" customHeight="1" outlineLevel="1" thickBot="1" x14ac:dyDescent="0.2">
      <c r="B101" s="557"/>
      <c r="C101" s="558"/>
      <c r="D101" s="558"/>
      <c r="E101" s="558"/>
      <c r="F101" s="558"/>
      <c r="G101" s="558"/>
      <c r="H101" s="202">
        <f>H91+H94+H96+H98</f>
        <v>0</v>
      </c>
      <c r="I101" s="592"/>
      <c r="J101" s="202">
        <f>IFERROR(ROUNDDOWN(H101*4/5,-3),"")</f>
        <v>0</v>
      </c>
      <c r="K101" s="202">
        <f>K90+K92+K99</f>
        <v>0</v>
      </c>
      <c r="L101" s="205">
        <f>MIN(J101,K101)</f>
        <v>0</v>
      </c>
    </row>
    <row r="102" spans="2:12" ht="13.5" customHeight="1" collapsed="1" x14ac:dyDescent="0.15"/>
    <row r="103" spans="2:12" ht="15" hidden="1" customHeight="1" outlineLevel="1" x14ac:dyDescent="0.15">
      <c r="B103" s="116" t="s">
        <v>251</v>
      </c>
      <c r="C103" s="116"/>
      <c r="D103" s="290"/>
      <c r="E103" s="290"/>
      <c r="F103" s="290"/>
      <c r="G103" s="290"/>
      <c r="H103" s="290"/>
      <c r="J103" s="117"/>
      <c r="K103" s="118"/>
      <c r="L103" s="118"/>
    </row>
    <row r="104" spans="2:12" ht="27" hidden="1" customHeight="1" outlineLevel="1" thickBot="1" x14ac:dyDescent="0.2">
      <c r="B104" s="310" t="s">
        <v>212</v>
      </c>
      <c r="C104" s="311"/>
      <c r="D104" s="312"/>
      <c r="E104" s="311" t="s">
        <v>328</v>
      </c>
      <c r="F104" s="312"/>
      <c r="G104" s="173" t="s">
        <v>256</v>
      </c>
      <c r="H104" s="128" t="s">
        <v>91</v>
      </c>
      <c r="I104" s="129" t="s">
        <v>293</v>
      </c>
      <c r="J104" s="128" t="s">
        <v>358</v>
      </c>
      <c r="K104" s="130" t="s">
        <v>294</v>
      </c>
      <c r="L104" s="153" t="s">
        <v>289</v>
      </c>
    </row>
    <row r="105" spans="2:12" ht="27.95" hidden="1" customHeight="1" outlineLevel="1" x14ac:dyDescent="0.15">
      <c r="B105" s="536" t="s">
        <v>338</v>
      </c>
      <c r="C105" s="537"/>
      <c r="D105" s="538"/>
      <c r="E105" s="542" t="s">
        <v>339</v>
      </c>
      <c r="F105" s="543"/>
      <c r="G105" s="196"/>
      <c r="H105" s="194"/>
      <c r="I105" s="546"/>
      <c r="J105" s="548"/>
      <c r="K105" s="559">
        <f>IFERROR(VLOOKUP(B105&amp;E105,データ!H:I,2,0),0)</f>
        <v>0</v>
      </c>
      <c r="L105" s="550"/>
    </row>
    <row r="106" spans="2:12" ht="27.95" hidden="1" customHeight="1" outlineLevel="1" thickBot="1" x14ac:dyDescent="0.2">
      <c r="B106" s="539"/>
      <c r="C106" s="540"/>
      <c r="D106" s="541"/>
      <c r="E106" s="544"/>
      <c r="F106" s="545"/>
      <c r="G106" s="87"/>
      <c r="H106" s="193"/>
      <c r="I106" s="547"/>
      <c r="J106" s="549"/>
      <c r="K106" s="560"/>
      <c r="L106" s="551"/>
    </row>
    <row r="107" spans="2:12" ht="27.95" hidden="1" customHeight="1" outlineLevel="1" x14ac:dyDescent="0.15">
      <c r="B107" s="313" t="s">
        <v>339</v>
      </c>
      <c r="C107" s="314"/>
      <c r="D107" s="314"/>
      <c r="E107" s="314"/>
      <c r="F107" s="314"/>
      <c r="G107" s="315"/>
      <c r="H107" s="175"/>
      <c r="I107" s="109"/>
      <c r="J107" s="176"/>
      <c r="K107" s="296">
        <f>IFERROR(VLOOKUP(B107,データ!$F$23:$I$24,4,0),0)</f>
        <v>0</v>
      </c>
      <c r="L107" s="552"/>
    </row>
    <row r="108" spans="2:12" ht="27.95" hidden="1" customHeight="1" outlineLevel="1" x14ac:dyDescent="0.15">
      <c r="B108" s="529" t="s">
        <v>346</v>
      </c>
      <c r="C108" s="530"/>
      <c r="D108" s="530"/>
      <c r="E108" s="530"/>
      <c r="F108" s="530"/>
      <c r="G108" s="188"/>
      <c r="H108" s="201"/>
      <c r="I108" s="201"/>
      <c r="J108" s="184"/>
      <c r="K108" s="297"/>
      <c r="L108" s="553"/>
    </row>
    <row r="109" spans="2:12" ht="27.95" hidden="1" customHeight="1" outlineLevel="1" thickBot="1" x14ac:dyDescent="0.2">
      <c r="B109" s="531"/>
      <c r="C109" s="532"/>
      <c r="D109" s="532"/>
      <c r="E109" s="532"/>
      <c r="F109" s="532"/>
      <c r="G109" s="199"/>
      <c r="H109" s="200"/>
      <c r="I109" s="200"/>
      <c r="J109" s="184"/>
      <c r="K109" s="297"/>
      <c r="L109" s="553"/>
    </row>
    <row r="110" spans="2:12" ht="27.95" hidden="1" customHeight="1" outlineLevel="2" x14ac:dyDescent="0.15">
      <c r="B110" s="529" t="s">
        <v>346</v>
      </c>
      <c r="C110" s="530"/>
      <c r="D110" s="530"/>
      <c r="E110" s="530"/>
      <c r="F110" s="530"/>
      <c r="G110" s="188"/>
      <c r="H110" s="201"/>
      <c r="I110" s="201"/>
      <c r="J110" s="184"/>
      <c r="K110" s="297"/>
      <c r="L110" s="553"/>
    </row>
    <row r="111" spans="2:12" ht="27.95" hidden="1" customHeight="1" outlineLevel="2" x14ac:dyDescent="0.15">
      <c r="B111" s="533"/>
      <c r="C111" s="375"/>
      <c r="D111" s="375"/>
      <c r="E111" s="375"/>
      <c r="F111" s="375"/>
      <c r="G111" s="199"/>
      <c r="H111" s="200"/>
      <c r="I111" s="200"/>
      <c r="J111" s="184"/>
      <c r="K111" s="297"/>
      <c r="L111" s="553"/>
    </row>
    <row r="112" spans="2:12" ht="27.95" hidden="1" customHeight="1" outlineLevel="2" x14ac:dyDescent="0.15">
      <c r="B112" s="534" t="s">
        <v>346</v>
      </c>
      <c r="C112" s="535"/>
      <c r="D112" s="535"/>
      <c r="E112" s="535"/>
      <c r="F112" s="535"/>
      <c r="G112" s="198"/>
      <c r="H112" s="201"/>
      <c r="I112" s="201"/>
      <c r="J112" s="184"/>
      <c r="K112" s="297"/>
      <c r="L112" s="553"/>
    </row>
    <row r="113" spans="2:12" ht="27.95" hidden="1" customHeight="1" outlineLevel="2" x14ac:dyDescent="0.15">
      <c r="B113" s="533"/>
      <c r="C113" s="375"/>
      <c r="D113" s="375"/>
      <c r="E113" s="375"/>
      <c r="F113" s="375"/>
      <c r="G113" s="199"/>
      <c r="H113" s="200"/>
      <c r="I113" s="200"/>
      <c r="J113" s="197"/>
      <c r="K113" s="298"/>
      <c r="L113" s="554"/>
    </row>
    <row r="114" spans="2:12" ht="27.95" hidden="1" customHeight="1" outlineLevel="2" thickBot="1" x14ac:dyDescent="0.2">
      <c r="B114" s="334" t="s">
        <v>339</v>
      </c>
      <c r="C114" s="322"/>
      <c r="D114" s="322"/>
      <c r="E114" s="322"/>
      <c r="F114" s="322"/>
      <c r="G114" s="323"/>
      <c r="H114" s="155"/>
      <c r="I114" s="154"/>
      <c r="J114" s="156"/>
      <c r="K114" s="158">
        <f>IFERROR(VLOOKUP(B114,データ!$F$26:$I$27,4,0),0)</f>
        <v>0</v>
      </c>
      <c r="L114" s="161"/>
    </row>
    <row r="115" spans="2:12" ht="27.95" hidden="1" customHeight="1" outlineLevel="1" collapsed="1" x14ac:dyDescent="0.15">
      <c r="B115" s="555" t="s">
        <v>290</v>
      </c>
      <c r="C115" s="556"/>
      <c r="D115" s="556"/>
      <c r="E115" s="556"/>
      <c r="F115" s="556"/>
      <c r="G115" s="556"/>
      <c r="H115" s="203">
        <f>H105+H108+H110+H112</f>
        <v>0</v>
      </c>
      <c r="I115" s="591"/>
      <c r="J115" s="203">
        <f>IFERROR(ROUNDDOWN(H115*4/5,-3),"")</f>
        <v>0</v>
      </c>
      <c r="K115" s="203">
        <f>K105+K107+K114</f>
        <v>0</v>
      </c>
      <c r="L115" s="204">
        <f>MIN(J115,K115)</f>
        <v>0</v>
      </c>
    </row>
    <row r="116" spans="2:12" ht="27.95" hidden="1" customHeight="1" outlineLevel="1" thickBot="1" x14ac:dyDescent="0.2">
      <c r="B116" s="557"/>
      <c r="C116" s="558"/>
      <c r="D116" s="558"/>
      <c r="E116" s="558"/>
      <c r="F116" s="558"/>
      <c r="G116" s="558"/>
      <c r="H116" s="202">
        <f>H106+H109+H111+H113</f>
        <v>0</v>
      </c>
      <c r="I116" s="592"/>
      <c r="J116" s="202">
        <f>IFERROR(ROUNDDOWN(H116*4/5,-3),"")</f>
        <v>0</v>
      </c>
      <c r="K116" s="202">
        <f>K105+K107+K114</f>
        <v>0</v>
      </c>
      <c r="L116" s="205">
        <f>MIN(J116,K116)</f>
        <v>0</v>
      </c>
    </row>
    <row r="117" spans="2:12" ht="13.5" customHeight="1" collapsed="1" x14ac:dyDescent="0.15"/>
    <row r="118" spans="2:12" ht="15" hidden="1" customHeight="1" outlineLevel="1" x14ac:dyDescent="0.15">
      <c r="B118" s="116" t="s">
        <v>251</v>
      </c>
      <c r="C118" s="116"/>
      <c r="D118" s="290"/>
      <c r="E118" s="290"/>
      <c r="F118" s="290"/>
      <c r="G118" s="290"/>
      <c r="H118" s="290"/>
      <c r="J118" s="117"/>
      <c r="K118" s="118"/>
      <c r="L118" s="118"/>
    </row>
    <row r="119" spans="2:12" ht="27" hidden="1" customHeight="1" outlineLevel="1" thickBot="1" x14ac:dyDescent="0.2">
      <c r="B119" s="310" t="s">
        <v>212</v>
      </c>
      <c r="C119" s="311"/>
      <c r="D119" s="312"/>
      <c r="E119" s="311" t="s">
        <v>328</v>
      </c>
      <c r="F119" s="312"/>
      <c r="G119" s="173" t="s">
        <v>256</v>
      </c>
      <c r="H119" s="128" t="s">
        <v>91</v>
      </c>
      <c r="I119" s="129" t="s">
        <v>293</v>
      </c>
      <c r="J119" s="128" t="s">
        <v>358</v>
      </c>
      <c r="K119" s="130" t="s">
        <v>294</v>
      </c>
      <c r="L119" s="153" t="s">
        <v>289</v>
      </c>
    </row>
    <row r="120" spans="2:12" ht="27.95" hidden="1" customHeight="1" outlineLevel="1" x14ac:dyDescent="0.15">
      <c r="B120" s="536" t="s">
        <v>338</v>
      </c>
      <c r="C120" s="537"/>
      <c r="D120" s="538"/>
      <c r="E120" s="542" t="s">
        <v>339</v>
      </c>
      <c r="F120" s="543"/>
      <c r="G120" s="196"/>
      <c r="H120" s="194"/>
      <c r="I120" s="546"/>
      <c r="J120" s="548"/>
      <c r="K120" s="559">
        <f>IFERROR(VLOOKUP(B120&amp;E120,データ!H:I,2,0),0)</f>
        <v>0</v>
      </c>
      <c r="L120" s="550"/>
    </row>
    <row r="121" spans="2:12" ht="27.95" hidden="1" customHeight="1" outlineLevel="1" thickBot="1" x14ac:dyDescent="0.2">
      <c r="B121" s="539"/>
      <c r="C121" s="540"/>
      <c r="D121" s="541"/>
      <c r="E121" s="544"/>
      <c r="F121" s="545"/>
      <c r="G121" s="87"/>
      <c r="H121" s="193"/>
      <c r="I121" s="547"/>
      <c r="J121" s="549"/>
      <c r="K121" s="560"/>
      <c r="L121" s="551"/>
    </row>
    <row r="122" spans="2:12" ht="27.95" hidden="1" customHeight="1" outlineLevel="1" x14ac:dyDescent="0.15">
      <c r="B122" s="313" t="s">
        <v>339</v>
      </c>
      <c r="C122" s="314"/>
      <c r="D122" s="314"/>
      <c r="E122" s="314"/>
      <c r="F122" s="314"/>
      <c r="G122" s="315"/>
      <c r="H122" s="175"/>
      <c r="I122" s="109"/>
      <c r="J122" s="176"/>
      <c r="K122" s="296">
        <f>IFERROR(VLOOKUP(B122,データ!$F$23:$I$24,4,0),0)</f>
        <v>0</v>
      </c>
      <c r="L122" s="552"/>
    </row>
    <row r="123" spans="2:12" ht="27.95" hidden="1" customHeight="1" outlineLevel="1" x14ac:dyDescent="0.15">
      <c r="B123" s="529" t="s">
        <v>346</v>
      </c>
      <c r="C123" s="530"/>
      <c r="D123" s="530"/>
      <c r="E123" s="530"/>
      <c r="F123" s="530"/>
      <c r="G123" s="188"/>
      <c r="H123" s="201"/>
      <c r="I123" s="201"/>
      <c r="J123" s="184"/>
      <c r="K123" s="297"/>
      <c r="L123" s="553"/>
    </row>
    <row r="124" spans="2:12" ht="27.95" hidden="1" customHeight="1" outlineLevel="1" thickBot="1" x14ac:dyDescent="0.2">
      <c r="B124" s="531"/>
      <c r="C124" s="532"/>
      <c r="D124" s="532"/>
      <c r="E124" s="532"/>
      <c r="F124" s="532"/>
      <c r="G124" s="199"/>
      <c r="H124" s="200"/>
      <c r="I124" s="200"/>
      <c r="J124" s="184"/>
      <c r="K124" s="297"/>
      <c r="L124" s="553"/>
    </row>
    <row r="125" spans="2:12" ht="27.95" hidden="1" customHeight="1" outlineLevel="2" x14ac:dyDescent="0.15">
      <c r="B125" s="529" t="s">
        <v>346</v>
      </c>
      <c r="C125" s="530"/>
      <c r="D125" s="530"/>
      <c r="E125" s="530"/>
      <c r="F125" s="530"/>
      <c r="G125" s="188"/>
      <c r="H125" s="201"/>
      <c r="I125" s="201"/>
      <c r="J125" s="184"/>
      <c r="K125" s="297"/>
      <c r="L125" s="553"/>
    </row>
    <row r="126" spans="2:12" ht="27.95" hidden="1" customHeight="1" outlineLevel="2" x14ac:dyDescent="0.15">
      <c r="B126" s="533"/>
      <c r="C126" s="375"/>
      <c r="D126" s="375"/>
      <c r="E126" s="375"/>
      <c r="F126" s="375"/>
      <c r="G126" s="199"/>
      <c r="H126" s="200"/>
      <c r="I126" s="200"/>
      <c r="J126" s="184"/>
      <c r="K126" s="297"/>
      <c r="L126" s="553"/>
    </row>
    <row r="127" spans="2:12" ht="27.95" hidden="1" customHeight="1" outlineLevel="2" x14ac:dyDescent="0.15">
      <c r="B127" s="534" t="s">
        <v>346</v>
      </c>
      <c r="C127" s="535"/>
      <c r="D127" s="535"/>
      <c r="E127" s="535"/>
      <c r="F127" s="535"/>
      <c r="G127" s="198"/>
      <c r="H127" s="201"/>
      <c r="I127" s="201"/>
      <c r="J127" s="184"/>
      <c r="K127" s="297"/>
      <c r="L127" s="553"/>
    </row>
    <row r="128" spans="2:12" ht="27.95" hidden="1" customHeight="1" outlineLevel="2" x14ac:dyDescent="0.15">
      <c r="B128" s="533"/>
      <c r="C128" s="375"/>
      <c r="D128" s="375"/>
      <c r="E128" s="375"/>
      <c r="F128" s="375"/>
      <c r="G128" s="199"/>
      <c r="H128" s="200"/>
      <c r="I128" s="200"/>
      <c r="J128" s="197"/>
      <c r="K128" s="298"/>
      <c r="L128" s="554"/>
    </row>
    <row r="129" spans="2:12" ht="27.95" hidden="1" customHeight="1" outlineLevel="2" thickBot="1" x14ac:dyDescent="0.2">
      <c r="B129" s="334" t="s">
        <v>339</v>
      </c>
      <c r="C129" s="322"/>
      <c r="D129" s="322"/>
      <c r="E129" s="322"/>
      <c r="F129" s="322"/>
      <c r="G129" s="323"/>
      <c r="H129" s="155"/>
      <c r="I129" s="154"/>
      <c r="J129" s="156"/>
      <c r="K129" s="158">
        <f>IFERROR(VLOOKUP(B129,データ!$F$26:$I$27,4,0),0)</f>
        <v>0</v>
      </c>
      <c r="L129" s="161"/>
    </row>
    <row r="130" spans="2:12" ht="27.95" hidden="1" customHeight="1" outlineLevel="1" collapsed="1" x14ac:dyDescent="0.15">
      <c r="B130" s="555" t="s">
        <v>290</v>
      </c>
      <c r="C130" s="556"/>
      <c r="D130" s="556"/>
      <c r="E130" s="556"/>
      <c r="F130" s="556"/>
      <c r="G130" s="556"/>
      <c r="H130" s="203">
        <f>H120+H123+H125+H127</f>
        <v>0</v>
      </c>
      <c r="I130" s="591"/>
      <c r="J130" s="203">
        <f>IFERROR(ROUNDDOWN(H130*4/5,-3),"")</f>
        <v>0</v>
      </c>
      <c r="K130" s="203">
        <f>K120+K122+K129</f>
        <v>0</v>
      </c>
      <c r="L130" s="204">
        <f>MIN(J130,K130)</f>
        <v>0</v>
      </c>
    </row>
    <row r="131" spans="2:12" ht="27.95" hidden="1" customHeight="1" outlineLevel="1" thickBot="1" x14ac:dyDescent="0.2">
      <c r="B131" s="557"/>
      <c r="C131" s="558"/>
      <c r="D131" s="558"/>
      <c r="E131" s="558"/>
      <c r="F131" s="558"/>
      <c r="G131" s="558"/>
      <c r="H131" s="202">
        <f>H121+H124+H126+H128</f>
        <v>0</v>
      </c>
      <c r="I131" s="592"/>
      <c r="J131" s="202">
        <f>IFERROR(ROUNDDOWN(H131*4/5,-3),"")</f>
        <v>0</v>
      </c>
      <c r="K131" s="202">
        <f>K120+K122+K129</f>
        <v>0</v>
      </c>
      <c r="L131" s="205">
        <f>MIN(J131,K131)</f>
        <v>0</v>
      </c>
    </row>
    <row r="132" spans="2:12" ht="13.5" customHeight="1" collapsed="1" x14ac:dyDescent="0.15"/>
    <row r="133" spans="2:12" ht="15" hidden="1" customHeight="1" outlineLevel="1" x14ac:dyDescent="0.15">
      <c r="B133" s="116" t="s">
        <v>251</v>
      </c>
      <c r="C133" s="116"/>
      <c r="D133" s="290"/>
      <c r="E133" s="290"/>
      <c r="F133" s="290"/>
      <c r="G133" s="290"/>
      <c r="H133" s="290"/>
      <c r="J133" s="117"/>
      <c r="K133" s="118"/>
      <c r="L133" s="118"/>
    </row>
    <row r="134" spans="2:12" ht="27" hidden="1" customHeight="1" outlineLevel="1" thickBot="1" x14ac:dyDescent="0.2">
      <c r="B134" s="310" t="s">
        <v>212</v>
      </c>
      <c r="C134" s="311"/>
      <c r="D134" s="312"/>
      <c r="E134" s="311" t="s">
        <v>328</v>
      </c>
      <c r="F134" s="312"/>
      <c r="G134" s="173" t="s">
        <v>256</v>
      </c>
      <c r="H134" s="128" t="s">
        <v>91</v>
      </c>
      <c r="I134" s="129" t="s">
        <v>293</v>
      </c>
      <c r="J134" s="128" t="s">
        <v>358</v>
      </c>
      <c r="K134" s="130" t="s">
        <v>294</v>
      </c>
      <c r="L134" s="153" t="s">
        <v>289</v>
      </c>
    </row>
    <row r="135" spans="2:12" ht="27.95" hidden="1" customHeight="1" outlineLevel="1" x14ac:dyDescent="0.15">
      <c r="B135" s="536" t="s">
        <v>338</v>
      </c>
      <c r="C135" s="537"/>
      <c r="D135" s="538"/>
      <c r="E135" s="542" t="s">
        <v>339</v>
      </c>
      <c r="F135" s="543"/>
      <c r="G135" s="196"/>
      <c r="H135" s="194"/>
      <c r="I135" s="546"/>
      <c r="J135" s="548"/>
      <c r="K135" s="559">
        <f>IFERROR(VLOOKUP(B135&amp;E135,データ!H:I,2,0),0)</f>
        <v>0</v>
      </c>
      <c r="L135" s="550"/>
    </row>
    <row r="136" spans="2:12" ht="27.95" hidden="1" customHeight="1" outlineLevel="1" thickBot="1" x14ac:dyDescent="0.2">
      <c r="B136" s="539"/>
      <c r="C136" s="540"/>
      <c r="D136" s="541"/>
      <c r="E136" s="544"/>
      <c r="F136" s="545"/>
      <c r="G136" s="87"/>
      <c r="H136" s="193"/>
      <c r="I136" s="547"/>
      <c r="J136" s="549"/>
      <c r="K136" s="560"/>
      <c r="L136" s="551"/>
    </row>
    <row r="137" spans="2:12" ht="27.95" hidden="1" customHeight="1" outlineLevel="1" x14ac:dyDescent="0.15">
      <c r="B137" s="313" t="s">
        <v>339</v>
      </c>
      <c r="C137" s="314"/>
      <c r="D137" s="314"/>
      <c r="E137" s="314"/>
      <c r="F137" s="314"/>
      <c r="G137" s="315"/>
      <c r="H137" s="175"/>
      <c r="I137" s="109"/>
      <c r="J137" s="176"/>
      <c r="K137" s="296">
        <f>IFERROR(VLOOKUP(B137,データ!$F$23:$I$24,4,0),0)</f>
        <v>0</v>
      </c>
      <c r="L137" s="552"/>
    </row>
    <row r="138" spans="2:12" ht="27.95" hidden="1" customHeight="1" outlineLevel="1" x14ac:dyDescent="0.15">
      <c r="B138" s="529" t="s">
        <v>346</v>
      </c>
      <c r="C138" s="530"/>
      <c r="D138" s="530"/>
      <c r="E138" s="530"/>
      <c r="F138" s="530"/>
      <c r="G138" s="188"/>
      <c r="H138" s="201"/>
      <c r="I138" s="201"/>
      <c r="J138" s="184"/>
      <c r="K138" s="297"/>
      <c r="L138" s="553"/>
    </row>
    <row r="139" spans="2:12" ht="27.95" hidden="1" customHeight="1" outlineLevel="1" thickBot="1" x14ac:dyDescent="0.2">
      <c r="B139" s="531"/>
      <c r="C139" s="532"/>
      <c r="D139" s="532"/>
      <c r="E139" s="532"/>
      <c r="F139" s="532"/>
      <c r="G139" s="199"/>
      <c r="H139" s="200"/>
      <c r="I139" s="200"/>
      <c r="J139" s="184"/>
      <c r="K139" s="297"/>
      <c r="L139" s="553"/>
    </row>
    <row r="140" spans="2:12" ht="27.95" hidden="1" customHeight="1" outlineLevel="2" x14ac:dyDescent="0.15">
      <c r="B140" s="529" t="s">
        <v>346</v>
      </c>
      <c r="C140" s="530"/>
      <c r="D140" s="530"/>
      <c r="E140" s="530"/>
      <c r="F140" s="530"/>
      <c r="G140" s="188"/>
      <c r="H140" s="201"/>
      <c r="I140" s="201"/>
      <c r="J140" s="184"/>
      <c r="K140" s="297"/>
      <c r="L140" s="553"/>
    </row>
    <row r="141" spans="2:12" ht="27.95" hidden="1" customHeight="1" outlineLevel="2" x14ac:dyDescent="0.15">
      <c r="B141" s="533"/>
      <c r="C141" s="375"/>
      <c r="D141" s="375"/>
      <c r="E141" s="375"/>
      <c r="F141" s="375"/>
      <c r="G141" s="199"/>
      <c r="H141" s="200"/>
      <c r="I141" s="200"/>
      <c r="J141" s="184"/>
      <c r="K141" s="297"/>
      <c r="L141" s="553"/>
    </row>
    <row r="142" spans="2:12" ht="27.95" hidden="1" customHeight="1" outlineLevel="2" x14ac:dyDescent="0.15">
      <c r="B142" s="534" t="s">
        <v>346</v>
      </c>
      <c r="C142" s="535"/>
      <c r="D142" s="535"/>
      <c r="E142" s="535"/>
      <c r="F142" s="535"/>
      <c r="G142" s="198"/>
      <c r="H142" s="201"/>
      <c r="I142" s="201"/>
      <c r="J142" s="184"/>
      <c r="K142" s="297"/>
      <c r="L142" s="553"/>
    </row>
    <row r="143" spans="2:12" ht="27.95" hidden="1" customHeight="1" outlineLevel="2" x14ac:dyDescent="0.15">
      <c r="B143" s="533"/>
      <c r="C143" s="375"/>
      <c r="D143" s="375"/>
      <c r="E143" s="375"/>
      <c r="F143" s="375"/>
      <c r="G143" s="199"/>
      <c r="H143" s="200"/>
      <c r="I143" s="200"/>
      <c r="J143" s="197"/>
      <c r="K143" s="298"/>
      <c r="L143" s="554"/>
    </row>
    <row r="144" spans="2:12" ht="27.95" hidden="1" customHeight="1" outlineLevel="2" thickBot="1" x14ac:dyDescent="0.2">
      <c r="B144" s="334" t="s">
        <v>339</v>
      </c>
      <c r="C144" s="322"/>
      <c r="D144" s="322"/>
      <c r="E144" s="322"/>
      <c r="F144" s="322"/>
      <c r="G144" s="323"/>
      <c r="H144" s="155"/>
      <c r="I144" s="154"/>
      <c r="J144" s="156"/>
      <c r="K144" s="158">
        <f>IFERROR(VLOOKUP(B144,データ!$F$26:$I$27,4,0),0)</f>
        <v>0</v>
      </c>
      <c r="L144" s="161"/>
    </row>
    <row r="145" spans="2:12" ht="27.95" hidden="1" customHeight="1" outlineLevel="1" collapsed="1" x14ac:dyDescent="0.15">
      <c r="B145" s="555" t="s">
        <v>290</v>
      </c>
      <c r="C145" s="556"/>
      <c r="D145" s="556"/>
      <c r="E145" s="556"/>
      <c r="F145" s="556"/>
      <c r="G145" s="556"/>
      <c r="H145" s="203">
        <f>H135+H138+H140+H142</f>
        <v>0</v>
      </c>
      <c r="I145" s="591"/>
      <c r="J145" s="203">
        <f>IFERROR(ROUNDDOWN(H145*4/5,-3),"")</f>
        <v>0</v>
      </c>
      <c r="K145" s="203">
        <f>K135+K137+K144</f>
        <v>0</v>
      </c>
      <c r="L145" s="204">
        <f>MIN(J145,K145)</f>
        <v>0</v>
      </c>
    </row>
    <row r="146" spans="2:12" ht="27.95" hidden="1" customHeight="1" outlineLevel="1" thickBot="1" x14ac:dyDescent="0.2">
      <c r="B146" s="557"/>
      <c r="C146" s="558"/>
      <c r="D146" s="558"/>
      <c r="E146" s="558"/>
      <c r="F146" s="558"/>
      <c r="G146" s="558"/>
      <c r="H146" s="202">
        <f>H136+H139+H141+H143</f>
        <v>0</v>
      </c>
      <c r="I146" s="592"/>
      <c r="J146" s="202">
        <f>IFERROR(ROUNDDOWN(H146*4/5,-3),"")</f>
        <v>0</v>
      </c>
      <c r="K146" s="202">
        <f>K135+K137+K144</f>
        <v>0</v>
      </c>
      <c r="L146" s="205">
        <f>MIN(J146,K146)</f>
        <v>0</v>
      </c>
    </row>
    <row r="147" spans="2:12" ht="13.5" customHeight="1" collapsed="1" x14ac:dyDescent="0.15"/>
    <row r="148" spans="2:12" ht="15" hidden="1" customHeight="1" outlineLevel="1" x14ac:dyDescent="0.15">
      <c r="B148" s="116" t="s">
        <v>251</v>
      </c>
      <c r="C148" s="116"/>
      <c r="D148" s="290"/>
      <c r="E148" s="290"/>
      <c r="F148" s="290"/>
      <c r="G148" s="290"/>
      <c r="H148" s="290"/>
      <c r="J148" s="117"/>
      <c r="K148" s="118"/>
      <c r="L148" s="118"/>
    </row>
    <row r="149" spans="2:12" ht="27" hidden="1" customHeight="1" outlineLevel="1" thickBot="1" x14ac:dyDescent="0.2">
      <c r="B149" s="310" t="s">
        <v>212</v>
      </c>
      <c r="C149" s="311"/>
      <c r="D149" s="312"/>
      <c r="E149" s="311" t="s">
        <v>328</v>
      </c>
      <c r="F149" s="312"/>
      <c r="G149" s="173" t="s">
        <v>256</v>
      </c>
      <c r="H149" s="128" t="s">
        <v>91</v>
      </c>
      <c r="I149" s="129" t="s">
        <v>293</v>
      </c>
      <c r="J149" s="128" t="s">
        <v>358</v>
      </c>
      <c r="K149" s="130" t="s">
        <v>294</v>
      </c>
      <c r="L149" s="153" t="s">
        <v>289</v>
      </c>
    </row>
    <row r="150" spans="2:12" ht="27.95" hidden="1" customHeight="1" outlineLevel="1" x14ac:dyDescent="0.15">
      <c r="B150" s="536" t="s">
        <v>338</v>
      </c>
      <c r="C150" s="537"/>
      <c r="D150" s="538"/>
      <c r="E150" s="542" t="s">
        <v>339</v>
      </c>
      <c r="F150" s="543"/>
      <c r="G150" s="196"/>
      <c r="H150" s="194"/>
      <c r="I150" s="546"/>
      <c r="J150" s="548"/>
      <c r="K150" s="559">
        <f>IFERROR(VLOOKUP(B150&amp;E150,データ!H:I,2,0),0)</f>
        <v>0</v>
      </c>
      <c r="L150" s="550"/>
    </row>
    <row r="151" spans="2:12" ht="27.95" hidden="1" customHeight="1" outlineLevel="1" thickBot="1" x14ac:dyDescent="0.2">
      <c r="B151" s="539"/>
      <c r="C151" s="540"/>
      <c r="D151" s="541"/>
      <c r="E151" s="544"/>
      <c r="F151" s="545"/>
      <c r="G151" s="87"/>
      <c r="H151" s="193"/>
      <c r="I151" s="547"/>
      <c r="J151" s="549"/>
      <c r="K151" s="560"/>
      <c r="L151" s="551"/>
    </row>
    <row r="152" spans="2:12" ht="27.95" hidden="1" customHeight="1" outlineLevel="1" x14ac:dyDescent="0.15">
      <c r="B152" s="313" t="s">
        <v>339</v>
      </c>
      <c r="C152" s="314"/>
      <c r="D152" s="314"/>
      <c r="E152" s="314"/>
      <c r="F152" s="314"/>
      <c r="G152" s="315"/>
      <c r="H152" s="175"/>
      <c r="I152" s="109"/>
      <c r="J152" s="176"/>
      <c r="K152" s="296">
        <f>IFERROR(VLOOKUP(B152,データ!$F$23:$I$24,4,0),0)</f>
        <v>0</v>
      </c>
      <c r="L152" s="552"/>
    </row>
    <row r="153" spans="2:12" ht="27.95" hidden="1" customHeight="1" outlineLevel="1" x14ac:dyDescent="0.15">
      <c r="B153" s="529" t="s">
        <v>346</v>
      </c>
      <c r="C153" s="530"/>
      <c r="D153" s="530"/>
      <c r="E153" s="530"/>
      <c r="F153" s="530"/>
      <c r="G153" s="188"/>
      <c r="H153" s="201"/>
      <c r="I153" s="201"/>
      <c r="J153" s="184"/>
      <c r="K153" s="297"/>
      <c r="L153" s="553"/>
    </row>
    <row r="154" spans="2:12" ht="27.95" hidden="1" customHeight="1" outlineLevel="1" thickBot="1" x14ac:dyDescent="0.2">
      <c r="B154" s="531"/>
      <c r="C154" s="532"/>
      <c r="D154" s="532"/>
      <c r="E154" s="532"/>
      <c r="F154" s="532"/>
      <c r="G154" s="199"/>
      <c r="H154" s="200"/>
      <c r="I154" s="200"/>
      <c r="J154" s="184"/>
      <c r="K154" s="297"/>
      <c r="L154" s="553"/>
    </row>
    <row r="155" spans="2:12" ht="27.95" hidden="1" customHeight="1" outlineLevel="2" x14ac:dyDescent="0.15">
      <c r="B155" s="529" t="s">
        <v>346</v>
      </c>
      <c r="C155" s="530"/>
      <c r="D155" s="530"/>
      <c r="E155" s="530"/>
      <c r="F155" s="530"/>
      <c r="G155" s="188"/>
      <c r="H155" s="201"/>
      <c r="I155" s="201"/>
      <c r="J155" s="184"/>
      <c r="K155" s="297"/>
      <c r="L155" s="553"/>
    </row>
    <row r="156" spans="2:12" ht="27.95" hidden="1" customHeight="1" outlineLevel="2" x14ac:dyDescent="0.15">
      <c r="B156" s="533"/>
      <c r="C156" s="375"/>
      <c r="D156" s="375"/>
      <c r="E156" s="375"/>
      <c r="F156" s="375"/>
      <c r="G156" s="199"/>
      <c r="H156" s="200"/>
      <c r="I156" s="200"/>
      <c r="J156" s="184"/>
      <c r="K156" s="297"/>
      <c r="L156" s="553"/>
    </row>
    <row r="157" spans="2:12" ht="27.95" hidden="1" customHeight="1" outlineLevel="2" x14ac:dyDescent="0.15">
      <c r="B157" s="534" t="s">
        <v>346</v>
      </c>
      <c r="C157" s="535"/>
      <c r="D157" s="535"/>
      <c r="E157" s="535"/>
      <c r="F157" s="535"/>
      <c r="G157" s="198"/>
      <c r="H157" s="201"/>
      <c r="I157" s="201"/>
      <c r="J157" s="184"/>
      <c r="K157" s="297"/>
      <c r="L157" s="553"/>
    </row>
    <row r="158" spans="2:12" ht="27.95" hidden="1" customHeight="1" outlineLevel="2" x14ac:dyDescent="0.15">
      <c r="B158" s="533"/>
      <c r="C158" s="375"/>
      <c r="D158" s="375"/>
      <c r="E158" s="375"/>
      <c r="F158" s="375"/>
      <c r="G158" s="199"/>
      <c r="H158" s="200"/>
      <c r="I158" s="200"/>
      <c r="J158" s="197"/>
      <c r="K158" s="298"/>
      <c r="L158" s="554"/>
    </row>
    <row r="159" spans="2:12" ht="27.95" hidden="1" customHeight="1" outlineLevel="2" thickBot="1" x14ac:dyDescent="0.2">
      <c r="B159" s="334" t="s">
        <v>339</v>
      </c>
      <c r="C159" s="322"/>
      <c r="D159" s="322"/>
      <c r="E159" s="322"/>
      <c r="F159" s="322"/>
      <c r="G159" s="323"/>
      <c r="H159" s="155"/>
      <c r="I159" s="154"/>
      <c r="J159" s="156"/>
      <c r="K159" s="158">
        <f>IFERROR(VLOOKUP(B159,データ!$F$26:$I$27,4,0),0)</f>
        <v>0</v>
      </c>
      <c r="L159" s="161"/>
    </row>
    <row r="160" spans="2:12" ht="27.95" hidden="1" customHeight="1" outlineLevel="1" collapsed="1" x14ac:dyDescent="0.15">
      <c r="B160" s="555" t="s">
        <v>290</v>
      </c>
      <c r="C160" s="556"/>
      <c r="D160" s="556"/>
      <c r="E160" s="556"/>
      <c r="F160" s="556"/>
      <c r="G160" s="556"/>
      <c r="H160" s="203">
        <f>H150+H153+H155+H157</f>
        <v>0</v>
      </c>
      <c r="I160" s="591"/>
      <c r="J160" s="203">
        <f>IFERROR(ROUNDDOWN(H160*4/5,-3),"")</f>
        <v>0</v>
      </c>
      <c r="K160" s="203">
        <f>K150+K152+K159</f>
        <v>0</v>
      </c>
      <c r="L160" s="204">
        <f>MIN(J160,K160)</f>
        <v>0</v>
      </c>
    </row>
    <row r="161" spans="2:12" ht="27.95" hidden="1" customHeight="1" outlineLevel="1" thickBot="1" x14ac:dyDescent="0.2">
      <c r="B161" s="557"/>
      <c r="C161" s="558"/>
      <c r="D161" s="558"/>
      <c r="E161" s="558"/>
      <c r="F161" s="558"/>
      <c r="G161" s="558"/>
      <c r="H161" s="202">
        <f>H151+H154+H156+H158</f>
        <v>0</v>
      </c>
      <c r="I161" s="592"/>
      <c r="J161" s="202">
        <f>IFERROR(ROUNDDOWN(H161*4/5,-3),"")</f>
        <v>0</v>
      </c>
      <c r="K161" s="202">
        <f>K150+K152+K159</f>
        <v>0</v>
      </c>
      <c r="L161" s="205">
        <f>MIN(J161,K161)</f>
        <v>0</v>
      </c>
    </row>
    <row r="162" spans="2:12" ht="13.5" customHeight="1" collapsed="1" x14ac:dyDescent="0.15">
      <c r="L162" s="114"/>
    </row>
    <row r="163" spans="2:12" ht="15" customHeight="1" x14ac:dyDescent="0.15">
      <c r="B163" s="111" t="s">
        <v>253</v>
      </c>
      <c r="L163" s="114"/>
    </row>
    <row r="164" spans="2:12" ht="7.5" customHeight="1" x14ac:dyDescent="0.15">
      <c r="L164" s="114"/>
    </row>
    <row r="165" spans="2:12" ht="15" customHeight="1" x14ac:dyDescent="0.15">
      <c r="B165" s="111" t="s">
        <v>251</v>
      </c>
      <c r="D165" s="330"/>
      <c r="E165" s="330"/>
      <c r="F165" s="330"/>
      <c r="G165" s="330"/>
      <c r="H165" s="330"/>
      <c r="I165" s="124"/>
      <c r="J165" s="125"/>
      <c r="K165" s="126"/>
      <c r="L165" s="126"/>
    </row>
    <row r="166" spans="2:12" ht="15" customHeight="1" x14ac:dyDescent="0.15">
      <c r="B166" s="116"/>
      <c r="C166" s="116"/>
      <c r="D166" s="127"/>
      <c r="E166" s="127"/>
      <c r="F166" s="127"/>
      <c r="G166" s="127"/>
      <c r="H166" s="127"/>
      <c r="I166" s="127"/>
      <c r="J166" s="117"/>
      <c r="K166" s="118"/>
      <c r="L166" s="118"/>
    </row>
    <row r="167" spans="2:12" ht="27" x14ac:dyDescent="0.15">
      <c r="B167" s="331" t="s">
        <v>212</v>
      </c>
      <c r="C167" s="332"/>
      <c r="D167" s="332"/>
      <c r="E167" s="332"/>
      <c r="F167" s="333"/>
      <c r="G167" s="101" t="s">
        <v>90</v>
      </c>
      <c r="H167" s="119" t="s">
        <v>292</v>
      </c>
      <c r="I167" s="120" t="s">
        <v>295</v>
      </c>
      <c r="J167" s="119" t="s">
        <v>343</v>
      </c>
      <c r="K167" s="121" t="s">
        <v>296</v>
      </c>
      <c r="L167" s="119" t="s">
        <v>297</v>
      </c>
    </row>
    <row r="168" spans="2:12" ht="27.95" customHeight="1" x14ac:dyDescent="0.15">
      <c r="B168" s="561" t="s">
        <v>339</v>
      </c>
      <c r="C168" s="562"/>
      <c r="D168" s="562"/>
      <c r="E168" s="562"/>
      <c r="F168" s="563"/>
      <c r="G168" s="69"/>
      <c r="H168" s="216">
        <f>'第２号様式（第４条関係）'!H117</f>
        <v>0</v>
      </c>
      <c r="I168" s="216">
        <f>'第２号様式（第４条関係）'!I117</f>
        <v>0</v>
      </c>
      <c r="J168" s="212">
        <f t="shared" ref="J168:J181" si="0">IFERROR(ROUNDDOWN(H168/I168*4/5,-3),0)</f>
        <v>0</v>
      </c>
      <c r="K168" s="565">
        <f>IFERROR(VLOOKUP(B168,データ!$F$29:$I$42,4,0),0)</f>
        <v>0</v>
      </c>
      <c r="L168" s="212">
        <f t="shared" ref="L168:L181" si="1">MIN(J168,K168)*I168</f>
        <v>0</v>
      </c>
    </row>
    <row r="169" spans="2:12" ht="27.95" customHeight="1" x14ac:dyDescent="0.15">
      <c r="B169" s="569"/>
      <c r="C169" s="540"/>
      <c r="D169" s="540"/>
      <c r="E169" s="540"/>
      <c r="F169" s="541"/>
      <c r="G169" s="87"/>
      <c r="H169" s="209"/>
      <c r="I169" s="209"/>
      <c r="J169" s="210">
        <f t="shared" si="0"/>
        <v>0</v>
      </c>
      <c r="K169" s="566"/>
      <c r="L169" s="143">
        <f t="shared" si="1"/>
        <v>0</v>
      </c>
    </row>
    <row r="170" spans="2:12" ht="27.95" customHeight="1" x14ac:dyDescent="0.15">
      <c r="B170" s="561" t="s">
        <v>339</v>
      </c>
      <c r="C170" s="562"/>
      <c r="D170" s="562"/>
      <c r="E170" s="562"/>
      <c r="F170" s="563"/>
      <c r="G170" s="69"/>
      <c r="H170" s="216">
        <f>'第２号様式（第４条関係）'!H118</f>
        <v>0</v>
      </c>
      <c r="I170" s="216">
        <f>'第２号様式（第４条関係）'!I118</f>
        <v>0</v>
      </c>
      <c r="J170" s="212">
        <f t="shared" si="0"/>
        <v>0</v>
      </c>
      <c r="K170" s="565">
        <f>IFERROR(VLOOKUP(B170,データ!$F$29:$I$42,4,0),0)</f>
        <v>0</v>
      </c>
      <c r="L170" s="212">
        <f t="shared" si="1"/>
        <v>0</v>
      </c>
    </row>
    <row r="171" spans="2:12" ht="27.95" customHeight="1" x14ac:dyDescent="0.15">
      <c r="B171" s="564"/>
      <c r="C171" s="375"/>
      <c r="D171" s="375"/>
      <c r="E171" s="375"/>
      <c r="F171" s="376"/>
      <c r="G171" s="87"/>
      <c r="H171" s="209"/>
      <c r="I171" s="209"/>
      <c r="J171" s="210">
        <f t="shared" si="0"/>
        <v>0</v>
      </c>
      <c r="K171" s="566"/>
      <c r="L171" s="143">
        <f t="shared" si="1"/>
        <v>0</v>
      </c>
    </row>
    <row r="172" spans="2:12" ht="27.95" customHeight="1" x14ac:dyDescent="0.15">
      <c r="B172" s="561" t="s">
        <v>339</v>
      </c>
      <c r="C172" s="562"/>
      <c r="D172" s="562"/>
      <c r="E172" s="562"/>
      <c r="F172" s="563"/>
      <c r="G172" s="69"/>
      <c r="H172" s="216">
        <f>'第２号様式（第４条関係）'!H119</f>
        <v>0</v>
      </c>
      <c r="I172" s="216">
        <f>'第２号様式（第４条関係）'!I119</f>
        <v>0</v>
      </c>
      <c r="J172" s="212">
        <f t="shared" si="0"/>
        <v>0</v>
      </c>
      <c r="K172" s="565">
        <f>IFERROR(VLOOKUP(B172,データ!$F$29:$I$42,4,0),0)</f>
        <v>0</v>
      </c>
      <c r="L172" s="212">
        <f t="shared" si="1"/>
        <v>0</v>
      </c>
    </row>
    <row r="173" spans="2:12" ht="27.95" customHeight="1" thickBot="1" x14ac:dyDescent="0.2">
      <c r="B173" s="564"/>
      <c r="C173" s="375"/>
      <c r="D173" s="375"/>
      <c r="E173" s="375"/>
      <c r="F173" s="376"/>
      <c r="G173" s="87"/>
      <c r="H173" s="209"/>
      <c r="I173" s="209"/>
      <c r="J173" s="210">
        <f t="shared" si="0"/>
        <v>0</v>
      </c>
      <c r="K173" s="566"/>
      <c r="L173" s="143">
        <f t="shared" si="1"/>
        <v>0</v>
      </c>
    </row>
    <row r="174" spans="2:12" ht="27.95" hidden="1" customHeight="1" outlineLevel="1" x14ac:dyDescent="0.15">
      <c r="B174" s="561" t="s">
        <v>339</v>
      </c>
      <c r="C174" s="562"/>
      <c r="D174" s="562"/>
      <c r="E174" s="562"/>
      <c r="F174" s="563"/>
      <c r="G174" s="69">
        <f>'第２号様式（第４条関係）'!G120</f>
        <v>0</v>
      </c>
      <c r="H174" s="216">
        <f>'第２号様式（第４条関係）'!H120</f>
        <v>0</v>
      </c>
      <c r="I174" s="216">
        <f>'第２号様式（第４条関係）'!I120</f>
        <v>0</v>
      </c>
      <c r="J174" s="212">
        <f t="shared" si="0"/>
        <v>0</v>
      </c>
      <c r="K174" s="565">
        <f>IFERROR(VLOOKUP(B174,データ!$F$29:$I$42,4,0),0)</f>
        <v>0</v>
      </c>
      <c r="L174" s="212">
        <f t="shared" si="1"/>
        <v>0</v>
      </c>
    </row>
    <row r="175" spans="2:12" ht="27.95" hidden="1" customHeight="1" outlineLevel="1" x14ac:dyDescent="0.15">
      <c r="B175" s="564"/>
      <c r="C175" s="375"/>
      <c r="D175" s="375"/>
      <c r="E175" s="375"/>
      <c r="F175" s="376"/>
      <c r="G175" s="87"/>
      <c r="H175" s="209"/>
      <c r="I175" s="209"/>
      <c r="J175" s="210">
        <f t="shared" si="0"/>
        <v>0</v>
      </c>
      <c r="K175" s="566"/>
      <c r="L175" s="143">
        <f t="shared" si="1"/>
        <v>0</v>
      </c>
    </row>
    <row r="176" spans="2:12" ht="27.95" hidden="1" customHeight="1" outlineLevel="1" x14ac:dyDescent="0.15">
      <c r="B176" s="561" t="s">
        <v>339</v>
      </c>
      <c r="C176" s="562"/>
      <c r="D176" s="562"/>
      <c r="E176" s="562"/>
      <c r="F176" s="563"/>
      <c r="G176" s="69">
        <f>'第２号様式（第４条関係）'!G121</f>
        <v>0</v>
      </c>
      <c r="H176" s="216">
        <f>'第２号様式（第４条関係）'!H121</f>
        <v>0</v>
      </c>
      <c r="I176" s="216">
        <f>'第２号様式（第４条関係）'!I121</f>
        <v>0</v>
      </c>
      <c r="J176" s="212">
        <f t="shared" si="0"/>
        <v>0</v>
      </c>
      <c r="K176" s="565">
        <f>IFERROR(VLOOKUP(B176,データ!$F$29:$I$42,4,0),0)</f>
        <v>0</v>
      </c>
      <c r="L176" s="212">
        <f t="shared" si="1"/>
        <v>0</v>
      </c>
    </row>
    <row r="177" spans="2:12" ht="27.95" hidden="1" customHeight="1" outlineLevel="1" x14ac:dyDescent="0.15">
      <c r="B177" s="564"/>
      <c r="C177" s="375"/>
      <c r="D177" s="375"/>
      <c r="E177" s="375"/>
      <c r="F177" s="376"/>
      <c r="G177" s="87"/>
      <c r="H177" s="209"/>
      <c r="I177" s="209"/>
      <c r="J177" s="210">
        <f t="shared" si="0"/>
        <v>0</v>
      </c>
      <c r="K177" s="566"/>
      <c r="L177" s="143">
        <f t="shared" si="1"/>
        <v>0</v>
      </c>
    </row>
    <row r="178" spans="2:12" ht="27.95" hidden="1" customHeight="1" outlineLevel="1" x14ac:dyDescent="0.15">
      <c r="B178" s="561" t="s">
        <v>339</v>
      </c>
      <c r="C178" s="562"/>
      <c r="D178" s="562"/>
      <c r="E178" s="562"/>
      <c r="F178" s="563"/>
      <c r="G178" s="69">
        <f>'第２号様式（第４条関係）'!G122</f>
        <v>0</v>
      </c>
      <c r="H178" s="216">
        <f>'第２号様式（第４条関係）'!H122</f>
        <v>0</v>
      </c>
      <c r="I178" s="216">
        <f>'第２号様式（第４条関係）'!I122</f>
        <v>0</v>
      </c>
      <c r="J178" s="212">
        <f t="shared" si="0"/>
        <v>0</v>
      </c>
      <c r="K178" s="565">
        <f>IFERROR(VLOOKUP(B178,データ!$F$29:$I$42,4,0),0)</f>
        <v>0</v>
      </c>
      <c r="L178" s="212">
        <f t="shared" si="1"/>
        <v>0</v>
      </c>
    </row>
    <row r="179" spans="2:12" ht="27.95" hidden="1" customHeight="1" outlineLevel="1" x14ac:dyDescent="0.15">
      <c r="B179" s="564"/>
      <c r="C179" s="375"/>
      <c r="D179" s="375"/>
      <c r="E179" s="375"/>
      <c r="F179" s="376"/>
      <c r="G179" s="87"/>
      <c r="H179" s="209"/>
      <c r="I179" s="209"/>
      <c r="J179" s="210">
        <f t="shared" si="0"/>
        <v>0</v>
      </c>
      <c r="K179" s="566"/>
      <c r="L179" s="143">
        <f t="shared" si="1"/>
        <v>0</v>
      </c>
    </row>
    <row r="180" spans="2:12" ht="27.95" hidden="1" customHeight="1" outlineLevel="1" x14ac:dyDescent="0.15">
      <c r="B180" s="567" t="s">
        <v>339</v>
      </c>
      <c r="C180" s="567"/>
      <c r="D180" s="567"/>
      <c r="E180" s="567"/>
      <c r="F180" s="567"/>
      <c r="G180" s="69">
        <f>'第２号様式（第４条関係）'!G123</f>
        <v>0</v>
      </c>
      <c r="H180" s="216">
        <f>'第２号様式（第４条関係）'!H123</f>
        <v>0</v>
      </c>
      <c r="I180" s="216">
        <f>'第２号様式（第４条関係）'!I123</f>
        <v>0</v>
      </c>
      <c r="J180" s="212">
        <f t="shared" si="0"/>
        <v>0</v>
      </c>
      <c r="K180" s="565">
        <f>IFERROR(VLOOKUP(B180,データ!$F$29:$I$42,4,0),0)</f>
        <v>0</v>
      </c>
      <c r="L180" s="212">
        <f t="shared" si="1"/>
        <v>0</v>
      </c>
    </row>
    <row r="181" spans="2:12" ht="27.95" hidden="1" customHeight="1" outlineLevel="1" thickBot="1" x14ac:dyDescent="0.2">
      <c r="B181" s="568"/>
      <c r="C181" s="568"/>
      <c r="D181" s="568"/>
      <c r="E181" s="568"/>
      <c r="F181" s="568"/>
      <c r="G181" s="208"/>
      <c r="H181" s="209"/>
      <c r="I181" s="209"/>
      <c r="J181" s="210">
        <f t="shared" si="0"/>
        <v>0</v>
      </c>
      <c r="K181" s="566"/>
      <c r="L181" s="143">
        <f t="shared" si="1"/>
        <v>0</v>
      </c>
    </row>
    <row r="182" spans="2:12" ht="27.75" customHeight="1" collapsed="1" x14ac:dyDescent="0.15">
      <c r="B182" s="570" t="s">
        <v>254</v>
      </c>
      <c r="C182" s="571"/>
      <c r="D182" s="571"/>
      <c r="E182" s="571"/>
      <c r="F182" s="571"/>
      <c r="G182" s="571"/>
      <c r="H182" s="213">
        <f>H168+H170+H172+H174+H176+H178+H180</f>
        <v>0</v>
      </c>
      <c r="I182" s="574"/>
      <c r="J182" s="575"/>
      <c r="K182" s="576"/>
      <c r="L182" s="214">
        <f>L168+L170+L172+L174+L176+L178+L180</f>
        <v>0</v>
      </c>
    </row>
    <row r="183" spans="2:12" ht="27.75" customHeight="1" thickBot="1" x14ac:dyDescent="0.2">
      <c r="B183" s="572"/>
      <c r="C183" s="573"/>
      <c r="D183" s="573"/>
      <c r="E183" s="573"/>
      <c r="F183" s="573"/>
      <c r="G183" s="573"/>
      <c r="H183" s="141">
        <f>H169+H171+H173+H175+H177+H179+H181</f>
        <v>0</v>
      </c>
      <c r="I183" s="577"/>
      <c r="J183" s="578"/>
      <c r="K183" s="579"/>
      <c r="L183" s="151">
        <f>L169+L171+L173+L175+L177+L179+L181</f>
        <v>0</v>
      </c>
    </row>
    <row r="184" spans="2:12" x14ac:dyDescent="0.15">
      <c r="L184" s="114"/>
    </row>
    <row r="185" spans="2:12" ht="15" hidden="1" customHeight="1" outlineLevel="1" x14ac:dyDescent="0.15">
      <c r="B185" s="111" t="s">
        <v>251</v>
      </c>
      <c r="D185" s="330"/>
      <c r="E185" s="330"/>
      <c r="F185" s="330"/>
      <c r="G185" s="330"/>
      <c r="H185" s="330"/>
      <c r="I185" s="124"/>
      <c r="J185" s="125"/>
      <c r="K185" s="126"/>
      <c r="L185" s="126"/>
    </row>
    <row r="186" spans="2:12" ht="15" hidden="1" customHeight="1" outlineLevel="1" x14ac:dyDescent="0.15">
      <c r="B186" s="116"/>
      <c r="C186" s="116"/>
      <c r="D186" s="127"/>
      <c r="E186" s="127"/>
      <c r="F186" s="127"/>
      <c r="G186" s="127"/>
      <c r="H186" s="127"/>
      <c r="I186" s="127"/>
      <c r="J186" s="117"/>
      <c r="K186" s="118"/>
      <c r="L186" s="118"/>
    </row>
    <row r="187" spans="2:12" ht="27" hidden="1" outlineLevel="1" x14ac:dyDescent="0.15">
      <c r="B187" s="331" t="s">
        <v>212</v>
      </c>
      <c r="C187" s="332"/>
      <c r="D187" s="332"/>
      <c r="E187" s="332"/>
      <c r="F187" s="333"/>
      <c r="G187" s="101" t="s">
        <v>90</v>
      </c>
      <c r="H187" s="119" t="s">
        <v>292</v>
      </c>
      <c r="I187" s="120" t="s">
        <v>295</v>
      </c>
      <c r="J187" s="119" t="s">
        <v>343</v>
      </c>
      <c r="K187" s="121" t="s">
        <v>296</v>
      </c>
      <c r="L187" s="119" t="s">
        <v>297</v>
      </c>
    </row>
    <row r="188" spans="2:12" ht="27.95" hidden="1" customHeight="1" outlineLevel="1" x14ac:dyDescent="0.15">
      <c r="B188" s="561" t="s">
        <v>339</v>
      </c>
      <c r="C188" s="562"/>
      <c r="D188" s="562"/>
      <c r="E188" s="562"/>
      <c r="F188" s="563"/>
      <c r="G188" s="69"/>
      <c r="H188" s="211"/>
      <c r="I188" s="211"/>
      <c r="J188" s="212">
        <f t="shared" ref="J188:J201" si="2">IFERROR(ROUNDDOWN(H188/I188*4/5,-3),0)</f>
        <v>0</v>
      </c>
      <c r="K188" s="565">
        <f>IFERROR(VLOOKUP(B188,データ!$F$29:$I$42,4,0),0)</f>
        <v>0</v>
      </c>
      <c r="L188" s="212">
        <f t="shared" ref="L188:L201" si="3">MIN(J188,K188)*I188</f>
        <v>0</v>
      </c>
    </row>
    <row r="189" spans="2:12" ht="27.95" hidden="1" customHeight="1" outlineLevel="1" x14ac:dyDescent="0.15">
      <c r="B189" s="569"/>
      <c r="C189" s="540"/>
      <c r="D189" s="540"/>
      <c r="E189" s="540"/>
      <c r="F189" s="541"/>
      <c r="G189" s="87"/>
      <c r="H189" s="209"/>
      <c r="I189" s="209"/>
      <c r="J189" s="210">
        <f t="shared" si="2"/>
        <v>0</v>
      </c>
      <c r="K189" s="566"/>
      <c r="L189" s="143">
        <f t="shared" si="3"/>
        <v>0</v>
      </c>
    </row>
    <row r="190" spans="2:12" ht="27.95" hidden="1" customHeight="1" outlineLevel="1" x14ac:dyDescent="0.15">
      <c r="B190" s="561" t="s">
        <v>339</v>
      </c>
      <c r="C190" s="562"/>
      <c r="D190" s="562"/>
      <c r="E190" s="562"/>
      <c r="F190" s="563"/>
      <c r="G190" s="69"/>
      <c r="H190" s="211"/>
      <c r="I190" s="211"/>
      <c r="J190" s="212">
        <f t="shared" si="2"/>
        <v>0</v>
      </c>
      <c r="K190" s="565">
        <f>IFERROR(VLOOKUP(B190,データ!$F$29:$I$42,4,0),0)</f>
        <v>0</v>
      </c>
      <c r="L190" s="212">
        <f t="shared" si="3"/>
        <v>0</v>
      </c>
    </row>
    <row r="191" spans="2:12" ht="27.95" hidden="1" customHeight="1" outlineLevel="1" x14ac:dyDescent="0.15">
      <c r="B191" s="564"/>
      <c r="C191" s="375"/>
      <c r="D191" s="375"/>
      <c r="E191" s="375"/>
      <c r="F191" s="376"/>
      <c r="G191" s="87"/>
      <c r="H191" s="209"/>
      <c r="I191" s="209"/>
      <c r="J191" s="210">
        <f t="shared" si="2"/>
        <v>0</v>
      </c>
      <c r="K191" s="566"/>
      <c r="L191" s="143">
        <f t="shared" si="3"/>
        <v>0</v>
      </c>
    </row>
    <row r="192" spans="2:12" ht="27.95" hidden="1" customHeight="1" outlineLevel="1" x14ac:dyDescent="0.15">
      <c r="B192" s="561" t="s">
        <v>339</v>
      </c>
      <c r="C192" s="562"/>
      <c r="D192" s="562"/>
      <c r="E192" s="562"/>
      <c r="F192" s="563"/>
      <c r="G192" s="69"/>
      <c r="H192" s="211"/>
      <c r="I192" s="211"/>
      <c r="J192" s="212">
        <f t="shared" si="2"/>
        <v>0</v>
      </c>
      <c r="K192" s="565">
        <f>IFERROR(VLOOKUP(B192,データ!$F$29:$I$42,4,0),0)</f>
        <v>0</v>
      </c>
      <c r="L192" s="212">
        <f t="shared" si="3"/>
        <v>0</v>
      </c>
    </row>
    <row r="193" spans="2:12" ht="27.95" hidden="1" customHeight="1" outlineLevel="1" thickBot="1" x14ac:dyDescent="0.2">
      <c r="B193" s="564"/>
      <c r="C193" s="375"/>
      <c r="D193" s="375"/>
      <c r="E193" s="375"/>
      <c r="F193" s="376"/>
      <c r="G193" s="87"/>
      <c r="H193" s="209"/>
      <c r="I193" s="209"/>
      <c r="J193" s="210">
        <f t="shared" si="2"/>
        <v>0</v>
      </c>
      <c r="K193" s="566"/>
      <c r="L193" s="143">
        <f t="shared" si="3"/>
        <v>0</v>
      </c>
    </row>
    <row r="194" spans="2:12" ht="27.95" hidden="1" customHeight="1" outlineLevel="2" x14ac:dyDescent="0.15">
      <c r="B194" s="561" t="s">
        <v>339</v>
      </c>
      <c r="C194" s="562"/>
      <c r="D194" s="562"/>
      <c r="E194" s="562"/>
      <c r="F194" s="563"/>
      <c r="G194" s="69"/>
      <c r="H194" s="211"/>
      <c r="I194" s="211"/>
      <c r="J194" s="212">
        <f t="shared" si="2"/>
        <v>0</v>
      </c>
      <c r="K194" s="565">
        <f>IFERROR(VLOOKUP(B194,データ!$F$29:$I$42,4,0),0)</f>
        <v>0</v>
      </c>
      <c r="L194" s="212">
        <f t="shared" si="3"/>
        <v>0</v>
      </c>
    </row>
    <row r="195" spans="2:12" ht="27.95" hidden="1" customHeight="1" outlineLevel="2" x14ac:dyDescent="0.15">
      <c r="B195" s="564"/>
      <c r="C195" s="375"/>
      <c r="D195" s="375"/>
      <c r="E195" s="375"/>
      <c r="F195" s="376"/>
      <c r="G195" s="87"/>
      <c r="H195" s="209"/>
      <c r="I195" s="209"/>
      <c r="J195" s="210">
        <f t="shared" si="2"/>
        <v>0</v>
      </c>
      <c r="K195" s="566"/>
      <c r="L195" s="143">
        <f t="shared" si="3"/>
        <v>0</v>
      </c>
    </row>
    <row r="196" spans="2:12" ht="27.95" hidden="1" customHeight="1" outlineLevel="2" x14ac:dyDescent="0.15">
      <c r="B196" s="561" t="s">
        <v>339</v>
      </c>
      <c r="C196" s="562"/>
      <c r="D196" s="562"/>
      <c r="E196" s="562"/>
      <c r="F196" s="563"/>
      <c r="G196" s="69"/>
      <c r="H196" s="211"/>
      <c r="I196" s="211"/>
      <c r="J196" s="212">
        <f t="shared" si="2"/>
        <v>0</v>
      </c>
      <c r="K196" s="565">
        <f>IFERROR(VLOOKUP(B196,データ!$F$29:$I$42,4,0),0)</f>
        <v>0</v>
      </c>
      <c r="L196" s="212">
        <f t="shared" si="3"/>
        <v>0</v>
      </c>
    </row>
    <row r="197" spans="2:12" ht="27.95" hidden="1" customHeight="1" outlineLevel="2" x14ac:dyDescent="0.15">
      <c r="B197" s="564"/>
      <c r="C197" s="375"/>
      <c r="D197" s="375"/>
      <c r="E197" s="375"/>
      <c r="F197" s="376"/>
      <c r="G197" s="87"/>
      <c r="H197" s="209"/>
      <c r="I197" s="209"/>
      <c r="J197" s="210">
        <f t="shared" si="2"/>
        <v>0</v>
      </c>
      <c r="K197" s="566"/>
      <c r="L197" s="143">
        <f t="shared" si="3"/>
        <v>0</v>
      </c>
    </row>
    <row r="198" spans="2:12" ht="27.95" hidden="1" customHeight="1" outlineLevel="2" x14ac:dyDescent="0.15">
      <c r="B198" s="561" t="s">
        <v>339</v>
      </c>
      <c r="C198" s="562"/>
      <c r="D198" s="562"/>
      <c r="E198" s="562"/>
      <c r="F198" s="563"/>
      <c r="G198" s="69"/>
      <c r="H198" s="211"/>
      <c r="I198" s="211"/>
      <c r="J198" s="212">
        <f t="shared" si="2"/>
        <v>0</v>
      </c>
      <c r="K198" s="565">
        <f>IFERROR(VLOOKUP(B198,データ!$F$29:$I$42,4,0),0)</f>
        <v>0</v>
      </c>
      <c r="L198" s="212">
        <f t="shared" si="3"/>
        <v>0</v>
      </c>
    </row>
    <row r="199" spans="2:12" ht="27.95" hidden="1" customHeight="1" outlineLevel="2" x14ac:dyDescent="0.15">
      <c r="B199" s="564"/>
      <c r="C199" s="375"/>
      <c r="D199" s="375"/>
      <c r="E199" s="375"/>
      <c r="F199" s="376"/>
      <c r="G199" s="87"/>
      <c r="H199" s="209"/>
      <c r="I199" s="209"/>
      <c r="J199" s="210">
        <f t="shared" si="2"/>
        <v>0</v>
      </c>
      <c r="K199" s="566"/>
      <c r="L199" s="143">
        <f t="shared" si="3"/>
        <v>0</v>
      </c>
    </row>
    <row r="200" spans="2:12" ht="27.95" hidden="1" customHeight="1" outlineLevel="2" x14ac:dyDescent="0.15">
      <c r="B200" s="567" t="s">
        <v>339</v>
      </c>
      <c r="C200" s="567"/>
      <c r="D200" s="567"/>
      <c r="E200" s="567"/>
      <c r="F200" s="567"/>
      <c r="G200" s="138"/>
      <c r="H200" s="211"/>
      <c r="I200" s="211"/>
      <c r="J200" s="212">
        <f t="shared" si="2"/>
        <v>0</v>
      </c>
      <c r="K200" s="565">
        <f>IFERROR(VLOOKUP(B200,データ!$F$29:$I$42,4,0),0)</f>
        <v>0</v>
      </c>
      <c r="L200" s="212">
        <f t="shared" si="3"/>
        <v>0</v>
      </c>
    </row>
    <row r="201" spans="2:12" ht="27.95" hidden="1" customHeight="1" outlineLevel="2" thickBot="1" x14ac:dyDescent="0.2">
      <c r="B201" s="568"/>
      <c r="C201" s="568"/>
      <c r="D201" s="568"/>
      <c r="E201" s="568"/>
      <c r="F201" s="568"/>
      <c r="G201" s="208"/>
      <c r="H201" s="209"/>
      <c r="I201" s="209"/>
      <c r="J201" s="210">
        <f t="shared" si="2"/>
        <v>0</v>
      </c>
      <c r="K201" s="566"/>
      <c r="L201" s="143">
        <f t="shared" si="3"/>
        <v>0</v>
      </c>
    </row>
    <row r="202" spans="2:12" ht="27.75" hidden="1" customHeight="1" outlineLevel="1" collapsed="1" x14ac:dyDescent="0.15">
      <c r="B202" s="570" t="s">
        <v>254</v>
      </c>
      <c r="C202" s="571"/>
      <c r="D202" s="571"/>
      <c r="E202" s="571"/>
      <c r="F202" s="571"/>
      <c r="G202" s="571"/>
      <c r="H202" s="213">
        <f>H188+H190+H192+H194+H196+H198+H200</f>
        <v>0</v>
      </c>
      <c r="I202" s="574"/>
      <c r="J202" s="575"/>
      <c r="K202" s="576"/>
      <c r="L202" s="214">
        <f>L188+L190+L192+L194+L196+L198+L200</f>
        <v>0</v>
      </c>
    </row>
    <row r="203" spans="2:12" ht="27.75" hidden="1" customHeight="1" outlineLevel="1" thickBot="1" x14ac:dyDescent="0.2">
      <c r="B203" s="572"/>
      <c r="C203" s="573"/>
      <c r="D203" s="573"/>
      <c r="E203" s="573"/>
      <c r="F203" s="573"/>
      <c r="G203" s="573"/>
      <c r="H203" s="141">
        <f>H189+H191+H193+H195+H197+H199+H201</f>
        <v>0</v>
      </c>
      <c r="I203" s="577"/>
      <c r="J203" s="578"/>
      <c r="K203" s="579"/>
      <c r="L203" s="151">
        <f>L189+L191+L193+L195+L197+L199+L201</f>
        <v>0</v>
      </c>
    </row>
    <row r="204" spans="2:12" ht="15" customHeight="1" collapsed="1" x14ac:dyDescent="0.15">
      <c r="B204" s="113"/>
      <c r="C204" s="113"/>
      <c r="D204" s="113"/>
      <c r="E204" s="113"/>
      <c r="F204" s="113"/>
      <c r="G204" s="113"/>
      <c r="H204" s="113"/>
      <c r="I204" s="113"/>
      <c r="J204" s="113"/>
      <c r="K204" s="113"/>
      <c r="L204" s="131"/>
    </row>
    <row r="205" spans="2:12" ht="15" hidden="1" customHeight="1" outlineLevel="1" x14ac:dyDescent="0.15">
      <c r="B205" s="111" t="s">
        <v>251</v>
      </c>
      <c r="D205" s="330"/>
      <c r="E205" s="330"/>
      <c r="F205" s="330"/>
      <c r="G205" s="330"/>
      <c r="H205" s="330"/>
      <c r="I205" s="124"/>
      <c r="J205" s="125"/>
      <c r="K205" s="126"/>
      <c r="L205" s="126"/>
    </row>
    <row r="206" spans="2:12" ht="15" hidden="1" customHeight="1" outlineLevel="1" x14ac:dyDescent="0.15">
      <c r="B206" s="116"/>
      <c r="C206" s="116"/>
      <c r="D206" s="127"/>
      <c r="E206" s="127"/>
      <c r="F206" s="127"/>
      <c r="G206" s="127"/>
      <c r="H206" s="127"/>
      <c r="I206" s="127"/>
      <c r="J206" s="117"/>
      <c r="K206" s="118"/>
      <c r="L206" s="118"/>
    </row>
    <row r="207" spans="2:12" ht="27" hidden="1" outlineLevel="1" x14ac:dyDescent="0.15">
      <c r="B207" s="331" t="s">
        <v>212</v>
      </c>
      <c r="C207" s="332"/>
      <c r="D207" s="332"/>
      <c r="E207" s="332"/>
      <c r="F207" s="333"/>
      <c r="G207" s="101" t="s">
        <v>90</v>
      </c>
      <c r="H207" s="119" t="s">
        <v>292</v>
      </c>
      <c r="I207" s="120" t="s">
        <v>295</v>
      </c>
      <c r="J207" s="119" t="s">
        <v>343</v>
      </c>
      <c r="K207" s="121" t="s">
        <v>296</v>
      </c>
      <c r="L207" s="119" t="s">
        <v>297</v>
      </c>
    </row>
    <row r="208" spans="2:12" ht="27.95" hidden="1" customHeight="1" outlineLevel="1" x14ac:dyDescent="0.15">
      <c r="B208" s="561" t="s">
        <v>339</v>
      </c>
      <c r="C208" s="562"/>
      <c r="D208" s="562"/>
      <c r="E208" s="562"/>
      <c r="F208" s="563"/>
      <c r="G208" s="216"/>
      <c r="H208" s="211"/>
      <c r="I208" s="211"/>
      <c r="J208" s="212">
        <f t="shared" ref="J208:J221" si="4">IFERROR(ROUNDDOWN(H208/I208*4/5,-3),0)</f>
        <v>0</v>
      </c>
      <c r="K208" s="565">
        <f>IFERROR(VLOOKUP(B208,データ!$F$29:$I$42,4,0),0)</f>
        <v>0</v>
      </c>
      <c r="L208" s="212">
        <f t="shared" ref="L208:L221" si="5">MIN(J208,K208)*I208</f>
        <v>0</v>
      </c>
    </row>
    <row r="209" spans="2:12" ht="27.95" hidden="1" customHeight="1" outlineLevel="1" x14ac:dyDescent="0.15">
      <c r="B209" s="569"/>
      <c r="C209" s="540"/>
      <c r="D209" s="540"/>
      <c r="E209" s="540"/>
      <c r="F209" s="541"/>
      <c r="G209" s="87"/>
      <c r="H209" s="209"/>
      <c r="I209" s="209"/>
      <c r="J209" s="210">
        <f t="shared" si="4"/>
        <v>0</v>
      </c>
      <c r="K209" s="566"/>
      <c r="L209" s="143">
        <f t="shared" si="5"/>
        <v>0</v>
      </c>
    </row>
    <row r="210" spans="2:12" ht="27.95" hidden="1" customHeight="1" outlineLevel="1" x14ac:dyDescent="0.15">
      <c r="B210" s="561" t="s">
        <v>339</v>
      </c>
      <c r="C210" s="562"/>
      <c r="D210" s="562"/>
      <c r="E210" s="562"/>
      <c r="F210" s="563"/>
      <c r="G210" s="216"/>
      <c r="H210" s="211"/>
      <c r="I210" s="211"/>
      <c r="J210" s="212">
        <f t="shared" si="4"/>
        <v>0</v>
      </c>
      <c r="K210" s="565">
        <f>IFERROR(VLOOKUP(B210,データ!$F$29:$I$42,4,0),0)</f>
        <v>0</v>
      </c>
      <c r="L210" s="212">
        <f t="shared" si="5"/>
        <v>0</v>
      </c>
    </row>
    <row r="211" spans="2:12" ht="27.95" hidden="1" customHeight="1" outlineLevel="1" x14ac:dyDescent="0.15">
      <c r="B211" s="564"/>
      <c r="C211" s="375"/>
      <c r="D211" s="375"/>
      <c r="E211" s="375"/>
      <c r="F211" s="376"/>
      <c r="G211" s="87"/>
      <c r="H211" s="209"/>
      <c r="I211" s="209"/>
      <c r="J211" s="210">
        <f t="shared" si="4"/>
        <v>0</v>
      </c>
      <c r="K211" s="566"/>
      <c r="L211" s="143">
        <f t="shared" si="5"/>
        <v>0</v>
      </c>
    </row>
    <row r="212" spans="2:12" ht="27.95" hidden="1" customHeight="1" outlineLevel="1" x14ac:dyDescent="0.15">
      <c r="B212" s="561" t="s">
        <v>339</v>
      </c>
      <c r="C212" s="562"/>
      <c r="D212" s="562"/>
      <c r="E212" s="562"/>
      <c r="F212" s="563"/>
      <c r="G212" s="216"/>
      <c r="H212" s="211"/>
      <c r="I212" s="211"/>
      <c r="J212" s="212">
        <f t="shared" si="4"/>
        <v>0</v>
      </c>
      <c r="K212" s="565">
        <f>IFERROR(VLOOKUP(B212,データ!$F$29:$I$42,4,0),0)</f>
        <v>0</v>
      </c>
      <c r="L212" s="212">
        <f t="shared" si="5"/>
        <v>0</v>
      </c>
    </row>
    <row r="213" spans="2:12" ht="27.95" hidden="1" customHeight="1" outlineLevel="1" thickBot="1" x14ac:dyDescent="0.2">
      <c r="B213" s="564"/>
      <c r="C213" s="375"/>
      <c r="D213" s="375"/>
      <c r="E213" s="375"/>
      <c r="F213" s="376"/>
      <c r="G213" s="87"/>
      <c r="H213" s="209"/>
      <c r="I213" s="209"/>
      <c r="J213" s="210">
        <f t="shared" si="4"/>
        <v>0</v>
      </c>
      <c r="K213" s="566"/>
      <c r="L213" s="143">
        <f t="shared" si="5"/>
        <v>0</v>
      </c>
    </row>
    <row r="214" spans="2:12" ht="27.95" hidden="1" customHeight="1" outlineLevel="2" x14ac:dyDescent="0.15">
      <c r="B214" s="561" t="s">
        <v>339</v>
      </c>
      <c r="C214" s="562"/>
      <c r="D214" s="562"/>
      <c r="E214" s="562"/>
      <c r="F214" s="563"/>
      <c r="G214" s="216"/>
      <c r="H214" s="211"/>
      <c r="I214" s="211"/>
      <c r="J214" s="212">
        <f t="shared" si="4"/>
        <v>0</v>
      </c>
      <c r="K214" s="565">
        <f>IFERROR(VLOOKUP(B214,データ!$F$29:$I$42,4,0),0)</f>
        <v>0</v>
      </c>
      <c r="L214" s="212">
        <f t="shared" si="5"/>
        <v>0</v>
      </c>
    </row>
    <row r="215" spans="2:12" ht="27.95" hidden="1" customHeight="1" outlineLevel="2" x14ac:dyDescent="0.15">
      <c r="B215" s="564"/>
      <c r="C215" s="375"/>
      <c r="D215" s="375"/>
      <c r="E215" s="375"/>
      <c r="F215" s="376"/>
      <c r="G215" s="87"/>
      <c r="H215" s="209"/>
      <c r="I215" s="209"/>
      <c r="J215" s="210">
        <f t="shared" si="4"/>
        <v>0</v>
      </c>
      <c r="K215" s="566"/>
      <c r="L215" s="143">
        <f t="shared" si="5"/>
        <v>0</v>
      </c>
    </row>
    <row r="216" spans="2:12" ht="27.95" hidden="1" customHeight="1" outlineLevel="2" x14ac:dyDescent="0.15">
      <c r="B216" s="561" t="s">
        <v>339</v>
      </c>
      <c r="C216" s="562"/>
      <c r="D216" s="562"/>
      <c r="E216" s="562"/>
      <c r="F216" s="563"/>
      <c r="G216" s="216"/>
      <c r="H216" s="211"/>
      <c r="I216" s="211"/>
      <c r="J216" s="212">
        <f t="shared" si="4"/>
        <v>0</v>
      </c>
      <c r="K216" s="565">
        <f>IFERROR(VLOOKUP(B216,データ!$F$29:$I$42,4,0),0)</f>
        <v>0</v>
      </c>
      <c r="L216" s="212">
        <f t="shared" si="5"/>
        <v>0</v>
      </c>
    </row>
    <row r="217" spans="2:12" ht="27.95" hidden="1" customHeight="1" outlineLevel="2" x14ac:dyDescent="0.15">
      <c r="B217" s="564"/>
      <c r="C217" s="375"/>
      <c r="D217" s="375"/>
      <c r="E217" s="375"/>
      <c r="F217" s="376"/>
      <c r="G217" s="87"/>
      <c r="H217" s="209"/>
      <c r="I217" s="209"/>
      <c r="J217" s="210">
        <f t="shared" si="4"/>
        <v>0</v>
      </c>
      <c r="K217" s="566"/>
      <c r="L217" s="143">
        <f t="shared" si="5"/>
        <v>0</v>
      </c>
    </row>
    <row r="218" spans="2:12" ht="27.95" hidden="1" customHeight="1" outlineLevel="2" x14ac:dyDescent="0.15">
      <c r="B218" s="561" t="s">
        <v>339</v>
      </c>
      <c r="C218" s="562"/>
      <c r="D218" s="562"/>
      <c r="E218" s="562"/>
      <c r="F218" s="563"/>
      <c r="G218" s="216"/>
      <c r="H218" s="211"/>
      <c r="I218" s="211"/>
      <c r="J218" s="212">
        <f t="shared" si="4"/>
        <v>0</v>
      </c>
      <c r="K218" s="565">
        <f>IFERROR(VLOOKUP(B218,データ!$F$29:$I$42,4,0),0)</f>
        <v>0</v>
      </c>
      <c r="L218" s="212">
        <f t="shared" si="5"/>
        <v>0</v>
      </c>
    </row>
    <row r="219" spans="2:12" ht="27.95" hidden="1" customHeight="1" outlineLevel="2" x14ac:dyDescent="0.15">
      <c r="B219" s="564"/>
      <c r="C219" s="375"/>
      <c r="D219" s="375"/>
      <c r="E219" s="375"/>
      <c r="F219" s="376"/>
      <c r="G219" s="87"/>
      <c r="H219" s="209"/>
      <c r="I219" s="209"/>
      <c r="J219" s="210">
        <f t="shared" si="4"/>
        <v>0</v>
      </c>
      <c r="K219" s="566"/>
      <c r="L219" s="143">
        <f t="shared" si="5"/>
        <v>0</v>
      </c>
    </row>
    <row r="220" spans="2:12" ht="27.95" hidden="1" customHeight="1" outlineLevel="2" x14ac:dyDescent="0.15">
      <c r="B220" s="567" t="s">
        <v>339</v>
      </c>
      <c r="C220" s="567"/>
      <c r="D220" s="567"/>
      <c r="E220" s="567"/>
      <c r="F220" s="567"/>
      <c r="G220" s="217"/>
      <c r="H220" s="211"/>
      <c r="I220" s="211"/>
      <c r="J220" s="212">
        <f t="shared" si="4"/>
        <v>0</v>
      </c>
      <c r="K220" s="565">
        <f>IFERROR(VLOOKUP(B220,データ!$F$29:$I$42,4,0),0)</f>
        <v>0</v>
      </c>
      <c r="L220" s="212">
        <f t="shared" si="5"/>
        <v>0</v>
      </c>
    </row>
    <row r="221" spans="2:12" ht="27.95" hidden="1" customHeight="1" outlineLevel="2" thickBot="1" x14ac:dyDescent="0.2">
      <c r="B221" s="568"/>
      <c r="C221" s="568"/>
      <c r="D221" s="568"/>
      <c r="E221" s="568"/>
      <c r="F221" s="568"/>
      <c r="G221" s="208"/>
      <c r="H221" s="209"/>
      <c r="I221" s="209"/>
      <c r="J221" s="210">
        <f t="shared" si="4"/>
        <v>0</v>
      </c>
      <c r="K221" s="566"/>
      <c r="L221" s="143">
        <f t="shared" si="5"/>
        <v>0</v>
      </c>
    </row>
    <row r="222" spans="2:12" ht="27.75" hidden="1" customHeight="1" outlineLevel="1" collapsed="1" x14ac:dyDescent="0.15">
      <c r="B222" s="570" t="s">
        <v>254</v>
      </c>
      <c r="C222" s="571"/>
      <c r="D222" s="571"/>
      <c r="E222" s="571"/>
      <c r="F222" s="571"/>
      <c r="G222" s="571"/>
      <c r="H222" s="213">
        <f>H208+H210+H212+H214+H216+H218+H220</f>
        <v>0</v>
      </c>
      <c r="I222" s="574"/>
      <c r="J222" s="575"/>
      <c r="K222" s="576"/>
      <c r="L222" s="214">
        <f>L208+L210+L212+L214+L216+L218+L220</f>
        <v>0</v>
      </c>
    </row>
    <row r="223" spans="2:12" ht="27.75" hidden="1" customHeight="1" outlineLevel="1" thickBot="1" x14ac:dyDescent="0.2">
      <c r="B223" s="572"/>
      <c r="C223" s="573"/>
      <c r="D223" s="573"/>
      <c r="E223" s="573"/>
      <c r="F223" s="573"/>
      <c r="G223" s="573"/>
      <c r="H223" s="141">
        <f>H209+H211+H213+H215+H217+H219+H221</f>
        <v>0</v>
      </c>
      <c r="I223" s="577"/>
      <c r="J223" s="578"/>
      <c r="K223" s="579"/>
      <c r="L223" s="151">
        <f>L209+L211+L213+L215+L217+L219+L221</f>
        <v>0</v>
      </c>
    </row>
    <row r="224" spans="2:12" ht="15" customHeight="1" collapsed="1" x14ac:dyDescent="0.15">
      <c r="B224" s="113"/>
      <c r="C224" s="113"/>
      <c r="D224" s="113"/>
      <c r="E224" s="113"/>
      <c r="F224" s="113"/>
      <c r="G224" s="113"/>
      <c r="H224" s="113"/>
      <c r="I224" s="113"/>
      <c r="J224" s="113"/>
      <c r="K224" s="113"/>
      <c r="L224" s="131"/>
    </row>
    <row r="225" spans="2:12" ht="15" hidden="1" customHeight="1" outlineLevel="1" x14ac:dyDescent="0.15">
      <c r="B225" s="111" t="s">
        <v>251</v>
      </c>
      <c r="D225" s="330"/>
      <c r="E225" s="330"/>
      <c r="F225" s="330"/>
      <c r="G225" s="330"/>
      <c r="H225" s="330"/>
      <c r="I225" s="124"/>
      <c r="J225" s="125"/>
      <c r="K225" s="126"/>
      <c r="L225" s="126"/>
    </row>
    <row r="226" spans="2:12" ht="15" hidden="1" customHeight="1" outlineLevel="1" x14ac:dyDescent="0.15">
      <c r="B226" s="116"/>
      <c r="C226" s="116"/>
      <c r="D226" s="127"/>
      <c r="E226" s="127"/>
      <c r="F226" s="127"/>
      <c r="G226" s="127"/>
      <c r="H226" s="127"/>
      <c r="I226" s="127"/>
      <c r="J226" s="117"/>
      <c r="K226" s="118"/>
      <c r="L226" s="118"/>
    </row>
    <row r="227" spans="2:12" ht="27" hidden="1" outlineLevel="1" x14ac:dyDescent="0.15">
      <c r="B227" s="331" t="s">
        <v>212</v>
      </c>
      <c r="C227" s="332"/>
      <c r="D227" s="332"/>
      <c r="E227" s="332"/>
      <c r="F227" s="333"/>
      <c r="G227" s="101" t="s">
        <v>90</v>
      </c>
      <c r="H227" s="119" t="s">
        <v>292</v>
      </c>
      <c r="I227" s="120" t="s">
        <v>295</v>
      </c>
      <c r="J227" s="119" t="s">
        <v>343</v>
      </c>
      <c r="K227" s="121" t="s">
        <v>296</v>
      </c>
      <c r="L227" s="119" t="s">
        <v>297</v>
      </c>
    </row>
    <row r="228" spans="2:12" ht="27.95" hidden="1" customHeight="1" outlineLevel="1" x14ac:dyDescent="0.15">
      <c r="B228" s="561" t="s">
        <v>339</v>
      </c>
      <c r="C228" s="562"/>
      <c r="D228" s="562"/>
      <c r="E228" s="562"/>
      <c r="F228" s="563"/>
      <c r="G228" s="69"/>
      <c r="H228" s="211"/>
      <c r="I228" s="211"/>
      <c r="J228" s="212">
        <f t="shared" ref="J228:J241" si="6">IFERROR(ROUNDDOWN(H228/I228*4/5,-3),0)</f>
        <v>0</v>
      </c>
      <c r="K228" s="565">
        <f>IFERROR(VLOOKUP(B228,データ!$F$29:$I$42,4,0),0)</f>
        <v>0</v>
      </c>
      <c r="L228" s="212">
        <f t="shared" ref="L228:L241" si="7">MIN(J228,K228)*I228</f>
        <v>0</v>
      </c>
    </row>
    <row r="229" spans="2:12" ht="27.95" hidden="1" customHeight="1" outlineLevel="1" x14ac:dyDescent="0.15">
      <c r="B229" s="569"/>
      <c r="C229" s="540"/>
      <c r="D229" s="540"/>
      <c r="E229" s="540"/>
      <c r="F229" s="541"/>
      <c r="G229" s="87"/>
      <c r="H229" s="209"/>
      <c r="I229" s="209"/>
      <c r="J229" s="210">
        <f t="shared" si="6"/>
        <v>0</v>
      </c>
      <c r="K229" s="566"/>
      <c r="L229" s="143">
        <f t="shared" si="7"/>
        <v>0</v>
      </c>
    </row>
    <row r="230" spans="2:12" ht="27.95" hidden="1" customHeight="1" outlineLevel="1" x14ac:dyDescent="0.15">
      <c r="B230" s="561" t="s">
        <v>339</v>
      </c>
      <c r="C230" s="562"/>
      <c r="D230" s="562"/>
      <c r="E230" s="562"/>
      <c r="F230" s="563"/>
      <c r="G230" s="69"/>
      <c r="H230" s="211"/>
      <c r="I230" s="211"/>
      <c r="J230" s="212">
        <f t="shared" si="6"/>
        <v>0</v>
      </c>
      <c r="K230" s="565">
        <f>IFERROR(VLOOKUP(B230,データ!$F$29:$I$42,4,0),0)</f>
        <v>0</v>
      </c>
      <c r="L230" s="212">
        <f t="shared" si="7"/>
        <v>0</v>
      </c>
    </row>
    <row r="231" spans="2:12" ht="27.95" hidden="1" customHeight="1" outlineLevel="1" x14ac:dyDescent="0.15">
      <c r="B231" s="564"/>
      <c r="C231" s="375"/>
      <c r="D231" s="375"/>
      <c r="E231" s="375"/>
      <c r="F231" s="376"/>
      <c r="G231" s="87"/>
      <c r="H231" s="209"/>
      <c r="I231" s="209"/>
      <c r="J231" s="210">
        <f t="shared" si="6"/>
        <v>0</v>
      </c>
      <c r="K231" s="566"/>
      <c r="L231" s="143">
        <f t="shared" si="7"/>
        <v>0</v>
      </c>
    </row>
    <row r="232" spans="2:12" ht="27.95" hidden="1" customHeight="1" outlineLevel="1" x14ac:dyDescent="0.15">
      <c r="B232" s="561" t="s">
        <v>339</v>
      </c>
      <c r="C232" s="562"/>
      <c r="D232" s="562"/>
      <c r="E232" s="562"/>
      <c r="F232" s="563"/>
      <c r="G232" s="69"/>
      <c r="H232" s="211"/>
      <c r="I232" s="211"/>
      <c r="J232" s="212">
        <f t="shared" si="6"/>
        <v>0</v>
      </c>
      <c r="K232" s="565">
        <f>IFERROR(VLOOKUP(B232,データ!$F$29:$I$42,4,0),0)</f>
        <v>0</v>
      </c>
      <c r="L232" s="212">
        <f t="shared" si="7"/>
        <v>0</v>
      </c>
    </row>
    <row r="233" spans="2:12" ht="27.95" hidden="1" customHeight="1" outlineLevel="1" thickBot="1" x14ac:dyDescent="0.2">
      <c r="B233" s="564"/>
      <c r="C233" s="375"/>
      <c r="D233" s="375"/>
      <c r="E233" s="375"/>
      <c r="F233" s="376"/>
      <c r="G233" s="87"/>
      <c r="H233" s="209"/>
      <c r="I233" s="209"/>
      <c r="J233" s="210">
        <f t="shared" si="6"/>
        <v>0</v>
      </c>
      <c r="K233" s="566"/>
      <c r="L233" s="143">
        <f t="shared" si="7"/>
        <v>0</v>
      </c>
    </row>
    <row r="234" spans="2:12" ht="27.95" hidden="1" customHeight="1" outlineLevel="2" x14ac:dyDescent="0.15">
      <c r="B234" s="561" t="s">
        <v>339</v>
      </c>
      <c r="C234" s="562"/>
      <c r="D234" s="562"/>
      <c r="E234" s="562"/>
      <c r="F234" s="563"/>
      <c r="G234" s="69"/>
      <c r="H234" s="211"/>
      <c r="I234" s="211"/>
      <c r="J234" s="212">
        <f t="shared" si="6"/>
        <v>0</v>
      </c>
      <c r="K234" s="565">
        <f>IFERROR(VLOOKUP(B234,データ!$F$29:$I$42,4,0),0)</f>
        <v>0</v>
      </c>
      <c r="L234" s="212">
        <f t="shared" si="7"/>
        <v>0</v>
      </c>
    </row>
    <row r="235" spans="2:12" ht="27.95" hidden="1" customHeight="1" outlineLevel="2" x14ac:dyDescent="0.15">
      <c r="B235" s="564"/>
      <c r="C235" s="375"/>
      <c r="D235" s="375"/>
      <c r="E235" s="375"/>
      <c r="F235" s="376"/>
      <c r="G235" s="87"/>
      <c r="H235" s="209"/>
      <c r="I235" s="209"/>
      <c r="J235" s="210">
        <f t="shared" si="6"/>
        <v>0</v>
      </c>
      <c r="K235" s="566"/>
      <c r="L235" s="143">
        <f t="shared" si="7"/>
        <v>0</v>
      </c>
    </row>
    <row r="236" spans="2:12" ht="27.95" hidden="1" customHeight="1" outlineLevel="2" x14ac:dyDescent="0.15">
      <c r="B236" s="561" t="s">
        <v>339</v>
      </c>
      <c r="C236" s="562"/>
      <c r="D236" s="562"/>
      <c r="E236" s="562"/>
      <c r="F236" s="563"/>
      <c r="G236" s="69"/>
      <c r="H236" s="211"/>
      <c r="I236" s="211"/>
      <c r="J236" s="212">
        <f t="shared" si="6"/>
        <v>0</v>
      </c>
      <c r="K236" s="565">
        <f>IFERROR(VLOOKUP(B236,データ!$F$29:$I$42,4,0),0)</f>
        <v>0</v>
      </c>
      <c r="L236" s="212">
        <f t="shared" si="7"/>
        <v>0</v>
      </c>
    </row>
    <row r="237" spans="2:12" ht="27.95" hidden="1" customHeight="1" outlineLevel="2" x14ac:dyDescent="0.15">
      <c r="B237" s="564"/>
      <c r="C237" s="375"/>
      <c r="D237" s="375"/>
      <c r="E237" s="375"/>
      <c r="F237" s="376"/>
      <c r="G237" s="87"/>
      <c r="H237" s="209"/>
      <c r="I237" s="209"/>
      <c r="J237" s="210">
        <f t="shared" si="6"/>
        <v>0</v>
      </c>
      <c r="K237" s="566"/>
      <c r="L237" s="143">
        <f t="shared" si="7"/>
        <v>0</v>
      </c>
    </row>
    <row r="238" spans="2:12" ht="27.95" hidden="1" customHeight="1" outlineLevel="2" x14ac:dyDescent="0.15">
      <c r="B238" s="561" t="s">
        <v>339</v>
      </c>
      <c r="C238" s="562"/>
      <c r="D238" s="562"/>
      <c r="E238" s="562"/>
      <c r="F238" s="563"/>
      <c r="G238" s="69"/>
      <c r="H238" s="211"/>
      <c r="I238" s="211"/>
      <c r="J238" s="212">
        <f t="shared" si="6"/>
        <v>0</v>
      </c>
      <c r="K238" s="565">
        <f>IFERROR(VLOOKUP(B238,データ!$F$29:$I$42,4,0),0)</f>
        <v>0</v>
      </c>
      <c r="L238" s="212">
        <f t="shared" si="7"/>
        <v>0</v>
      </c>
    </row>
    <row r="239" spans="2:12" ht="27.95" hidden="1" customHeight="1" outlineLevel="2" x14ac:dyDescent="0.15">
      <c r="B239" s="564"/>
      <c r="C239" s="375"/>
      <c r="D239" s="375"/>
      <c r="E239" s="375"/>
      <c r="F239" s="376"/>
      <c r="G239" s="87"/>
      <c r="H239" s="209"/>
      <c r="I239" s="209"/>
      <c r="J239" s="210">
        <f t="shared" si="6"/>
        <v>0</v>
      </c>
      <c r="K239" s="566"/>
      <c r="L239" s="143">
        <f t="shared" si="7"/>
        <v>0</v>
      </c>
    </row>
    <row r="240" spans="2:12" ht="27.95" hidden="1" customHeight="1" outlineLevel="2" x14ac:dyDescent="0.15">
      <c r="B240" s="567" t="s">
        <v>339</v>
      </c>
      <c r="C240" s="567"/>
      <c r="D240" s="567"/>
      <c r="E240" s="567"/>
      <c r="F240" s="567"/>
      <c r="G240" s="138"/>
      <c r="H240" s="211"/>
      <c r="I240" s="211"/>
      <c r="J240" s="212">
        <f t="shared" si="6"/>
        <v>0</v>
      </c>
      <c r="K240" s="565">
        <f>IFERROR(VLOOKUP(B240,データ!$F$29:$I$42,4,0),0)</f>
        <v>0</v>
      </c>
      <c r="L240" s="212">
        <f t="shared" si="7"/>
        <v>0</v>
      </c>
    </row>
    <row r="241" spans="2:12" ht="27.95" hidden="1" customHeight="1" outlineLevel="2" thickBot="1" x14ac:dyDescent="0.2">
      <c r="B241" s="568"/>
      <c r="C241" s="568"/>
      <c r="D241" s="568"/>
      <c r="E241" s="568"/>
      <c r="F241" s="568"/>
      <c r="G241" s="208"/>
      <c r="H241" s="209"/>
      <c r="I241" s="209"/>
      <c r="J241" s="210">
        <f t="shared" si="6"/>
        <v>0</v>
      </c>
      <c r="K241" s="566"/>
      <c r="L241" s="143">
        <f t="shared" si="7"/>
        <v>0</v>
      </c>
    </row>
    <row r="242" spans="2:12" ht="27.75" hidden="1" customHeight="1" outlineLevel="1" collapsed="1" x14ac:dyDescent="0.15">
      <c r="B242" s="570" t="s">
        <v>254</v>
      </c>
      <c r="C242" s="571"/>
      <c r="D242" s="571"/>
      <c r="E242" s="571"/>
      <c r="F242" s="571"/>
      <c r="G242" s="571"/>
      <c r="H242" s="213">
        <f>H228+H230+H232+H234+H236+H238+H240</f>
        <v>0</v>
      </c>
      <c r="I242" s="574"/>
      <c r="J242" s="575"/>
      <c r="K242" s="576"/>
      <c r="L242" s="214">
        <f>L228+L230+L232+L234+L236+L238+L240</f>
        <v>0</v>
      </c>
    </row>
    <row r="243" spans="2:12" ht="27.75" hidden="1" customHeight="1" outlineLevel="1" thickBot="1" x14ac:dyDescent="0.2">
      <c r="B243" s="572"/>
      <c r="C243" s="573"/>
      <c r="D243" s="573"/>
      <c r="E243" s="573"/>
      <c r="F243" s="573"/>
      <c r="G243" s="573"/>
      <c r="H243" s="141">
        <f>H229+H231+H233+H235+H237+H239+H241</f>
        <v>0</v>
      </c>
      <c r="I243" s="577"/>
      <c r="J243" s="578"/>
      <c r="K243" s="579"/>
      <c r="L243" s="151">
        <f>L229+L231+L233+L235+L237+L239+L241</f>
        <v>0</v>
      </c>
    </row>
    <row r="244" spans="2:12" collapsed="1" x14ac:dyDescent="0.15">
      <c r="L244" s="114"/>
    </row>
    <row r="245" spans="2:12" ht="15" hidden="1" customHeight="1" outlineLevel="1" x14ac:dyDescent="0.15">
      <c r="B245" s="111" t="s">
        <v>251</v>
      </c>
      <c r="D245" s="330"/>
      <c r="E245" s="330"/>
      <c r="F245" s="330"/>
      <c r="G245" s="330"/>
      <c r="H245" s="330"/>
      <c r="I245" s="124"/>
      <c r="J245" s="125"/>
      <c r="K245" s="126"/>
      <c r="L245" s="126"/>
    </row>
    <row r="246" spans="2:12" ht="15" hidden="1" customHeight="1" outlineLevel="1" x14ac:dyDescent="0.15">
      <c r="B246" s="116"/>
      <c r="C246" s="116"/>
      <c r="D246" s="127"/>
      <c r="E246" s="127"/>
      <c r="F246" s="127"/>
      <c r="G246" s="127"/>
      <c r="H246" s="127"/>
      <c r="I246" s="127"/>
      <c r="J246" s="117"/>
      <c r="K246" s="118"/>
      <c r="L246" s="118"/>
    </row>
    <row r="247" spans="2:12" ht="27" hidden="1" outlineLevel="1" x14ac:dyDescent="0.15">
      <c r="B247" s="331" t="s">
        <v>212</v>
      </c>
      <c r="C247" s="332"/>
      <c r="D247" s="332"/>
      <c r="E247" s="332"/>
      <c r="F247" s="333"/>
      <c r="G247" s="101" t="s">
        <v>90</v>
      </c>
      <c r="H247" s="119" t="s">
        <v>292</v>
      </c>
      <c r="I247" s="120" t="s">
        <v>295</v>
      </c>
      <c r="J247" s="119" t="s">
        <v>343</v>
      </c>
      <c r="K247" s="121" t="s">
        <v>296</v>
      </c>
      <c r="L247" s="119" t="s">
        <v>297</v>
      </c>
    </row>
    <row r="248" spans="2:12" ht="27.95" hidden="1" customHeight="1" outlineLevel="1" x14ac:dyDescent="0.15">
      <c r="B248" s="561" t="s">
        <v>339</v>
      </c>
      <c r="C248" s="562"/>
      <c r="D248" s="562"/>
      <c r="E248" s="562"/>
      <c r="F248" s="563"/>
      <c r="G248" s="69"/>
      <c r="H248" s="211"/>
      <c r="I248" s="211"/>
      <c r="J248" s="212">
        <f t="shared" ref="J248:J261" si="8">IFERROR(ROUNDDOWN(H248/I248*4/5,-3),0)</f>
        <v>0</v>
      </c>
      <c r="K248" s="565">
        <f>IFERROR(VLOOKUP(B248,データ!$F$29:$I$42,4,0),0)</f>
        <v>0</v>
      </c>
      <c r="L248" s="212">
        <f t="shared" ref="L248:L261" si="9">MIN(J248,K248)*I248</f>
        <v>0</v>
      </c>
    </row>
    <row r="249" spans="2:12" ht="27.95" hidden="1" customHeight="1" outlineLevel="1" x14ac:dyDescent="0.15">
      <c r="B249" s="569"/>
      <c r="C249" s="540"/>
      <c r="D249" s="540"/>
      <c r="E249" s="540"/>
      <c r="F249" s="541"/>
      <c r="G249" s="87"/>
      <c r="H249" s="209"/>
      <c r="I249" s="209"/>
      <c r="J249" s="210">
        <f t="shared" si="8"/>
        <v>0</v>
      </c>
      <c r="K249" s="566"/>
      <c r="L249" s="143">
        <f t="shared" si="9"/>
        <v>0</v>
      </c>
    </row>
    <row r="250" spans="2:12" ht="27.95" hidden="1" customHeight="1" outlineLevel="1" x14ac:dyDescent="0.15">
      <c r="B250" s="561" t="s">
        <v>339</v>
      </c>
      <c r="C250" s="562"/>
      <c r="D250" s="562"/>
      <c r="E250" s="562"/>
      <c r="F250" s="563"/>
      <c r="G250" s="69"/>
      <c r="H250" s="211"/>
      <c r="I250" s="211"/>
      <c r="J250" s="212">
        <f t="shared" si="8"/>
        <v>0</v>
      </c>
      <c r="K250" s="565">
        <f>IFERROR(VLOOKUP(B250,データ!$F$29:$I$42,4,0),0)</f>
        <v>0</v>
      </c>
      <c r="L250" s="212">
        <f t="shared" si="9"/>
        <v>0</v>
      </c>
    </row>
    <row r="251" spans="2:12" ht="27.95" hidden="1" customHeight="1" outlineLevel="1" x14ac:dyDescent="0.15">
      <c r="B251" s="564"/>
      <c r="C251" s="375"/>
      <c r="D251" s="375"/>
      <c r="E251" s="375"/>
      <c r="F251" s="376"/>
      <c r="G251" s="87"/>
      <c r="H251" s="209"/>
      <c r="I251" s="209"/>
      <c r="J251" s="210">
        <f t="shared" si="8"/>
        <v>0</v>
      </c>
      <c r="K251" s="566"/>
      <c r="L251" s="143">
        <f t="shared" si="9"/>
        <v>0</v>
      </c>
    </row>
    <row r="252" spans="2:12" ht="27.95" hidden="1" customHeight="1" outlineLevel="1" x14ac:dyDescent="0.15">
      <c r="B252" s="561" t="s">
        <v>339</v>
      </c>
      <c r="C252" s="562"/>
      <c r="D252" s="562"/>
      <c r="E252" s="562"/>
      <c r="F252" s="563"/>
      <c r="G252" s="69"/>
      <c r="H252" s="211"/>
      <c r="I252" s="211"/>
      <c r="J252" s="212">
        <f t="shared" si="8"/>
        <v>0</v>
      </c>
      <c r="K252" s="565">
        <f>IFERROR(VLOOKUP(B252,データ!$F$29:$I$42,4,0),0)</f>
        <v>0</v>
      </c>
      <c r="L252" s="212">
        <f t="shared" si="9"/>
        <v>0</v>
      </c>
    </row>
    <row r="253" spans="2:12" ht="27.95" hidden="1" customHeight="1" outlineLevel="1" thickBot="1" x14ac:dyDescent="0.2">
      <c r="B253" s="564"/>
      <c r="C253" s="375"/>
      <c r="D253" s="375"/>
      <c r="E253" s="375"/>
      <c r="F253" s="376"/>
      <c r="G253" s="87"/>
      <c r="H253" s="209"/>
      <c r="I253" s="209"/>
      <c r="J253" s="210">
        <f t="shared" si="8"/>
        <v>0</v>
      </c>
      <c r="K253" s="566"/>
      <c r="L253" s="143">
        <f t="shared" si="9"/>
        <v>0</v>
      </c>
    </row>
    <row r="254" spans="2:12" ht="27.95" hidden="1" customHeight="1" outlineLevel="2" x14ac:dyDescent="0.15">
      <c r="B254" s="561" t="s">
        <v>339</v>
      </c>
      <c r="C254" s="562"/>
      <c r="D254" s="562"/>
      <c r="E254" s="562"/>
      <c r="F254" s="563"/>
      <c r="G254" s="69"/>
      <c r="H254" s="211"/>
      <c r="I254" s="211"/>
      <c r="J254" s="212">
        <f t="shared" si="8"/>
        <v>0</v>
      </c>
      <c r="K254" s="565">
        <f>IFERROR(VLOOKUP(B254,データ!$F$29:$I$42,4,0),0)</f>
        <v>0</v>
      </c>
      <c r="L254" s="212">
        <f t="shared" si="9"/>
        <v>0</v>
      </c>
    </row>
    <row r="255" spans="2:12" ht="27.95" hidden="1" customHeight="1" outlineLevel="2" x14ac:dyDescent="0.15">
      <c r="B255" s="564"/>
      <c r="C255" s="375"/>
      <c r="D255" s="375"/>
      <c r="E255" s="375"/>
      <c r="F255" s="376"/>
      <c r="G255" s="87"/>
      <c r="H255" s="209"/>
      <c r="I255" s="209"/>
      <c r="J255" s="210">
        <f t="shared" si="8"/>
        <v>0</v>
      </c>
      <c r="K255" s="566"/>
      <c r="L255" s="143">
        <f t="shared" si="9"/>
        <v>0</v>
      </c>
    </row>
    <row r="256" spans="2:12" ht="27.95" hidden="1" customHeight="1" outlineLevel="2" x14ac:dyDescent="0.15">
      <c r="B256" s="561" t="s">
        <v>339</v>
      </c>
      <c r="C256" s="562"/>
      <c r="D256" s="562"/>
      <c r="E256" s="562"/>
      <c r="F256" s="563"/>
      <c r="G256" s="69"/>
      <c r="H256" s="211"/>
      <c r="I256" s="211"/>
      <c r="J256" s="212">
        <f t="shared" si="8"/>
        <v>0</v>
      </c>
      <c r="K256" s="565">
        <f>IFERROR(VLOOKUP(B256,データ!$F$29:$I$42,4,0),0)</f>
        <v>0</v>
      </c>
      <c r="L256" s="212">
        <f t="shared" si="9"/>
        <v>0</v>
      </c>
    </row>
    <row r="257" spans="2:12" ht="27.95" hidden="1" customHeight="1" outlineLevel="2" x14ac:dyDescent="0.15">
      <c r="B257" s="564"/>
      <c r="C257" s="375"/>
      <c r="D257" s="375"/>
      <c r="E257" s="375"/>
      <c r="F257" s="376"/>
      <c r="G257" s="87"/>
      <c r="H257" s="209"/>
      <c r="I257" s="209"/>
      <c r="J257" s="210">
        <f t="shared" si="8"/>
        <v>0</v>
      </c>
      <c r="K257" s="566"/>
      <c r="L257" s="143">
        <f t="shared" si="9"/>
        <v>0</v>
      </c>
    </row>
    <row r="258" spans="2:12" ht="27.95" hidden="1" customHeight="1" outlineLevel="2" x14ac:dyDescent="0.15">
      <c r="B258" s="561" t="s">
        <v>339</v>
      </c>
      <c r="C258" s="562"/>
      <c r="D258" s="562"/>
      <c r="E258" s="562"/>
      <c r="F258" s="563"/>
      <c r="G258" s="69"/>
      <c r="H258" s="211"/>
      <c r="I258" s="211"/>
      <c r="J258" s="212">
        <f t="shared" si="8"/>
        <v>0</v>
      </c>
      <c r="K258" s="565">
        <f>IFERROR(VLOOKUP(B258,データ!$F$29:$I$42,4,0),0)</f>
        <v>0</v>
      </c>
      <c r="L258" s="212">
        <f t="shared" si="9"/>
        <v>0</v>
      </c>
    </row>
    <row r="259" spans="2:12" ht="27.95" hidden="1" customHeight="1" outlineLevel="2" x14ac:dyDescent="0.15">
      <c r="B259" s="564"/>
      <c r="C259" s="375"/>
      <c r="D259" s="375"/>
      <c r="E259" s="375"/>
      <c r="F259" s="376"/>
      <c r="G259" s="87"/>
      <c r="H259" s="209"/>
      <c r="I259" s="209"/>
      <c r="J259" s="210">
        <f t="shared" si="8"/>
        <v>0</v>
      </c>
      <c r="K259" s="566"/>
      <c r="L259" s="143">
        <f t="shared" si="9"/>
        <v>0</v>
      </c>
    </row>
    <row r="260" spans="2:12" ht="27.95" hidden="1" customHeight="1" outlineLevel="2" x14ac:dyDescent="0.15">
      <c r="B260" s="567" t="s">
        <v>339</v>
      </c>
      <c r="C260" s="567"/>
      <c r="D260" s="567"/>
      <c r="E260" s="567"/>
      <c r="F260" s="567"/>
      <c r="G260" s="138"/>
      <c r="H260" s="211"/>
      <c r="I260" s="211"/>
      <c r="J260" s="212">
        <f t="shared" si="8"/>
        <v>0</v>
      </c>
      <c r="K260" s="565">
        <f>IFERROR(VLOOKUP(B260,データ!$F$29:$I$42,4,0),0)</f>
        <v>0</v>
      </c>
      <c r="L260" s="212">
        <f t="shared" si="9"/>
        <v>0</v>
      </c>
    </row>
    <row r="261" spans="2:12" ht="27.95" hidden="1" customHeight="1" outlineLevel="2" thickBot="1" x14ac:dyDescent="0.2">
      <c r="B261" s="568"/>
      <c r="C261" s="568"/>
      <c r="D261" s="568"/>
      <c r="E261" s="568"/>
      <c r="F261" s="568"/>
      <c r="G261" s="208"/>
      <c r="H261" s="209"/>
      <c r="I261" s="209"/>
      <c r="J261" s="210">
        <f t="shared" si="8"/>
        <v>0</v>
      </c>
      <c r="K261" s="566"/>
      <c r="L261" s="143">
        <f t="shared" si="9"/>
        <v>0</v>
      </c>
    </row>
    <row r="262" spans="2:12" ht="27.75" hidden="1" customHeight="1" outlineLevel="1" collapsed="1" x14ac:dyDescent="0.15">
      <c r="B262" s="570" t="s">
        <v>254</v>
      </c>
      <c r="C262" s="571"/>
      <c r="D262" s="571"/>
      <c r="E262" s="571"/>
      <c r="F262" s="571"/>
      <c r="G262" s="571"/>
      <c r="H262" s="213">
        <f>H248+H250+H252+H254+H256+H258+H260</f>
        <v>0</v>
      </c>
      <c r="I262" s="574"/>
      <c r="J262" s="575"/>
      <c r="K262" s="576"/>
      <c r="L262" s="214">
        <f>L248+L250+L252+L254+L256+L258+L260</f>
        <v>0</v>
      </c>
    </row>
    <row r="263" spans="2:12" ht="27.75" hidden="1" customHeight="1" outlineLevel="1" thickBot="1" x14ac:dyDescent="0.2">
      <c r="B263" s="572"/>
      <c r="C263" s="573"/>
      <c r="D263" s="573"/>
      <c r="E263" s="573"/>
      <c r="F263" s="573"/>
      <c r="G263" s="573"/>
      <c r="H263" s="141">
        <f>H249+H251+H253+H255+H257+H259+H261</f>
        <v>0</v>
      </c>
      <c r="I263" s="577"/>
      <c r="J263" s="578"/>
      <c r="K263" s="579"/>
      <c r="L263" s="151">
        <f>L249+L251+L253+L255+L257+L259+L261</f>
        <v>0</v>
      </c>
    </row>
    <row r="264" spans="2:12" collapsed="1" x14ac:dyDescent="0.15">
      <c r="L264" s="114"/>
    </row>
    <row r="265" spans="2:12" ht="15" hidden="1" customHeight="1" outlineLevel="1" x14ac:dyDescent="0.15">
      <c r="B265" s="111" t="s">
        <v>251</v>
      </c>
      <c r="D265" s="330"/>
      <c r="E265" s="330"/>
      <c r="F265" s="330"/>
      <c r="G265" s="330"/>
      <c r="H265" s="330"/>
      <c r="I265" s="124"/>
      <c r="J265" s="125"/>
      <c r="K265" s="126"/>
      <c r="L265" s="126"/>
    </row>
    <row r="266" spans="2:12" ht="15" hidden="1" customHeight="1" outlineLevel="1" x14ac:dyDescent="0.15">
      <c r="B266" s="116"/>
      <c r="C266" s="116"/>
      <c r="D266" s="127"/>
      <c r="E266" s="127"/>
      <c r="F266" s="127"/>
      <c r="G266" s="127"/>
      <c r="H266" s="127"/>
      <c r="I266" s="127"/>
      <c r="J266" s="117"/>
      <c r="K266" s="118"/>
      <c r="L266" s="118"/>
    </row>
    <row r="267" spans="2:12" ht="27" hidden="1" outlineLevel="1" x14ac:dyDescent="0.15">
      <c r="B267" s="331" t="s">
        <v>212</v>
      </c>
      <c r="C267" s="332"/>
      <c r="D267" s="332"/>
      <c r="E267" s="332"/>
      <c r="F267" s="333"/>
      <c r="G267" s="101" t="s">
        <v>90</v>
      </c>
      <c r="H267" s="119" t="s">
        <v>292</v>
      </c>
      <c r="I267" s="120" t="s">
        <v>295</v>
      </c>
      <c r="J267" s="119" t="s">
        <v>343</v>
      </c>
      <c r="K267" s="121" t="s">
        <v>296</v>
      </c>
      <c r="L267" s="119" t="s">
        <v>297</v>
      </c>
    </row>
    <row r="268" spans="2:12" ht="27.95" hidden="1" customHeight="1" outlineLevel="1" x14ac:dyDescent="0.15">
      <c r="B268" s="561" t="s">
        <v>339</v>
      </c>
      <c r="C268" s="562"/>
      <c r="D268" s="562"/>
      <c r="E268" s="562"/>
      <c r="F268" s="563"/>
      <c r="G268" s="69"/>
      <c r="H268" s="211"/>
      <c r="I268" s="211"/>
      <c r="J268" s="212">
        <f t="shared" ref="J268:J281" si="10">IFERROR(ROUNDDOWN(H268/I268*4/5,-3),0)</f>
        <v>0</v>
      </c>
      <c r="K268" s="565">
        <f>IFERROR(VLOOKUP(B268,データ!$F$29:$I$42,4,0),0)</f>
        <v>0</v>
      </c>
      <c r="L268" s="212">
        <f t="shared" ref="L268:L281" si="11">MIN(J268,K268)*I268</f>
        <v>0</v>
      </c>
    </row>
    <row r="269" spans="2:12" ht="27.95" hidden="1" customHeight="1" outlineLevel="1" x14ac:dyDescent="0.15">
      <c r="B269" s="569"/>
      <c r="C269" s="540"/>
      <c r="D269" s="540"/>
      <c r="E269" s="540"/>
      <c r="F269" s="541"/>
      <c r="G269" s="87"/>
      <c r="H269" s="209"/>
      <c r="I269" s="209"/>
      <c r="J269" s="210">
        <f t="shared" si="10"/>
        <v>0</v>
      </c>
      <c r="K269" s="566"/>
      <c r="L269" s="143">
        <f t="shared" si="11"/>
        <v>0</v>
      </c>
    </row>
    <row r="270" spans="2:12" ht="27.95" hidden="1" customHeight="1" outlineLevel="1" x14ac:dyDescent="0.15">
      <c r="B270" s="561" t="s">
        <v>339</v>
      </c>
      <c r="C270" s="562"/>
      <c r="D270" s="562"/>
      <c r="E270" s="562"/>
      <c r="F270" s="563"/>
      <c r="G270" s="69"/>
      <c r="H270" s="211"/>
      <c r="I270" s="211"/>
      <c r="J270" s="212">
        <f t="shared" si="10"/>
        <v>0</v>
      </c>
      <c r="K270" s="565">
        <f>IFERROR(VLOOKUP(B270,データ!$F$29:$I$42,4,0),0)</f>
        <v>0</v>
      </c>
      <c r="L270" s="212">
        <f t="shared" si="11"/>
        <v>0</v>
      </c>
    </row>
    <row r="271" spans="2:12" ht="27.95" hidden="1" customHeight="1" outlineLevel="1" x14ac:dyDescent="0.15">
      <c r="B271" s="564"/>
      <c r="C271" s="375"/>
      <c r="D271" s="375"/>
      <c r="E271" s="375"/>
      <c r="F271" s="376"/>
      <c r="G271" s="87"/>
      <c r="H271" s="209"/>
      <c r="I271" s="209"/>
      <c r="J271" s="210">
        <f t="shared" si="10"/>
        <v>0</v>
      </c>
      <c r="K271" s="566"/>
      <c r="L271" s="143">
        <f t="shared" si="11"/>
        <v>0</v>
      </c>
    </row>
    <row r="272" spans="2:12" ht="27.95" hidden="1" customHeight="1" outlineLevel="1" x14ac:dyDescent="0.15">
      <c r="B272" s="561" t="s">
        <v>339</v>
      </c>
      <c r="C272" s="562"/>
      <c r="D272" s="562"/>
      <c r="E272" s="562"/>
      <c r="F272" s="563"/>
      <c r="G272" s="69"/>
      <c r="H272" s="211"/>
      <c r="I272" s="211"/>
      <c r="J272" s="212">
        <f t="shared" si="10"/>
        <v>0</v>
      </c>
      <c r="K272" s="565">
        <f>IFERROR(VLOOKUP(B272,データ!$F$29:$I$42,4,0),0)</f>
        <v>0</v>
      </c>
      <c r="L272" s="212">
        <f t="shared" si="11"/>
        <v>0</v>
      </c>
    </row>
    <row r="273" spans="2:12" ht="27.95" hidden="1" customHeight="1" outlineLevel="1" thickBot="1" x14ac:dyDescent="0.2">
      <c r="B273" s="564"/>
      <c r="C273" s="375"/>
      <c r="D273" s="375"/>
      <c r="E273" s="375"/>
      <c r="F273" s="376"/>
      <c r="G273" s="87"/>
      <c r="H273" s="209"/>
      <c r="I273" s="209"/>
      <c r="J273" s="210">
        <f t="shared" si="10"/>
        <v>0</v>
      </c>
      <c r="K273" s="566"/>
      <c r="L273" s="143">
        <f t="shared" si="11"/>
        <v>0</v>
      </c>
    </row>
    <row r="274" spans="2:12" ht="27.95" hidden="1" customHeight="1" outlineLevel="2" x14ac:dyDescent="0.15">
      <c r="B274" s="561" t="s">
        <v>339</v>
      </c>
      <c r="C274" s="562"/>
      <c r="D274" s="562"/>
      <c r="E274" s="562"/>
      <c r="F274" s="563"/>
      <c r="G274" s="69"/>
      <c r="H274" s="211"/>
      <c r="I274" s="211"/>
      <c r="J274" s="212">
        <f t="shared" si="10"/>
        <v>0</v>
      </c>
      <c r="K274" s="565">
        <f>IFERROR(VLOOKUP(B274,データ!$F$29:$I$42,4,0),0)</f>
        <v>0</v>
      </c>
      <c r="L274" s="212">
        <f t="shared" si="11"/>
        <v>0</v>
      </c>
    </row>
    <row r="275" spans="2:12" ht="27.95" hidden="1" customHeight="1" outlineLevel="2" x14ac:dyDescent="0.15">
      <c r="B275" s="564"/>
      <c r="C275" s="375"/>
      <c r="D275" s="375"/>
      <c r="E275" s="375"/>
      <c r="F275" s="376"/>
      <c r="G275" s="87"/>
      <c r="H275" s="209"/>
      <c r="I275" s="209"/>
      <c r="J275" s="210">
        <f t="shared" si="10"/>
        <v>0</v>
      </c>
      <c r="K275" s="566"/>
      <c r="L275" s="143">
        <f t="shared" si="11"/>
        <v>0</v>
      </c>
    </row>
    <row r="276" spans="2:12" ht="27.95" hidden="1" customHeight="1" outlineLevel="2" x14ac:dyDescent="0.15">
      <c r="B276" s="561" t="s">
        <v>339</v>
      </c>
      <c r="C276" s="562"/>
      <c r="D276" s="562"/>
      <c r="E276" s="562"/>
      <c r="F276" s="563"/>
      <c r="G276" s="69"/>
      <c r="H276" s="211"/>
      <c r="I276" s="211"/>
      <c r="J276" s="212">
        <f t="shared" si="10"/>
        <v>0</v>
      </c>
      <c r="K276" s="565">
        <f>IFERROR(VLOOKUP(B276,データ!$F$29:$I$42,4,0),0)</f>
        <v>0</v>
      </c>
      <c r="L276" s="212">
        <f t="shared" si="11"/>
        <v>0</v>
      </c>
    </row>
    <row r="277" spans="2:12" ht="27.95" hidden="1" customHeight="1" outlineLevel="2" x14ac:dyDescent="0.15">
      <c r="B277" s="564"/>
      <c r="C277" s="375"/>
      <c r="D277" s="375"/>
      <c r="E277" s="375"/>
      <c r="F277" s="376"/>
      <c r="G277" s="87"/>
      <c r="H277" s="209"/>
      <c r="I277" s="209"/>
      <c r="J277" s="210">
        <f t="shared" si="10"/>
        <v>0</v>
      </c>
      <c r="K277" s="566"/>
      <c r="L277" s="143">
        <f t="shared" si="11"/>
        <v>0</v>
      </c>
    </row>
    <row r="278" spans="2:12" ht="27.95" hidden="1" customHeight="1" outlineLevel="2" x14ac:dyDescent="0.15">
      <c r="B278" s="561" t="s">
        <v>339</v>
      </c>
      <c r="C278" s="562"/>
      <c r="D278" s="562"/>
      <c r="E278" s="562"/>
      <c r="F278" s="563"/>
      <c r="G278" s="69"/>
      <c r="H278" s="211"/>
      <c r="I278" s="211"/>
      <c r="J278" s="212">
        <f t="shared" si="10"/>
        <v>0</v>
      </c>
      <c r="K278" s="565">
        <f>IFERROR(VLOOKUP(B278,データ!$F$29:$I$42,4,0),0)</f>
        <v>0</v>
      </c>
      <c r="L278" s="212">
        <f t="shared" si="11"/>
        <v>0</v>
      </c>
    </row>
    <row r="279" spans="2:12" ht="27.95" hidden="1" customHeight="1" outlineLevel="2" x14ac:dyDescent="0.15">
      <c r="B279" s="564"/>
      <c r="C279" s="375"/>
      <c r="D279" s="375"/>
      <c r="E279" s="375"/>
      <c r="F279" s="376"/>
      <c r="G279" s="87"/>
      <c r="H279" s="209"/>
      <c r="I279" s="209"/>
      <c r="J279" s="210">
        <f t="shared" si="10"/>
        <v>0</v>
      </c>
      <c r="K279" s="566"/>
      <c r="L279" s="143">
        <f t="shared" si="11"/>
        <v>0</v>
      </c>
    </row>
    <row r="280" spans="2:12" ht="27.95" hidden="1" customHeight="1" outlineLevel="2" x14ac:dyDescent="0.15">
      <c r="B280" s="567" t="s">
        <v>339</v>
      </c>
      <c r="C280" s="567"/>
      <c r="D280" s="567"/>
      <c r="E280" s="567"/>
      <c r="F280" s="567"/>
      <c r="G280" s="138"/>
      <c r="H280" s="211"/>
      <c r="I280" s="211"/>
      <c r="J280" s="212">
        <f t="shared" si="10"/>
        <v>0</v>
      </c>
      <c r="K280" s="565">
        <f>IFERROR(VLOOKUP(B280,データ!$F$29:$I$42,4,0),0)</f>
        <v>0</v>
      </c>
      <c r="L280" s="212">
        <f t="shared" si="11"/>
        <v>0</v>
      </c>
    </row>
    <row r="281" spans="2:12" ht="27.95" hidden="1" customHeight="1" outlineLevel="2" thickBot="1" x14ac:dyDescent="0.2">
      <c r="B281" s="568"/>
      <c r="C281" s="568"/>
      <c r="D281" s="568"/>
      <c r="E281" s="568"/>
      <c r="F281" s="568"/>
      <c r="G281" s="208"/>
      <c r="H281" s="209"/>
      <c r="I281" s="209"/>
      <c r="J281" s="210">
        <f t="shared" si="10"/>
        <v>0</v>
      </c>
      <c r="K281" s="566"/>
      <c r="L281" s="143">
        <f t="shared" si="11"/>
        <v>0</v>
      </c>
    </row>
    <row r="282" spans="2:12" ht="27.75" hidden="1" customHeight="1" outlineLevel="1" collapsed="1" x14ac:dyDescent="0.15">
      <c r="B282" s="570" t="s">
        <v>254</v>
      </c>
      <c r="C282" s="571"/>
      <c r="D282" s="571"/>
      <c r="E282" s="571"/>
      <c r="F282" s="571"/>
      <c r="G282" s="571"/>
      <c r="H282" s="213">
        <f>H268+H270+H272+H274+H276+H278+H280</f>
        <v>0</v>
      </c>
      <c r="I282" s="574"/>
      <c r="J282" s="575"/>
      <c r="K282" s="576"/>
      <c r="L282" s="214">
        <f>L268+L270+L272+L274+L276+L278+L280</f>
        <v>0</v>
      </c>
    </row>
    <row r="283" spans="2:12" ht="27.75" hidden="1" customHeight="1" outlineLevel="1" thickBot="1" x14ac:dyDescent="0.2">
      <c r="B283" s="572"/>
      <c r="C283" s="573"/>
      <c r="D283" s="573"/>
      <c r="E283" s="573"/>
      <c r="F283" s="573"/>
      <c r="G283" s="573"/>
      <c r="H283" s="141">
        <f>H269+H271+H273+H275+H277+H279+H281</f>
        <v>0</v>
      </c>
      <c r="I283" s="577"/>
      <c r="J283" s="578"/>
      <c r="K283" s="579"/>
      <c r="L283" s="151">
        <f>L269+L271+L273+L275+L277+L279+L281</f>
        <v>0</v>
      </c>
    </row>
    <row r="284" spans="2:12" collapsed="1" x14ac:dyDescent="0.15">
      <c r="L284" s="114"/>
    </row>
    <row r="285" spans="2:12" ht="15" hidden="1" customHeight="1" outlineLevel="1" x14ac:dyDescent="0.15">
      <c r="B285" s="111" t="s">
        <v>251</v>
      </c>
      <c r="D285" s="330"/>
      <c r="E285" s="330"/>
      <c r="F285" s="330"/>
      <c r="G285" s="330"/>
      <c r="H285" s="330"/>
      <c r="I285" s="124"/>
      <c r="J285" s="125"/>
      <c r="K285" s="126"/>
      <c r="L285" s="126"/>
    </row>
    <row r="286" spans="2:12" ht="15" hidden="1" customHeight="1" outlineLevel="1" x14ac:dyDescent="0.15">
      <c r="B286" s="116"/>
      <c r="C286" s="116"/>
      <c r="D286" s="127"/>
      <c r="E286" s="127"/>
      <c r="F286" s="127"/>
      <c r="G286" s="127"/>
      <c r="H286" s="127"/>
      <c r="I286" s="127"/>
      <c r="J286" s="117"/>
      <c r="K286" s="118"/>
      <c r="L286" s="118"/>
    </row>
    <row r="287" spans="2:12" ht="27" hidden="1" outlineLevel="1" x14ac:dyDescent="0.15">
      <c r="B287" s="331" t="s">
        <v>212</v>
      </c>
      <c r="C287" s="332"/>
      <c r="D287" s="332"/>
      <c r="E287" s="332"/>
      <c r="F287" s="333"/>
      <c r="G287" s="101" t="s">
        <v>90</v>
      </c>
      <c r="H287" s="119" t="s">
        <v>292</v>
      </c>
      <c r="I287" s="120" t="s">
        <v>295</v>
      </c>
      <c r="J287" s="119" t="s">
        <v>343</v>
      </c>
      <c r="K287" s="121" t="s">
        <v>296</v>
      </c>
      <c r="L287" s="119" t="s">
        <v>297</v>
      </c>
    </row>
    <row r="288" spans="2:12" ht="27.95" hidden="1" customHeight="1" outlineLevel="1" x14ac:dyDescent="0.15">
      <c r="B288" s="561" t="s">
        <v>339</v>
      </c>
      <c r="C288" s="562"/>
      <c r="D288" s="562"/>
      <c r="E288" s="562"/>
      <c r="F288" s="563"/>
      <c r="G288" s="69"/>
      <c r="H288" s="211"/>
      <c r="I288" s="211"/>
      <c r="J288" s="212">
        <f t="shared" ref="J288:J301" si="12">IFERROR(ROUNDDOWN(H288/I288*4/5,-3),0)</f>
        <v>0</v>
      </c>
      <c r="K288" s="565">
        <f>IFERROR(VLOOKUP(B288,データ!$F$29:$I$42,4,0),0)</f>
        <v>0</v>
      </c>
      <c r="L288" s="212">
        <f t="shared" ref="L288:L301" si="13">MIN(J288,K288)*I288</f>
        <v>0</v>
      </c>
    </row>
    <row r="289" spans="2:12" ht="27.95" hidden="1" customHeight="1" outlineLevel="1" x14ac:dyDescent="0.15">
      <c r="B289" s="569"/>
      <c r="C289" s="540"/>
      <c r="D289" s="540"/>
      <c r="E289" s="540"/>
      <c r="F289" s="541"/>
      <c r="G289" s="87"/>
      <c r="H289" s="209"/>
      <c r="I289" s="209"/>
      <c r="J289" s="210">
        <f t="shared" si="12"/>
        <v>0</v>
      </c>
      <c r="K289" s="566"/>
      <c r="L289" s="143">
        <f t="shared" si="13"/>
        <v>0</v>
      </c>
    </row>
    <row r="290" spans="2:12" ht="27.95" hidden="1" customHeight="1" outlineLevel="1" x14ac:dyDescent="0.15">
      <c r="B290" s="561" t="s">
        <v>339</v>
      </c>
      <c r="C290" s="562"/>
      <c r="D290" s="562"/>
      <c r="E290" s="562"/>
      <c r="F290" s="563"/>
      <c r="G290" s="69"/>
      <c r="H290" s="211"/>
      <c r="I290" s="211"/>
      <c r="J290" s="212">
        <f t="shared" si="12"/>
        <v>0</v>
      </c>
      <c r="K290" s="565">
        <f>IFERROR(VLOOKUP(B290,データ!$F$29:$I$42,4,0),0)</f>
        <v>0</v>
      </c>
      <c r="L290" s="212">
        <f t="shared" si="13"/>
        <v>0</v>
      </c>
    </row>
    <row r="291" spans="2:12" ht="27.95" hidden="1" customHeight="1" outlineLevel="1" x14ac:dyDescent="0.15">
      <c r="B291" s="564"/>
      <c r="C291" s="375"/>
      <c r="D291" s="375"/>
      <c r="E291" s="375"/>
      <c r="F291" s="376"/>
      <c r="G291" s="87"/>
      <c r="H291" s="209"/>
      <c r="I291" s="209"/>
      <c r="J291" s="210">
        <f t="shared" si="12"/>
        <v>0</v>
      </c>
      <c r="K291" s="566"/>
      <c r="L291" s="143">
        <f t="shared" si="13"/>
        <v>0</v>
      </c>
    </row>
    <row r="292" spans="2:12" ht="27.95" hidden="1" customHeight="1" outlineLevel="1" x14ac:dyDescent="0.15">
      <c r="B292" s="561" t="s">
        <v>339</v>
      </c>
      <c r="C292" s="562"/>
      <c r="D292" s="562"/>
      <c r="E292" s="562"/>
      <c r="F292" s="563"/>
      <c r="G292" s="69"/>
      <c r="H292" s="211"/>
      <c r="I292" s="211"/>
      <c r="J292" s="212">
        <f t="shared" si="12"/>
        <v>0</v>
      </c>
      <c r="K292" s="565">
        <f>IFERROR(VLOOKUP(B292,データ!$F$29:$I$42,4,0),0)</f>
        <v>0</v>
      </c>
      <c r="L292" s="212">
        <f t="shared" si="13"/>
        <v>0</v>
      </c>
    </row>
    <row r="293" spans="2:12" ht="27.95" hidden="1" customHeight="1" outlineLevel="1" thickBot="1" x14ac:dyDescent="0.2">
      <c r="B293" s="564"/>
      <c r="C293" s="375"/>
      <c r="D293" s="375"/>
      <c r="E293" s="375"/>
      <c r="F293" s="376"/>
      <c r="G293" s="87"/>
      <c r="H293" s="209"/>
      <c r="I293" s="209"/>
      <c r="J293" s="210">
        <f t="shared" si="12"/>
        <v>0</v>
      </c>
      <c r="K293" s="566"/>
      <c r="L293" s="143">
        <f t="shared" si="13"/>
        <v>0</v>
      </c>
    </row>
    <row r="294" spans="2:12" ht="27.95" hidden="1" customHeight="1" outlineLevel="2" x14ac:dyDescent="0.15">
      <c r="B294" s="561" t="s">
        <v>339</v>
      </c>
      <c r="C294" s="562"/>
      <c r="D294" s="562"/>
      <c r="E294" s="562"/>
      <c r="F294" s="563"/>
      <c r="G294" s="69"/>
      <c r="H294" s="211"/>
      <c r="I294" s="211"/>
      <c r="J294" s="212">
        <f t="shared" si="12"/>
        <v>0</v>
      </c>
      <c r="K294" s="565">
        <f>IFERROR(VLOOKUP(B294,データ!$F$29:$I$42,4,0),0)</f>
        <v>0</v>
      </c>
      <c r="L294" s="212">
        <f t="shared" si="13"/>
        <v>0</v>
      </c>
    </row>
    <row r="295" spans="2:12" ht="27.95" hidden="1" customHeight="1" outlineLevel="2" x14ac:dyDescent="0.15">
      <c r="B295" s="564"/>
      <c r="C295" s="375"/>
      <c r="D295" s="375"/>
      <c r="E295" s="375"/>
      <c r="F295" s="376"/>
      <c r="G295" s="87"/>
      <c r="H295" s="209"/>
      <c r="I295" s="209"/>
      <c r="J295" s="210">
        <f t="shared" si="12"/>
        <v>0</v>
      </c>
      <c r="K295" s="566"/>
      <c r="L295" s="143">
        <f t="shared" si="13"/>
        <v>0</v>
      </c>
    </row>
    <row r="296" spans="2:12" ht="27.95" hidden="1" customHeight="1" outlineLevel="2" x14ac:dyDescent="0.15">
      <c r="B296" s="561" t="s">
        <v>339</v>
      </c>
      <c r="C296" s="562"/>
      <c r="D296" s="562"/>
      <c r="E296" s="562"/>
      <c r="F296" s="563"/>
      <c r="G296" s="69"/>
      <c r="H296" s="211"/>
      <c r="I296" s="211"/>
      <c r="J296" s="212">
        <f t="shared" si="12"/>
        <v>0</v>
      </c>
      <c r="K296" s="565">
        <f>IFERROR(VLOOKUP(B296,データ!$F$29:$I$42,4,0),0)</f>
        <v>0</v>
      </c>
      <c r="L296" s="212">
        <f t="shared" si="13"/>
        <v>0</v>
      </c>
    </row>
    <row r="297" spans="2:12" ht="27.95" hidden="1" customHeight="1" outlineLevel="2" x14ac:dyDescent="0.15">
      <c r="B297" s="564"/>
      <c r="C297" s="375"/>
      <c r="D297" s="375"/>
      <c r="E297" s="375"/>
      <c r="F297" s="376"/>
      <c r="G297" s="87"/>
      <c r="H297" s="209"/>
      <c r="I297" s="209"/>
      <c r="J297" s="210">
        <f t="shared" si="12"/>
        <v>0</v>
      </c>
      <c r="K297" s="566"/>
      <c r="L297" s="143">
        <f t="shared" si="13"/>
        <v>0</v>
      </c>
    </row>
    <row r="298" spans="2:12" ht="27.95" hidden="1" customHeight="1" outlineLevel="2" x14ac:dyDescent="0.15">
      <c r="B298" s="561" t="s">
        <v>339</v>
      </c>
      <c r="C298" s="562"/>
      <c r="D298" s="562"/>
      <c r="E298" s="562"/>
      <c r="F298" s="563"/>
      <c r="G298" s="69"/>
      <c r="H298" s="211"/>
      <c r="I298" s="211"/>
      <c r="J298" s="212">
        <f t="shared" si="12"/>
        <v>0</v>
      </c>
      <c r="K298" s="565">
        <f>IFERROR(VLOOKUP(B298,データ!$F$29:$I$42,4,0),0)</f>
        <v>0</v>
      </c>
      <c r="L298" s="212">
        <f t="shared" si="13"/>
        <v>0</v>
      </c>
    </row>
    <row r="299" spans="2:12" ht="27.95" hidden="1" customHeight="1" outlineLevel="2" x14ac:dyDescent="0.15">
      <c r="B299" s="564"/>
      <c r="C299" s="375"/>
      <c r="D299" s="375"/>
      <c r="E299" s="375"/>
      <c r="F299" s="376"/>
      <c r="G299" s="87"/>
      <c r="H299" s="209"/>
      <c r="I299" s="209"/>
      <c r="J299" s="210">
        <f t="shared" si="12"/>
        <v>0</v>
      </c>
      <c r="K299" s="566"/>
      <c r="L299" s="143">
        <f t="shared" si="13"/>
        <v>0</v>
      </c>
    </row>
    <row r="300" spans="2:12" ht="27.95" hidden="1" customHeight="1" outlineLevel="2" x14ac:dyDescent="0.15">
      <c r="B300" s="567" t="s">
        <v>339</v>
      </c>
      <c r="C300" s="567"/>
      <c r="D300" s="567"/>
      <c r="E300" s="567"/>
      <c r="F300" s="567"/>
      <c r="G300" s="138"/>
      <c r="H300" s="211"/>
      <c r="I300" s="211"/>
      <c r="J300" s="212">
        <f t="shared" si="12"/>
        <v>0</v>
      </c>
      <c r="K300" s="565">
        <f>IFERROR(VLOOKUP(B300,データ!$F$29:$I$42,4,0),0)</f>
        <v>0</v>
      </c>
      <c r="L300" s="212">
        <f t="shared" si="13"/>
        <v>0</v>
      </c>
    </row>
    <row r="301" spans="2:12" ht="27.95" hidden="1" customHeight="1" outlineLevel="2" thickBot="1" x14ac:dyDescent="0.2">
      <c r="B301" s="568"/>
      <c r="C301" s="568"/>
      <c r="D301" s="568"/>
      <c r="E301" s="568"/>
      <c r="F301" s="568"/>
      <c r="G301" s="208"/>
      <c r="H301" s="209"/>
      <c r="I301" s="209"/>
      <c r="J301" s="210">
        <f t="shared" si="12"/>
        <v>0</v>
      </c>
      <c r="K301" s="566"/>
      <c r="L301" s="143">
        <f t="shared" si="13"/>
        <v>0</v>
      </c>
    </row>
    <row r="302" spans="2:12" ht="27.75" hidden="1" customHeight="1" outlineLevel="1" collapsed="1" x14ac:dyDescent="0.15">
      <c r="B302" s="570" t="s">
        <v>254</v>
      </c>
      <c r="C302" s="571"/>
      <c r="D302" s="571"/>
      <c r="E302" s="571"/>
      <c r="F302" s="571"/>
      <c r="G302" s="571"/>
      <c r="H302" s="213">
        <f>H288+H290+H292+H294+H296+H298+H300</f>
        <v>0</v>
      </c>
      <c r="I302" s="574"/>
      <c r="J302" s="575"/>
      <c r="K302" s="576"/>
      <c r="L302" s="214">
        <f>L288+L290+L292+L294+L296+L298+L300</f>
        <v>0</v>
      </c>
    </row>
    <row r="303" spans="2:12" ht="27.75" hidden="1" customHeight="1" outlineLevel="1" thickBot="1" x14ac:dyDescent="0.2">
      <c r="B303" s="572"/>
      <c r="C303" s="573"/>
      <c r="D303" s="573"/>
      <c r="E303" s="573"/>
      <c r="F303" s="573"/>
      <c r="G303" s="573"/>
      <c r="H303" s="141">
        <f>H289+H291+H293+H295+H297+H299+H301</f>
        <v>0</v>
      </c>
      <c r="I303" s="577"/>
      <c r="J303" s="578"/>
      <c r="K303" s="579"/>
      <c r="L303" s="151">
        <f>L289+L291+L293+L295+L297+L299+L301</f>
        <v>0</v>
      </c>
    </row>
    <row r="304" spans="2:12" collapsed="1" x14ac:dyDescent="0.15">
      <c r="L304" s="114"/>
    </row>
    <row r="305" spans="2:12" ht="15" hidden="1" customHeight="1" outlineLevel="1" x14ac:dyDescent="0.15">
      <c r="B305" s="111" t="s">
        <v>251</v>
      </c>
      <c r="D305" s="330"/>
      <c r="E305" s="330"/>
      <c r="F305" s="330"/>
      <c r="G305" s="330"/>
      <c r="H305" s="330"/>
      <c r="I305" s="124"/>
      <c r="J305" s="125"/>
      <c r="K305" s="126"/>
      <c r="L305" s="126"/>
    </row>
    <row r="306" spans="2:12" ht="15" hidden="1" customHeight="1" outlineLevel="1" x14ac:dyDescent="0.15">
      <c r="B306" s="116"/>
      <c r="C306" s="116"/>
      <c r="D306" s="127"/>
      <c r="E306" s="127"/>
      <c r="F306" s="127"/>
      <c r="G306" s="127"/>
      <c r="H306" s="127"/>
      <c r="I306" s="127"/>
      <c r="J306" s="117"/>
      <c r="K306" s="118"/>
      <c r="L306" s="118"/>
    </row>
    <row r="307" spans="2:12" ht="27" hidden="1" outlineLevel="1" x14ac:dyDescent="0.15">
      <c r="B307" s="331" t="s">
        <v>212</v>
      </c>
      <c r="C307" s="332"/>
      <c r="D307" s="332"/>
      <c r="E307" s="332"/>
      <c r="F307" s="333"/>
      <c r="G307" s="101" t="s">
        <v>90</v>
      </c>
      <c r="H307" s="119" t="s">
        <v>292</v>
      </c>
      <c r="I307" s="120" t="s">
        <v>295</v>
      </c>
      <c r="J307" s="119" t="s">
        <v>343</v>
      </c>
      <c r="K307" s="121" t="s">
        <v>296</v>
      </c>
      <c r="L307" s="119" t="s">
        <v>297</v>
      </c>
    </row>
    <row r="308" spans="2:12" ht="27.95" hidden="1" customHeight="1" outlineLevel="1" x14ac:dyDescent="0.15">
      <c r="B308" s="561" t="s">
        <v>339</v>
      </c>
      <c r="C308" s="562"/>
      <c r="D308" s="562"/>
      <c r="E308" s="562"/>
      <c r="F308" s="563"/>
      <c r="G308" s="69"/>
      <c r="H308" s="211"/>
      <c r="I308" s="211"/>
      <c r="J308" s="212">
        <f t="shared" ref="J308:J321" si="14">IFERROR(ROUNDDOWN(H308/I308*4/5,-3),0)</f>
        <v>0</v>
      </c>
      <c r="K308" s="565">
        <f>IFERROR(VLOOKUP(B308,データ!$F$29:$I$42,4,0),0)</f>
        <v>0</v>
      </c>
      <c r="L308" s="212">
        <f t="shared" ref="L308:L321" si="15">MIN(J308,K308)*I308</f>
        <v>0</v>
      </c>
    </row>
    <row r="309" spans="2:12" ht="27.95" hidden="1" customHeight="1" outlineLevel="1" x14ac:dyDescent="0.15">
      <c r="B309" s="569"/>
      <c r="C309" s="540"/>
      <c r="D309" s="540"/>
      <c r="E309" s="540"/>
      <c r="F309" s="541"/>
      <c r="G309" s="87"/>
      <c r="H309" s="209"/>
      <c r="I309" s="209"/>
      <c r="J309" s="210">
        <f t="shared" si="14"/>
        <v>0</v>
      </c>
      <c r="K309" s="566"/>
      <c r="L309" s="143">
        <f t="shared" si="15"/>
        <v>0</v>
      </c>
    </row>
    <row r="310" spans="2:12" ht="27.95" hidden="1" customHeight="1" outlineLevel="1" x14ac:dyDescent="0.15">
      <c r="B310" s="561" t="s">
        <v>339</v>
      </c>
      <c r="C310" s="562"/>
      <c r="D310" s="562"/>
      <c r="E310" s="562"/>
      <c r="F310" s="563"/>
      <c r="G310" s="69"/>
      <c r="H310" s="211"/>
      <c r="I310" s="211"/>
      <c r="J310" s="212">
        <f t="shared" si="14"/>
        <v>0</v>
      </c>
      <c r="K310" s="565">
        <f>IFERROR(VLOOKUP(B310,データ!$F$29:$I$42,4,0),0)</f>
        <v>0</v>
      </c>
      <c r="L310" s="212">
        <f t="shared" si="15"/>
        <v>0</v>
      </c>
    </row>
    <row r="311" spans="2:12" ht="27.95" hidden="1" customHeight="1" outlineLevel="1" x14ac:dyDescent="0.15">
      <c r="B311" s="564"/>
      <c r="C311" s="375"/>
      <c r="D311" s="375"/>
      <c r="E311" s="375"/>
      <c r="F311" s="376"/>
      <c r="G311" s="87"/>
      <c r="H311" s="209"/>
      <c r="I311" s="209"/>
      <c r="J311" s="210">
        <f t="shared" si="14"/>
        <v>0</v>
      </c>
      <c r="K311" s="566"/>
      <c r="L311" s="143">
        <f t="shared" si="15"/>
        <v>0</v>
      </c>
    </row>
    <row r="312" spans="2:12" ht="27.95" hidden="1" customHeight="1" outlineLevel="1" x14ac:dyDescent="0.15">
      <c r="B312" s="561" t="s">
        <v>339</v>
      </c>
      <c r="C312" s="562"/>
      <c r="D312" s="562"/>
      <c r="E312" s="562"/>
      <c r="F312" s="563"/>
      <c r="G312" s="69"/>
      <c r="H312" s="211"/>
      <c r="I312" s="211"/>
      <c r="J312" s="212">
        <f t="shared" si="14"/>
        <v>0</v>
      </c>
      <c r="K312" s="565">
        <f>IFERROR(VLOOKUP(B312,データ!$F$29:$I$42,4,0),0)</f>
        <v>0</v>
      </c>
      <c r="L312" s="212">
        <f t="shared" si="15"/>
        <v>0</v>
      </c>
    </row>
    <row r="313" spans="2:12" ht="27.95" hidden="1" customHeight="1" outlineLevel="1" thickBot="1" x14ac:dyDescent="0.2">
      <c r="B313" s="564"/>
      <c r="C313" s="375"/>
      <c r="D313" s="375"/>
      <c r="E313" s="375"/>
      <c r="F313" s="376"/>
      <c r="G313" s="87"/>
      <c r="H313" s="209"/>
      <c r="I313" s="209"/>
      <c r="J313" s="210">
        <f t="shared" si="14"/>
        <v>0</v>
      </c>
      <c r="K313" s="566"/>
      <c r="L313" s="143">
        <f t="shared" si="15"/>
        <v>0</v>
      </c>
    </row>
    <row r="314" spans="2:12" ht="27.95" hidden="1" customHeight="1" outlineLevel="2" x14ac:dyDescent="0.15">
      <c r="B314" s="561" t="s">
        <v>339</v>
      </c>
      <c r="C314" s="562"/>
      <c r="D314" s="562"/>
      <c r="E314" s="562"/>
      <c r="F314" s="563"/>
      <c r="G314" s="69"/>
      <c r="H314" s="211"/>
      <c r="I314" s="211"/>
      <c r="J314" s="212">
        <f t="shared" si="14"/>
        <v>0</v>
      </c>
      <c r="K314" s="565">
        <f>IFERROR(VLOOKUP(B314,データ!$F$29:$I$42,4,0),0)</f>
        <v>0</v>
      </c>
      <c r="L314" s="212">
        <f t="shared" si="15"/>
        <v>0</v>
      </c>
    </row>
    <row r="315" spans="2:12" ht="27.95" hidden="1" customHeight="1" outlineLevel="2" x14ac:dyDescent="0.15">
      <c r="B315" s="564"/>
      <c r="C315" s="375"/>
      <c r="D315" s="375"/>
      <c r="E315" s="375"/>
      <c r="F315" s="376"/>
      <c r="G315" s="87"/>
      <c r="H315" s="209"/>
      <c r="I315" s="209"/>
      <c r="J315" s="210">
        <f t="shared" si="14"/>
        <v>0</v>
      </c>
      <c r="K315" s="566"/>
      <c r="L315" s="143">
        <f t="shared" si="15"/>
        <v>0</v>
      </c>
    </row>
    <row r="316" spans="2:12" ht="27.95" hidden="1" customHeight="1" outlineLevel="2" x14ac:dyDescent="0.15">
      <c r="B316" s="561" t="s">
        <v>339</v>
      </c>
      <c r="C316" s="562"/>
      <c r="D316" s="562"/>
      <c r="E316" s="562"/>
      <c r="F316" s="563"/>
      <c r="G316" s="69"/>
      <c r="H316" s="211"/>
      <c r="I316" s="211"/>
      <c r="J316" s="212">
        <f t="shared" si="14"/>
        <v>0</v>
      </c>
      <c r="K316" s="565">
        <f>IFERROR(VLOOKUP(B316,データ!$F$29:$I$42,4,0),0)</f>
        <v>0</v>
      </c>
      <c r="L316" s="212">
        <f t="shared" si="15"/>
        <v>0</v>
      </c>
    </row>
    <row r="317" spans="2:12" ht="27.95" hidden="1" customHeight="1" outlineLevel="2" x14ac:dyDescent="0.15">
      <c r="B317" s="564"/>
      <c r="C317" s="375"/>
      <c r="D317" s="375"/>
      <c r="E317" s="375"/>
      <c r="F317" s="376"/>
      <c r="G317" s="87"/>
      <c r="H317" s="209"/>
      <c r="I317" s="209"/>
      <c r="J317" s="210">
        <f t="shared" si="14"/>
        <v>0</v>
      </c>
      <c r="K317" s="566"/>
      <c r="L317" s="143">
        <f t="shared" si="15"/>
        <v>0</v>
      </c>
    </row>
    <row r="318" spans="2:12" ht="27.95" hidden="1" customHeight="1" outlineLevel="2" x14ac:dyDescent="0.15">
      <c r="B318" s="561" t="s">
        <v>339</v>
      </c>
      <c r="C318" s="562"/>
      <c r="D318" s="562"/>
      <c r="E318" s="562"/>
      <c r="F318" s="563"/>
      <c r="G318" s="69"/>
      <c r="H318" s="211"/>
      <c r="I318" s="211"/>
      <c r="J318" s="212">
        <f t="shared" si="14"/>
        <v>0</v>
      </c>
      <c r="K318" s="565">
        <f>IFERROR(VLOOKUP(B318,データ!$F$29:$I$42,4,0),0)</f>
        <v>0</v>
      </c>
      <c r="L318" s="212">
        <f t="shared" si="15"/>
        <v>0</v>
      </c>
    </row>
    <row r="319" spans="2:12" ht="27.95" hidden="1" customHeight="1" outlineLevel="2" x14ac:dyDescent="0.15">
      <c r="B319" s="564"/>
      <c r="C319" s="375"/>
      <c r="D319" s="375"/>
      <c r="E319" s="375"/>
      <c r="F319" s="376"/>
      <c r="G319" s="87"/>
      <c r="H319" s="209"/>
      <c r="I319" s="209"/>
      <c r="J319" s="210">
        <f t="shared" si="14"/>
        <v>0</v>
      </c>
      <c r="K319" s="566"/>
      <c r="L319" s="143">
        <f t="shared" si="15"/>
        <v>0</v>
      </c>
    </row>
    <row r="320" spans="2:12" ht="27.95" hidden="1" customHeight="1" outlineLevel="2" x14ac:dyDescent="0.15">
      <c r="B320" s="567" t="s">
        <v>339</v>
      </c>
      <c r="C320" s="567"/>
      <c r="D320" s="567"/>
      <c r="E320" s="567"/>
      <c r="F320" s="567"/>
      <c r="G320" s="138"/>
      <c r="H320" s="211"/>
      <c r="I320" s="211"/>
      <c r="J320" s="212">
        <f t="shared" si="14"/>
        <v>0</v>
      </c>
      <c r="K320" s="565">
        <f>IFERROR(VLOOKUP(B320,データ!$F$29:$I$42,4,0),0)</f>
        <v>0</v>
      </c>
      <c r="L320" s="212">
        <f t="shared" si="15"/>
        <v>0</v>
      </c>
    </row>
    <row r="321" spans="2:12" ht="27.95" hidden="1" customHeight="1" outlineLevel="2" thickBot="1" x14ac:dyDescent="0.2">
      <c r="B321" s="568"/>
      <c r="C321" s="568"/>
      <c r="D321" s="568"/>
      <c r="E321" s="568"/>
      <c r="F321" s="568"/>
      <c r="G321" s="208"/>
      <c r="H321" s="209"/>
      <c r="I321" s="209"/>
      <c r="J321" s="210">
        <f t="shared" si="14"/>
        <v>0</v>
      </c>
      <c r="K321" s="566"/>
      <c r="L321" s="143">
        <f t="shared" si="15"/>
        <v>0</v>
      </c>
    </row>
    <row r="322" spans="2:12" ht="27.75" hidden="1" customHeight="1" outlineLevel="1" collapsed="1" x14ac:dyDescent="0.15">
      <c r="B322" s="570" t="s">
        <v>254</v>
      </c>
      <c r="C322" s="571"/>
      <c r="D322" s="571"/>
      <c r="E322" s="571"/>
      <c r="F322" s="571"/>
      <c r="G322" s="571"/>
      <c r="H322" s="213">
        <f>H308+H310+H312+H314+H316+H318+H320</f>
        <v>0</v>
      </c>
      <c r="I322" s="574"/>
      <c r="J322" s="575"/>
      <c r="K322" s="576"/>
      <c r="L322" s="214">
        <f>L308+L310+L312+L314+L316+L318+L320</f>
        <v>0</v>
      </c>
    </row>
    <row r="323" spans="2:12" ht="27.75" hidden="1" customHeight="1" outlineLevel="1" thickBot="1" x14ac:dyDescent="0.2">
      <c r="B323" s="572"/>
      <c r="C323" s="573"/>
      <c r="D323" s="573"/>
      <c r="E323" s="573"/>
      <c r="F323" s="573"/>
      <c r="G323" s="573"/>
      <c r="H323" s="141">
        <f>H309+H311+H313+H315+H317+H319+H321</f>
        <v>0</v>
      </c>
      <c r="I323" s="577"/>
      <c r="J323" s="578"/>
      <c r="K323" s="579"/>
      <c r="L323" s="151">
        <f>L309+L311+L313+L315+L317+L319+L321</f>
        <v>0</v>
      </c>
    </row>
    <row r="324" spans="2:12" collapsed="1" x14ac:dyDescent="0.15">
      <c r="L324" s="114"/>
    </row>
    <row r="325" spans="2:12" ht="15" hidden="1" customHeight="1" outlineLevel="1" x14ac:dyDescent="0.15">
      <c r="B325" s="111" t="s">
        <v>251</v>
      </c>
      <c r="D325" s="330"/>
      <c r="E325" s="330"/>
      <c r="F325" s="330"/>
      <c r="G325" s="330"/>
      <c r="H325" s="330"/>
      <c r="I325" s="124"/>
      <c r="J325" s="125"/>
      <c r="K325" s="126"/>
      <c r="L325" s="126"/>
    </row>
    <row r="326" spans="2:12" ht="15" hidden="1" customHeight="1" outlineLevel="1" x14ac:dyDescent="0.15">
      <c r="B326" s="116"/>
      <c r="C326" s="116"/>
      <c r="D326" s="127"/>
      <c r="E326" s="127"/>
      <c r="F326" s="127"/>
      <c r="G326" s="127"/>
      <c r="H326" s="127"/>
      <c r="I326" s="127"/>
      <c r="J326" s="117"/>
      <c r="K326" s="118"/>
      <c r="L326" s="118"/>
    </row>
    <row r="327" spans="2:12" ht="27" hidden="1" outlineLevel="1" x14ac:dyDescent="0.15">
      <c r="B327" s="331" t="s">
        <v>212</v>
      </c>
      <c r="C327" s="332"/>
      <c r="D327" s="332"/>
      <c r="E327" s="332"/>
      <c r="F327" s="333"/>
      <c r="G327" s="101" t="s">
        <v>90</v>
      </c>
      <c r="H327" s="119" t="s">
        <v>292</v>
      </c>
      <c r="I327" s="120" t="s">
        <v>295</v>
      </c>
      <c r="J327" s="119" t="s">
        <v>343</v>
      </c>
      <c r="K327" s="121" t="s">
        <v>296</v>
      </c>
      <c r="L327" s="119" t="s">
        <v>297</v>
      </c>
    </row>
    <row r="328" spans="2:12" ht="27.95" hidden="1" customHeight="1" outlineLevel="1" x14ac:dyDescent="0.15">
      <c r="B328" s="561" t="s">
        <v>339</v>
      </c>
      <c r="C328" s="562"/>
      <c r="D328" s="562"/>
      <c r="E328" s="562"/>
      <c r="F328" s="563"/>
      <c r="G328" s="69"/>
      <c r="H328" s="211"/>
      <c r="I328" s="211"/>
      <c r="J328" s="212">
        <f t="shared" ref="J328:J341" si="16">IFERROR(ROUNDDOWN(H328/I328*4/5,-3),0)</f>
        <v>0</v>
      </c>
      <c r="K328" s="565">
        <f>IFERROR(VLOOKUP(B328,データ!$F$29:$I$42,4,0),0)</f>
        <v>0</v>
      </c>
      <c r="L328" s="212">
        <f t="shared" ref="L328:L341" si="17">MIN(J328,K328)*I328</f>
        <v>0</v>
      </c>
    </row>
    <row r="329" spans="2:12" ht="27.95" hidden="1" customHeight="1" outlineLevel="1" x14ac:dyDescent="0.15">
      <c r="B329" s="569"/>
      <c r="C329" s="540"/>
      <c r="D329" s="540"/>
      <c r="E329" s="540"/>
      <c r="F329" s="541"/>
      <c r="G329" s="87"/>
      <c r="H329" s="209"/>
      <c r="I329" s="209"/>
      <c r="J329" s="210">
        <f t="shared" si="16"/>
        <v>0</v>
      </c>
      <c r="K329" s="566"/>
      <c r="L329" s="143">
        <f t="shared" si="17"/>
        <v>0</v>
      </c>
    </row>
    <row r="330" spans="2:12" ht="27.95" hidden="1" customHeight="1" outlineLevel="1" x14ac:dyDescent="0.15">
      <c r="B330" s="561" t="s">
        <v>339</v>
      </c>
      <c r="C330" s="562"/>
      <c r="D330" s="562"/>
      <c r="E330" s="562"/>
      <c r="F330" s="563"/>
      <c r="G330" s="69"/>
      <c r="H330" s="211"/>
      <c r="I330" s="211"/>
      <c r="J330" s="212">
        <f t="shared" si="16"/>
        <v>0</v>
      </c>
      <c r="K330" s="565">
        <f>IFERROR(VLOOKUP(B330,データ!$F$29:$I$42,4,0),0)</f>
        <v>0</v>
      </c>
      <c r="L330" s="212">
        <f t="shared" si="17"/>
        <v>0</v>
      </c>
    </row>
    <row r="331" spans="2:12" ht="27.95" hidden="1" customHeight="1" outlineLevel="1" x14ac:dyDescent="0.15">
      <c r="B331" s="564"/>
      <c r="C331" s="375"/>
      <c r="D331" s="375"/>
      <c r="E331" s="375"/>
      <c r="F331" s="376"/>
      <c r="G331" s="87"/>
      <c r="H331" s="209"/>
      <c r="I331" s="209"/>
      <c r="J331" s="210">
        <f t="shared" si="16"/>
        <v>0</v>
      </c>
      <c r="K331" s="566"/>
      <c r="L331" s="143">
        <f t="shared" si="17"/>
        <v>0</v>
      </c>
    </row>
    <row r="332" spans="2:12" ht="27.95" hidden="1" customHeight="1" outlineLevel="1" x14ac:dyDescent="0.15">
      <c r="B332" s="561" t="s">
        <v>339</v>
      </c>
      <c r="C332" s="562"/>
      <c r="D332" s="562"/>
      <c r="E332" s="562"/>
      <c r="F332" s="563"/>
      <c r="G332" s="69"/>
      <c r="H332" s="211"/>
      <c r="I332" s="211"/>
      <c r="J332" s="212">
        <f t="shared" si="16"/>
        <v>0</v>
      </c>
      <c r="K332" s="565">
        <f>IFERROR(VLOOKUP(B332,データ!$F$29:$I$42,4,0),0)</f>
        <v>0</v>
      </c>
      <c r="L332" s="212">
        <f t="shared" si="17"/>
        <v>0</v>
      </c>
    </row>
    <row r="333" spans="2:12" ht="27.95" hidden="1" customHeight="1" outlineLevel="1" thickBot="1" x14ac:dyDescent="0.2">
      <c r="B333" s="564"/>
      <c r="C333" s="375"/>
      <c r="D333" s="375"/>
      <c r="E333" s="375"/>
      <c r="F333" s="376"/>
      <c r="G333" s="87"/>
      <c r="H333" s="209"/>
      <c r="I333" s="209"/>
      <c r="J333" s="210">
        <f t="shared" si="16"/>
        <v>0</v>
      </c>
      <c r="K333" s="566"/>
      <c r="L333" s="143">
        <f t="shared" si="17"/>
        <v>0</v>
      </c>
    </row>
    <row r="334" spans="2:12" ht="27.95" hidden="1" customHeight="1" outlineLevel="2" x14ac:dyDescent="0.15">
      <c r="B334" s="561" t="s">
        <v>339</v>
      </c>
      <c r="C334" s="562"/>
      <c r="D334" s="562"/>
      <c r="E334" s="562"/>
      <c r="F334" s="563"/>
      <c r="G334" s="69"/>
      <c r="H334" s="211"/>
      <c r="I334" s="211"/>
      <c r="J334" s="212">
        <f t="shared" si="16"/>
        <v>0</v>
      </c>
      <c r="K334" s="565">
        <f>IFERROR(VLOOKUP(B334,データ!$F$29:$I$42,4,0),0)</f>
        <v>0</v>
      </c>
      <c r="L334" s="212">
        <f t="shared" si="17"/>
        <v>0</v>
      </c>
    </row>
    <row r="335" spans="2:12" ht="27.95" hidden="1" customHeight="1" outlineLevel="2" x14ac:dyDescent="0.15">
      <c r="B335" s="564"/>
      <c r="C335" s="375"/>
      <c r="D335" s="375"/>
      <c r="E335" s="375"/>
      <c r="F335" s="376"/>
      <c r="G335" s="87"/>
      <c r="H335" s="209"/>
      <c r="I335" s="209"/>
      <c r="J335" s="210">
        <f t="shared" si="16"/>
        <v>0</v>
      </c>
      <c r="K335" s="566"/>
      <c r="L335" s="143">
        <f t="shared" si="17"/>
        <v>0</v>
      </c>
    </row>
    <row r="336" spans="2:12" ht="27.95" hidden="1" customHeight="1" outlineLevel="2" x14ac:dyDescent="0.15">
      <c r="B336" s="561" t="s">
        <v>339</v>
      </c>
      <c r="C336" s="562"/>
      <c r="D336" s="562"/>
      <c r="E336" s="562"/>
      <c r="F336" s="563"/>
      <c r="G336" s="69"/>
      <c r="H336" s="211"/>
      <c r="I336" s="211"/>
      <c r="J336" s="212">
        <f t="shared" si="16"/>
        <v>0</v>
      </c>
      <c r="K336" s="565">
        <f>IFERROR(VLOOKUP(B336,データ!$F$29:$I$42,4,0),0)</f>
        <v>0</v>
      </c>
      <c r="L336" s="212">
        <f t="shared" si="17"/>
        <v>0</v>
      </c>
    </row>
    <row r="337" spans="2:12" ht="27.95" hidden="1" customHeight="1" outlineLevel="2" x14ac:dyDescent="0.15">
      <c r="B337" s="564"/>
      <c r="C337" s="375"/>
      <c r="D337" s="375"/>
      <c r="E337" s="375"/>
      <c r="F337" s="376"/>
      <c r="G337" s="87"/>
      <c r="H337" s="209"/>
      <c r="I337" s="209"/>
      <c r="J337" s="210">
        <f t="shared" si="16"/>
        <v>0</v>
      </c>
      <c r="K337" s="566"/>
      <c r="L337" s="143">
        <f t="shared" si="17"/>
        <v>0</v>
      </c>
    </row>
    <row r="338" spans="2:12" ht="27.95" hidden="1" customHeight="1" outlineLevel="2" x14ac:dyDescent="0.15">
      <c r="B338" s="561" t="s">
        <v>339</v>
      </c>
      <c r="C338" s="562"/>
      <c r="D338" s="562"/>
      <c r="E338" s="562"/>
      <c r="F338" s="563"/>
      <c r="G338" s="69"/>
      <c r="H338" s="211"/>
      <c r="I338" s="211"/>
      <c r="J338" s="212">
        <f t="shared" si="16"/>
        <v>0</v>
      </c>
      <c r="K338" s="565">
        <f>IFERROR(VLOOKUP(B338,データ!$F$29:$I$42,4,0),0)</f>
        <v>0</v>
      </c>
      <c r="L338" s="212">
        <f t="shared" si="17"/>
        <v>0</v>
      </c>
    </row>
    <row r="339" spans="2:12" ht="27.95" hidden="1" customHeight="1" outlineLevel="2" x14ac:dyDescent="0.15">
      <c r="B339" s="564"/>
      <c r="C339" s="375"/>
      <c r="D339" s="375"/>
      <c r="E339" s="375"/>
      <c r="F339" s="376"/>
      <c r="G339" s="87"/>
      <c r="H339" s="209"/>
      <c r="I339" s="209"/>
      <c r="J339" s="210">
        <f t="shared" si="16"/>
        <v>0</v>
      </c>
      <c r="K339" s="566"/>
      <c r="L339" s="143">
        <f t="shared" si="17"/>
        <v>0</v>
      </c>
    </row>
    <row r="340" spans="2:12" ht="27.95" hidden="1" customHeight="1" outlineLevel="2" x14ac:dyDescent="0.15">
      <c r="B340" s="567" t="s">
        <v>339</v>
      </c>
      <c r="C340" s="567"/>
      <c r="D340" s="567"/>
      <c r="E340" s="567"/>
      <c r="F340" s="567"/>
      <c r="G340" s="138"/>
      <c r="H340" s="211"/>
      <c r="I340" s="211"/>
      <c r="J340" s="212">
        <f t="shared" si="16"/>
        <v>0</v>
      </c>
      <c r="K340" s="565">
        <f>IFERROR(VLOOKUP(B340,データ!$F$29:$I$42,4,0),0)</f>
        <v>0</v>
      </c>
      <c r="L340" s="212">
        <f t="shared" si="17"/>
        <v>0</v>
      </c>
    </row>
    <row r="341" spans="2:12" ht="27.95" hidden="1" customHeight="1" outlineLevel="2" thickBot="1" x14ac:dyDescent="0.2">
      <c r="B341" s="568"/>
      <c r="C341" s="568"/>
      <c r="D341" s="568"/>
      <c r="E341" s="568"/>
      <c r="F341" s="568"/>
      <c r="G341" s="208"/>
      <c r="H341" s="209"/>
      <c r="I341" s="209"/>
      <c r="J341" s="210">
        <f t="shared" si="16"/>
        <v>0</v>
      </c>
      <c r="K341" s="566"/>
      <c r="L341" s="143">
        <f t="shared" si="17"/>
        <v>0</v>
      </c>
    </row>
    <row r="342" spans="2:12" ht="27.75" hidden="1" customHeight="1" outlineLevel="1" collapsed="1" x14ac:dyDescent="0.15">
      <c r="B342" s="570" t="s">
        <v>254</v>
      </c>
      <c r="C342" s="571"/>
      <c r="D342" s="571"/>
      <c r="E342" s="571"/>
      <c r="F342" s="571"/>
      <c r="G342" s="571"/>
      <c r="H342" s="213">
        <f>H328+H330+H332+H334+H336+H338+H340</f>
        <v>0</v>
      </c>
      <c r="I342" s="574"/>
      <c r="J342" s="575"/>
      <c r="K342" s="576"/>
      <c r="L342" s="214">
        <f>L328+L330+L332+L334+L336+L338+L340</f>
        <v>0</v>
      </c>
    </row>
    <row r="343" spans="2:12" ht="27.75" hidden="1" customHeight="1" outlineLevel="1" thickBot="1" x14ac:dyDescent="0.2">
      <c r="B343" s="572"/>
      <c r="C343" s="573"/>
      <c r="D343" s="573"/>
      <c r="E343" s="573"/>
      <c r="F343" s="573"/>
      <c r="G343" s="573"/>
      <c r="H343" s="141">
        <f>H329+H331+H333+H335+H337+H339+H341</f>
        <v>0</v>
      </c>
      <c r="I343" s="577"/>
      <c r="J343" s="578"/>
      <c r="K343" s="579"/>
      <c r="L343" s="151">
        <f>L329+L331+L333+L335+L337+L339+L341</f>
        <v>0</v>
      </c>
    </row>
    <row r="344" spans="2:12" collapsed="1" x14ac:dyDescent="0.15">
      <c r="L344" s="114"/>
    </row>
    <row r="345" spans="2:12" ht="15" hidden="1" customHeight="1" outlineLevel="1" x14ac:dyDescent="0.15">
      <c r="B345" s="111" t="s">
        <v>251</v>
      </c>
      <c r="D345" s="330"/>
      <c r="E345" s="330"/>
      <c r="F345" s="330"/>
      <c r="G345" s="330"/>
      <c r="H345" s="330"/>
      <c r="I345" s="124"/>
      <c r="J345" s="125"/>
      <c r="K345" s="126"/>
      <c r="L345" s="126"/>
    </row>
    <row r="346" spans="2:12" ht="15" hidden="1" customHeight="1" outlineLevel="1" x14ac:dyDescent="0.15">
      <c r="B346" s="116"/>
      <c r="C346" s="116"/>
      <c r="D346" s="127"/>
      <c r="E346" s="127"/>
      <c r="F346" s="127"/>
      <c r="G346" s="127"/>
      <c r="H346" s="127"/>
      <c r="I346" s="127"/>
      <c r="J346" s="117"/>
      <c r="K346" s="118"/>
      <c r="L346" s="118"/>
    </row>
    <row r="347" spans="2:12" ht="27" hidden="1" outlineLevel="1" x14ac:dyDescent="0.15">
      <c r="B347" s="331" t="s">
        <v>212</v>
      </c>
      <c r="C347" s="332"/>
      <c r="D347" s="332"/>
      <c r="E347" s="332"/>
      <c r="F347" s="333"/>
      <c r="G347" s="101" t="s">
        <v>90</v>
      </c>
      <c r="H347" s="119" t="s">
        <v>292</v>
      </c>
      <c r="I347" s="120" t="s">
        <v>295</v>
      </c>
      <c r="J347" s="119" t="s">
        <v>343</v>
      </c>
      <c r="K347" s="121" t="s">
        <v>296</v>
      </c>
      <c r="L347" s="119" t="s">
        <v>297</v>
      </c>
    </row>
    <row r="348" spans="2:12" ht="27.95" hidden="1" customHeight="1" outlineLevel="1" x14ac:dyDescent="0.15">
      <c r="B348" s="561" t="s">
        <v>339</v>
      </c>
      <c r="C348" s="562"/>
      <c r="D348" s="562"/>
      <c r="E348" s="562"/>
      <c r="F348" s="563"/>
      <c r="G348" s="69"/>
      <c r="H348" s="211"/>
      <c r="I348" s="211"/>
      <c r="J348" s="212">
        <f t="shared" ref="J348:J361" si="18">IFERROR(ROUNDDOWN(H348/I348*4/5,-3),0)</f>
        <v>0</v>
      </c>
      <c r="K348" s="565">
        <f>IFERROR(VLOOKUP(B348,データ!$F$29:$I$42,4,0),0)</f>
        <v>0</v>
      </c>
      <c r="L348" s="212">
        <f t="shared" ref="L348:L361" si="19">MIN(J348,K348)*I348</f>
        <v>0</v>
      </c>
    </row>
    <row r="349" spans="2:12" ht="27.95" hidden="1" customHeight="1" outlineLevel="1" x14ac:dyDescent="0.15">
      <c r="B349" s="569"/>
      <c r="C349" s="540"/>
      <c r="D349" s="540"/>
      <c r="E349" s="540"/>
      <c r="F349" s="541"/>
      <c r="G349" s="87"/>
      <c r="H349" s="209"/>
      <c r="I349" s="209"/>
      <c r="J349" s="210">
        <f t="shared" si="18"/>
        <v>0</v>
      </c>
      <c r="K349" s="566"/>
      <c r="L349" s="143">
        <f t="shared" si="19"/>
        <v>0</v>
      </c>
    </row>
    <row r="350" spans="2:12" ht="27.95" hidden="1" customHeight="1" outlineLevel="1" x14ac:dyDescent="0.15">
      <c r="B350" s="561" t="s">
        <v>339</v>
      </c>
      <c r="C350" s="562"/>
      <c r="D350" s="562"/>
      <c r="E350" s="562"/>
      <c r="F350" s="563"/>
      <c r="G350" s="69"/>
      <c r="H350" s="211"/>
      <c r="I350" s="211"/>
      <c r="J350" s="212">
        <f t="shared" si="18"/>
        <v>0</v>
      </c>
      <c r="K350" s="565">
        <f>IFERROR(VLOOKUP(B350,データ!$F$29:$I$42,4,0),0)</f>
        <v>0</v>
      </c>
      <c r="L350" s="212">
        <f t="shared" si="19"/>
        <v>0</v>
      </c>
    </row>
    <row r="351" spans="2:12" ht="27.95" hidden="1" customHeight="1" outlineLevel="1" x14ac:dyDescent="0.15">
      <c r="B351" s="564"/>
      <c r="C351" s="375"/>
      <c r="D351" s="375"/>
      <c r="E351" s="375"/>
      <c r="F351" s="376"/>
      <c r="G351" s="87"/>
      <c r="H351" s="209"/>
      <c r="I351" s="209"/>
      <c r="J351" s="210">
        <f t="shared" si="18"/>
        <v>0</v>
      </c>
      <c r="K351" s="566"/>
      <c r="L351" s="143">
        <f t="shared" si="19"/>
        <v>0</v>
      </c>
    </row>
    <row r="352" spans="2:12" ht="27.95" hidden="1" customHeight="1" outlineLevel="1" x14ac:dyDescent="0.15">
      <c r="B352" s="561" t="s">
        <v>339</v>
      </c>
      <c r="C352" s="562"/>
      <c r="D352" s="562"/>
      <c r="E352" s="562"/>
      <c r="F352" s="563"/>
      <c r="G352" s="69"/>
      <c r="H352" s="211"/>
      <c r="I352" s="211"/>
      <c r="J352" s="212">
        <f t="shared" si="18"/>
        <v>0</v>
      </c>
      <c r="K352" s="565">
        <f>IFERROR(VLOOKUP(B352,データ!$F$29:$I$42,4,0),0)</f>
        <v>0</v>
      </c>
      <c r="L352" s="212">
        <f t="shared" si="19"/>
        <v>0</v>
      </c>
    </row>
    <row r="353" spans="2:12" ht="27.95" hidden="1" customHeight="1" outlineLevel="1" thickBot="1" x14ac:dyDescent="0.2">
      <c r="B353" s="564"/>
      <c r="C353" s="375"/>
      <c r="D353" s="375"/>
      <c r="E353" s="375"/>
      <c r="F353" s="376"/>
      <c r="G353" s="87"/>
      <c r="H353" s="209"/>
      <c r="I353" s="209"/>
      <c r="J353" s="210">
        <f t="shared" si="18"/>
        <v>0</v>
      </c>
      <c r="K353" s="566"/>
      <c r="L353" s="143">
        <f t="shared" si="19"/>
        <v>0</v>
      </c>
    </row>
    <row r="354" spans="2:12" ht="27.95" hidden="1" customHeight="1" outlineLevel="2" x14ac:dyDescent="0.15">
      <c r="B354" s="561" t="s">
        <v>339</v>
      </c>
      <c r="C354" s="562"/>
      <c r="D354" s="562"/>
      <c r="E354" s="562"/>
      <c r="F354" s="563"/>
      <c r="G354" s="69"/>
      <c r="H354" s="211"/>
      <c r="I354" s="211"/>
      <c r="J354" s="212">
        <f t="shared" si="18"/>
        <v>0</v>
      </c>
      <c r="K354" s="565">
        <f>IFERROR(VLOOKUP(B354,データ!$F$29:$I$42,4,0),0)</f>
        <v>0</v>
      </c>
      <c r="L354" s="212">
        <f t="shared" si="19"/>
        <v>0</v>
      </c>
    </row>
    <row r="355" spans="2:12" ht="27.95" hidden="1" customHeight="1" outlineLevel="2" x14ac:dyDescent="0.15">
      <c r="B355" s="564"/>
      <c r="C355" s="375"/>
      <c r="D355" s="375"/>
      <c r="E355" s="375"/>
      <c r="F355" s="376"/>
      <c r="G355" s="87"/>
      <c r="H355" s="209"/>
      <c r="I355" s="209"/>
      <c r="J355" s="210">
        <f t="shared" si="18"/>
        <v>0</v>
      </c>
      <c r="K355" s="566"/>
      <c r="L355" s="143">
        <f t="shared" si="19"/>
        <v>0</v>
      </c>
    </row>
    <row r="356" spans="2:12" ht="27.95" hidden="1" customHeight="1" outlineLevel="2" x14ac:dyDescent="0.15">
      <c r="B356" s="561" t="s">
        <v>339</v>
      </c>
      <c r="C356" s="562"/>
      <c r="D356" s="562"/>
      <c r="E356" s="562"/>
      <c r="F356" s="563"/>
      <c r="G356" s="69"/>
      <c r="H356" s="211"/>
      <c r="I356" s="211"/>
      <c r="J356" s="212">
        <f t="shared" si="18"/>
        <v>0</v>
      </c>
      <c r="K356" s="565">
        <f>IFERROR(VLOOKUP(B356,データ!$F$29:$I$42,4,0),0)</f>
        <v>0</v>
      </c>
      <c r="L356" s="212">
        <f t="shared" si="19"/>
        <v>0</v>
      </c>
    </row>
    <row r="357" spans="2:12" ht="27.95" hidden="1" customHeight="1" outlineLevel="2" x14ac:dyDescent="0.15">
      <c r="B357" s="564"/>
      <c r="C357" s="375"/>
      <c r="D357" s="375"/>
      <c r="E357" s="375"/>
      <c r="F357" s="376"/>
      <c r="G357" s="87"/>
      <c r="H357" s="209"/>
      <c r="I357" s="209"/>
      <c r="J357" s="210">
        <f t="shared" si="18"/>
        <v>0</v>
      </c>
      <c r="K357" s="566"/>
      <c r="L357" s="143">
        <f t="shared" si="19"/>
        <v>0</v>
      </c>
    </row>
    <row r="358" spans="2:12" ht="27.95" hidden="1" customHeight="1" outlineLevel="2" x14ac:dyDescent="0.15">
      <c r="B358" s="561" t="s">
        <v>339</v>
      </c>
      <c r="C358" s="562"/>
      <c r="D358" s="562"/>
      <c r="E358" s="562"/>
      <c r="F358" s="563"/>
      <c r="G358" s="69"/>
      <c r="H358" s="211"/>
      <c r="I358" s="211"/>
      <c r="J358" s="212">
        <f t="shared" si="18"/>
        <v>0</v>
      </c>
      <c r="K358" s="565">
        <f>IFERROR(VLOOKUP(B358,データ!$F$29:$I$42,4,0),0)</f>
        <v>0</v>
      </c>
      <c r="L358" s="212">
        <f t="shared" si="19"/>
        <v>0</v>
      </c>
    </row>
    <row r="359" spans="2:12" ht="27.95" hidden="1" customHeight="1" outlineLevel="2" x14ac:dyDescent="0.15">
      <c r="B359" s="564"/>
      <c r="C359" s="375"/>
      <c r="D359" s="375"/>
      <c r="E359" s="375"/>
      <c r="F359" s="376"/>
      <c r="G359" s="87"/>
      <c r="H359" s="209"/>
      <c r="I359" s="209"/>
      <c r="J359" s="210">
        <f t="shared" si="18"/>
        <v>0</v>
      </c>
      <c r="K359" s="566"/>
      <c r="L359" s="143">
        <f t="shared" si="19"/>
        <v>0</v>
      </c>
    </row>
    <row r="360" spans="2:12" ht="27.95" hidden="1" customHeight="1" outlineLevel="2" x14ac:dyDescent="0.15">
      <c r="B360" s="567" t="s">
        <v>339</v>
      </c>
      <c r="C360" s="567"/>
      <c r="D360" s="567"/>
      <c r="E360" s="567"/>
      <c r="F360" s="567"/>
      <c r="G360" s="138"/>
      <c r="H360" s="211"/>
      <c r="I360" s="211"/>
      <c r="J360" s="212">
        <f t="shared" si="18"/>
        <v>0</v>
      </c>
      <c r="K360" s="565">
        <f>IFERROR(VLOOKUP(B360,データ!$F$29:$I$42,4,0),0)</f>
        <v>0</v>
      </c>
      <c r="L360" s="212">
        <f t="shared" si="19"/>
        <v>0</v>
      </c>
    </row>
    <row r="361" spans="2:12" ht="27.95" hidden="1" customHeight="1" outlineLevel="2" thickBot="1" x14ac:dyDescent="0.2">
      <c r="B361" s="568"/>
      <c r="C361" s="568"/>
      <c r="D361" s="568"/>
      <c r="E361" s="568"/>
      <c r="F361" s="568"/>
      <c r="G361" s="208"/>
      <c r="H361" s="209"/>
      <c r="I361" s="209"/>
      <c r="J361" s="210">
        <f t="shared" si="18"/>
        <v>0</v>
      </c>
      <c r="K361" s="566"/>
      <c r="L361" s="143">
        <f t="shared" si="19"/>
        <v>0</v>
      </c>
    </row>
    <row r="362" spans="2:12" ht="27.75" hidden="1" customHeight="1" outlineLevel="1" collapsed="1" x14ac:dyDescent="0.15">
      <c r="B362" s="570" t="s">
        <v>254</v>
      </c>
      <c r="C362" s="571"/>
      <c r="D362" s="571"/>
      <c r="E362" s="571"/>
      <c r="F362" s="571"/>
      <c r="G362" s="571"/>
      <c r="H362" s="213">
        <f>H348+H350+H352+H354+H356+H358+H360</f>
        <v>0</v>
      </c>
      <c r="I362" s="574"/>
      <c r="J362" s="575"/>
      <c r="K362" s="576"/>
      <c r="L362" s="214">
        <f>L348+L350+L352+L354+L356+L358+L360</f>
        <v>0</v>
      </c>
    </row>
    <row r="363" spans="2:12" ht="27.75" hidden="1" customHeight="1" outlineLevel="1" thickBot="1" x14ac:dyDescent="0.2">
      <c r="B363" s="572"/>
      <c r="C363" s="573"/>
      <c r="D363" s="573"/>
      <c r="E363" s="573"/>
      <c r="F363" s="573"/>
      <c r="G363" s="573"/>
      <c r="H363" s="141">
        <f>H349+H351+H353+H355+H357+H359+H361</f>
        <v>0</v>
      </c>
      <c r="I363" s="577"/>
      <c r="J363" s="578"/>
      <c r="K363" s="579"/>
      <c r="L363" s="151">
        <f>L349+L351+L353+L355+L357+L359+L361</f>
        <v>0</v>
      </c>
    </row>
    <row r="364" spans="2:12" ht="15" customHeight="1" collapsed="1" x14ac:dyDescent="0.15">
      <c r="B364" s="113"/>
      <c r="C364" s="113"/>
      <c r="D364" s="113"/>
      <c r="E364" s="113"/>
      <c r="F364" s="113"/>
      <c r="G364" s="113"/>
      <c r="H364" s="113"/>
      <c r="I364" s="113"/>
      <c r="J364" s="113"/>
      <c r="K364" s="113"/>
      <c r="L364" s="131"/>
    </row>
    <row r="365" spans="2:12" x14ac:dyDescent="0.15">
      <c r="L365" s="114"/>
    </row>
    <row r="366" spans="2:12" x14ac:dyDescent="0.15">
      <c r="L366" s="114"/>
    </row>
    <row r="367" spans="2:12" x14ac:dyDescent="0.15">
      <c r="B367" s="113"/>
      <c r="C367" s="113"/>
      <c r="D367" s="113"/>
      <c r="E367" s="113"/>
      <c r="F367" s="113"/>
      <c r="G367" s="113"/>
      <c r="H367" s="113"/>
      <c r="I367" s="113"/>
      <c r="J367" s="113"/>
      <c r="K367" s="113"/>
      <c r="L367" s="132"/>
    </row>
    <row r="368" spans="2:12" x14ac:dyDescent="0.15">
      <c r="B368" s="111" t="s">
        <v>255</v>
      </c>
      <c r="C368" s="113"/>
      <c r="D368" s="113"/>
      <c r="E368" s="113"/>
      <c r="F368" s="113"/>
      <c r="G368" s="113"/>
      <c r="H368" s="113"/>
      <c r="I368" s="113"/>
      <c r="J368" s="220">
        <f>H399+H428+H457+H486+H515+H544+H573+H602+H631+H660</f>
        <v>0</v>
      </c>
      <c r="K368" s="113"/>
      <c r="L368" s="132"/>
    </row>
    <row r="369" spans="2:12" x14ac:dyDescent="0.15">
      <c r="B369" s="113"/>
      <c r="C369" s="113"/>
      <c r="D369" s="113"/>
      <c r="E369" s="113"/>
      <c r="F369" s="113"/>
      <c r="G369" s="113"/>
      <c r="H369" s="114"/>
      <c r="I369" s="114" t="s">
        <v>300</v>
      </c>
      <c r="J369" s="115">
        <f>H400+H429+H458+H487+H516+H545+H574+H603+H632+H661</f>
        <v>0</v>
      </c>
      <c r="K369" s="113"/>
      <c r="L369" s="132"/>
    </row>
    <row r="370" spans="2:12" x14ac:dyDescent="0.15">
      <c r="B370" s="113"/>
      <c r="C370" s="113"/>
      <c r="D370" s="113"/>
      <c r="E370" s="113"/>
      <c r="F370" s="113"/>
      <c r="G370" s="113"/>
      <c r="H370" s="114"/>
      <c r="I370" s="114"/>
      <c r="J370" s="220">
        <f>MIN(16000000,L399+L428+L457+L486+L515+L544+L573+L602+L631+L660)</f>
        <v>0</v>
      </c>
      <c r="K370" s="113"/>
      <c r="L370" s="132"/>
    </row>
    <row r="371" spans="2:12" x14ac:dyDescent="0.15">
      <c r="G371" s="112"/>
      <c r="H371" s="114"/>
      <c r="I371" s="114" t="s">
        <v>250</v>
      </c>
      <c r="J371" s="115">
        <f>MIN(16000000,L400+L429+L458+L487+L516+L545+L574+L603+L632+L661)</f>
        <v>0</v>
      </c>
      <c r="K371" s="112" t="s">
        <v>304</v>
      </c>
      <c r="L371" s="115"/>
    </row>
    <row r="372" spans="2:12" ht="7.5" customHeight="1" x14ac:dyDescent="0.15">
      <c r="L372" s="114"/>
    </row>
    <row r="373" spans="2:12" ht="15" customHeight="1" x14ac:dyDescent="0.15">
      <c r="B373" s="116" t="s">
        <v>251</v>
      </c>
      <c r="C373" s="116"/>
      <c r="D373" s="290"/>
      <c r="E373" s="290"/>
      <c r="F373" s="290"/>
      <c r="G373" s="290"/>
      <c r="H373" s="290"/>
      <c r="I373" s="127"/>
      <c r="J373" s="117"/>
      <c r="K373" s="126"/>
      <c r="L373" s="126"/>
    </row>
    <row r="374" spans="2:12" ht="27" x14ac:dyDescent="0.15">
      <c r="B374" s="284" t="s">
        <v>211</v>
      </c>
      <c r="C374" s="285"/>
      <c r="D374" s="285"/>
      <c r="E374" s="285"/>
      <c r="F374" s="286"/>
      <c r="G374" s="101" t="s">
        <v>90</v>
      </c>
      <c r="H374" s="119" t="s">
        <v>298</v>
      </c>
      <c r="I374" s="101" t="s">
        <v>288</v>
      </c>
      <c r="J374" s="119" t="s">
        <v>344</v>
      </c>
      <c r="K374" s="119" t="s">
        <v>302</v>
      </c>
      <c r="L374" s="119" t="s">
        <v>303</v>
      </c>
    </row>
    <row r="375" spans="2:12" ht="27.95" customHeight="1" x14ac:dyDescent="0.15">
      <c r="B375" s="580" t="s">
        <v>257</v>
      </c>
      <c r="C375" s="581"/>
      <c r="D375" s="581"/>
      <c r="E375" s="581"/>
      <c r="F375" s="582"/>
      <c r="G375" s="218"/>
      <c r="H375" s="211"/>
      <c r="I375" s="596"/>
      <c r="J375" s="304"/>
      <c r="K375" s="304"/>
      <c r="L375" s="304"/>
    </row>
    <row r="376" spans="2:12" ht="27.95" customHeight="1" x14ac:dyDescent="0.15">
      <c r="B376" s="593"/>
      <c r="C376" s="594"/>
      <c r="D376" s="594"/>
      <c r="E376" s="594"/>
      <c r="F376" s="595"/>
      <c r="G376" s="87"/>
      <c r="H376" s="209"/>
      <c r="I376" s="597"/>
      <c r="J376" s="305"/>
      <c r="K376" s="305"/>
      <c r="L376" s="305"/>
    </row>
    <row r="377" spans="2:12" ht="27.95" hidden="1" customHeight="1" outlineLevel="1" x14ac:dyDescent="0.15">
      <c r="B377" s="580" t="s">
        <v>257</v>
      </c>
      <c r="C377" s="581"/>
      <c r="D377" s="581"/>
      <c r="E377" s="581"/>
      <c r="F377" s="582"/>
      <c r="G377" s="218"/>
      <c r="H377" s="211"/>
      <c r="I377" s="596"/>
      <c r="J377" s="305"/>
      <c r="K377" s="305"/>
      <c r="L377" s="305"/>
    </row>
    <row r="378" spans="2:12" ht="27.95" hidden="1" customHeight="1" outlineLevel="1" x14ac:dyDescent="0.15">
      <c r="B378" s="583"/>
      <c r="C378" s="584"/>
      <c r="D378" s="584"/>
      <c r="E378" s="584"/>
      <c r="F378" s="585"/>
      <c r="G378" s="87"/>
      <c r="H378" s="209"/>
      <c r="I378" s="597"/>
      <c r="J378" s="305"/>
      <c r="K378" s="305"/>
      <c r="L378" s="305"/>
    </row>
    <row r="379" spans="2:12" ht="27.95" hidden="1" customHeight="1" outlineLevel="1" x14ac:dyDescent="0.15">
      <c r="B379" s="580" t="s">
        <v>257</v>
      </c>
      <c r="C379" s="581"/>
      <c r="D379" s="581"/>
      <c r="E379" s="581"/>
      <c r="F379" s="582"/>
      <c r="G379" s="218"/>
      <c r="H379" s="211"/>
      <c r="I379" s="596"/>
      <c r="J379" s="305"/>
      <c r="K379" s="305"/>
      <c r="L379" s="305"/>
    </row>
    <row r="380" spans="2:12" ht="27.95" hidden="1" customHeight="1" outlineLevel="1" x14ac:dyDescent="0.15">
      <c r="B380" s="583"/>
      <c r="C380" s="584"/>
      <c r="D380" s="584"/>
      <c r="E380" s="584"/>
      <c r="F380" s="585"/>
      <c r="G380" s="87"/>
      <c r="H380" s="209"/>
      <c r="I380" s="597"/>
      <c r="J380" s="305"/>
      <c r="K380" s="305"/>
      <c r="L380" s="305"/>
    </row>
    <row r="381" spans="2:12" ht="27.95" hidden="1" customHeight="1" outlineLevel="1" x14ac:dyDescent="0.15">
      <c r="B381" s="580" t="s">
        <v>257</v>
      </c>
      <c r="C381" s="581"/>
      <c r="D381" s="581"/>
      <c r="E381" s="581"/>
      <c r="F381" s="582"/>
      <c r="G381" s="218"/>
      <c r="H381" s="211"/>
      <c r="I381" s="596"/>
      <c r="J381" s="305"/>
      <c r="K381" s="305"/>
      <c r="L381" s="305"/>
    </row>
    <row r="382" spans="2:12" ht="27.95" hidden="1" customHeight="1" outlineLevel="1" x14ac:dyDescent="0.15">
      <c r="B382" s="583"/>
      <c r="C382" s="584"/>
      <c r="D382" s="584"/>
      <c r="E382" s="584"/>
      <c r="F382" s="585"/>
      <c r="G382" s="87"/>
      <c r="H382" s="209"/>
      <c r="I382" s="597"/>
      <c r="J382" s="305"/>
      <c r="K382" s="305"/>
      <c r="L382" s="305"/>
    </row>
    <row r="383" spans="2:12" ht="27.95" hidden="1" customHeight="1" outlineLevel="1" x14ac:dyDescent="0.15">
      <c r="B383" s="580" t="s">
        <v>258</v>
      </c>
      <c r="C383" s="581"/>
      <c r="D383" s="582"/>
      <c r="E383" s="589" t="s">
        <v>339</v>
      </c>
      <c r="F383" s="590"/>
      <c r="G383" s="218"/>
      <c r="H383" s="211"/>
      <c r="I383" s="211"/>
      <c r="J383" s="305"/>
      <c r="K383" s="305"/>
      <c r="L383" s="305"/>
    </row>
    <row r="384" spans="2:12" ht="27.95" hidden="1" customHeight="1" outlineLevel="1" x14ac:dyDescent="0.15">
      <c r="B384" s="583"/>
      <c r="C384" s="584"/>
      <c r="D384" s="585"/>
      <c r="E384" s="583"/>
      <c r="F384" s="585"/>
      <c r="G384" s="87"/>
      <c r="H384" s="209"/>
      <c r="I384" s="209"/>
      <c r="J384" s="305"/>
      <c r="K384" s="305"/>
      <c r="L384" s="305"/>
    </row>
    <row r="385" spans="2:12" ht="27.95" customHeight="1" collapsed="1" x14ac:dyDescent="0.15">
      <c r="B385" s="580" t="s">
        <v>258</v>
      </c>
      <c r="C385" s="581"/>
      <c r="D385" s="582"/>
      <c r="E385" s="589" t="s">
        <v>339</v>
      </c>
      <c r="F385" s="590"/>
      <c r="G385" s="218"/>
      <c r="H385" s="211"/>
      <c r="I385" s="211"/>
      <c r="J385" s="305"/>
      <c r="K385" s="305"/>
      <c r="L385" s="305"/>
    </row>
    <row r="386" spans="2:12" ht="27.95" customHeight="1" x14ac:dyDescent="0.15">
      <c r="B386" s="583"/>
      <c r="C386" s="584"/>
      <c r="D386" s="585"/>
      <c r="E386" s="583"/>
      <c r="F386" s="585"/>
      <c r="G386" s="87"/>
      <c r="H386" s="209"/>
      <c r="I386" s="209"/>
      <c r="J386" s="305"/>
      <c r="K386" s="305"/>
      <c r="L386" s="305"/>
    </row>
    <row r="387" spans="2:12" ht="27.95" hidden="1" customHeight="1" outlineLevel="1" x14ac:dyDescent="0.15">
      <c r="B387" s="580" t="s">
        <v>258</v>
      </c>
      <c r="C387" s="581"/>
      <c r="D387" s="582"/>
      <c r="E387" s="589" t="s">
        <v>339</v>
      </c>
      <c r="F387" s="590"/>
      <c r="G387" s="218"/>
      <c r="H387" s="211"/>
      <c r="I387" s="211"/>
      <c r="J387" s="305"/>
      <c r="K387" s="305"/>
      <c r="L387" s="305"/>
    </row>
    <row r="388" spans="2:12" ht="27.95" hidden="1" customHeight="1" outlineLevel="1" x14ac:dyDescent="0.15">
      <c r="B388" s="583"/>
      <c r="C388" s="584"/>
      <c r="D388" s="585"/>
      <c r="E388" s="583"/>
      <c r="F388" s="585"/>
      <c r="G388" s="87"/>
      <c r="H388" s="209"/>
      <c r="I388" s="209"/>
      <c r="J388" s="305"/>
      <c r="K388" s="305"/>
      <c r="L388" s="305"/>
    </row>
    <row r="389" spans="2:12" ht="27.95" hidden="1" customHeight="1" outlineLevel="1" x14ac:dyDescent="0.15">
      <c r="B389" s="580" t="s">
        <v>258</v>
      </c>
      <c r="C389" s="581"/>
      <c r="D389" s="582"/>
      <c r="E389" s="589" t="s">
        <v>339</v>
      </c>
      <c r="F389" s="590"/>
      <c r="G389" s="218"/>
      <c r="H389" s="211"/>
      <c r="I389" s="211"/>
      <c r="J389" s="305"/>
      <c r="K389" s="305"/>
      <c r="L389" s="305"/>
    </row>
    <row r="390" spans="2:12" ht="27.95" hidden="1" customHeight="1" outlineLevel="1" x14ac:dyDescent="0.15">
      <c r="B390" s="583"/>
      <c r="C390" s="584"/>
      <c r="D390" s="585"/>
      <c r="E390" s="583"/>
      <c r="F390" s="585"/>
      <c r="G390" s="87"/>
      <c r="H390" s="209"/>
      <c r="I390" s="209"/>
      <c r="J390" s="305"/>
      <c r="K390" s="305"/>
      <c r="L390" s="305"/>
    </row>
    <row r="391" spans="2:12" ht="27.95" hidden="1" customHeight="1" outlineLevel="1" x14ac:dyDescent="0.15">
      <c r="B391" s="580" t="s">
        <v>258</v>
      </c>
      <c r="C391" s="581"/>
      <c r="D391" s="581"/>
      <c r="E391" s="589" t="s">
        <v>339</v>
      </c>
      <c r="F391" s="590"/>
      <c r="G391" s="218"/>
      <c r="H391" s="211"/>
      <c r="I391" s="211"/>
      <c r="J391" s="305"/>
      <c r="K391" s="305"/>
      <c r="L391" s="305"/>
    </row>
    <row r="392" spans="2:12" ht="27.95" hidden="1" customHeight="1" outlineLevel="1" x14ac:dyDescent="0.15">
      <c r="B392" s="583"/>
      <c r="C392" s="584"/>
      <c r="D392" s="584"/>
      <c r="E392" s="583"/>
      <c r="F392" s="585"/>
      <c r="G392" s="87"/>
      <c r="H392" s="209"/>
      <c r="I392" s="209"/>
      <c r="J392" s="305"/>
      <c r="K392" s="305"/>
      <c r="L392" s="305"/>
    </row>
    <row r="393" spans="2:12" ht="27.95" customHeight="1" collapsed="1" x14ac:dyDescent="0.15">
      <c r="B393" s="580" t="s">
        <v>259</v>
      </c>
      <c r="C393" s="581"/>
      <c r="D393" s="581"/>
      <c r="E393" s="581"/>
      <c r="F393" s="582"/>
      <c r="G393" s="218"/>
      <c r="H393" s="211"/>
      <c r="I393" s="596"/>
      <c r="J393" s="305"/>
      <c r="K393" s="305"/>
      <c r="L393" s="305"/>
    </row>
    <row r="394" spans="2:12" ht="27.95" customHeight="1" x14ac:dyDescent="0.15">
      <c r="B394" s="583"/>
      <c r="C394" s="584"/>
      <c r="D394" s="584"/>
      <c r="E394" s="584"/>
      <c r="F394" s="585"/>
      <c r="G394" s="87"/>
      <c r="H394" s="209"/>
      <c r="I394" s="597"/>
      <c r="J394" s="305"/>
      <c r="K394" s="305"/>
      <c r="L394" s="305"/>
    </row>
    <row r="395" spans="2:12" ht="27.95" customHeight="1" x14ac:dyDescent="0.15">
      <c r="B395" s="580" t="s">
        <v>301</v>
      </c>
      <c r="C395" s="581"/>
      <c r="D395" s="581"/>
      <c r="E395" s="581"/>
      <c r="F395" s="582"/>
      <c r="G395" s="218"/>
      <c r="H395" s="211"/>
      <c r="I395" s="211"/>
      <c r="J395" s="305"/>
      <c r="K395" s="305"/>
      <c r="L395" s="305"/>
    </row>
    <row r="396" spans="2:12" ht="27.95" customHeight="1" x14ac:dyDescent="0.15">
      <c r="B396" s="583"/>
      <c r="C396" s="584"/>
      <c r="D396" s="584"/>
      <c r="E396" s="584"/>
      <c r="F396" s="585"/>
      <c r="G396" s="87"/>
      <c r="H396" s="215"/>
      <c r="I396" s="209"/>
      <c r="J396" s="305"/>
      <c r="K396" s="305"/>
      <c r="L396" s="305"/>
    </row>
    <row r="397" spans="2:12" ht="27.95" customHeight="1" x14ac:dyDescent="0.15">
      <c r="B397" s="580" t="s">
        <v>341</v>
      </c>
      <c r="C397" s="581"/>
      <c r="D397" s="581"/>
      <c r="E397" s="581"/>
      <c r="F397" s="581"/>
      <c r="G397" s="581"/>
      <c r="H397" s="582"/>
      <c r="I397" s="596"/>
      <c r="J397" s="305"/>
      <c r="K397" s="305"/>
      <c r="L397" s="305"/>
    </row>
    <row r="398" spans="2:12" ht="27.95" customHeight="1" thickBot="1" x14ac:dyDescent="0.2">
      <c r="B398" s="586"/>
      <c r="C398" s="587"/>
      <c r="D398" s="587"/>
      <c r="E398" s="587"/>
      <c r="F398" s="587"/>
      <c r="G398" s="587"/>
      <c r="H398" s="588"/>
      <c r="I398" s="592"/>
      <c r="J398" s="306"/>
      <c r="K398" s="306"/>
      <c r="L398" s="306"/>
    </row>
    <row r="399" spans="2:12" ht="27.95" customHeight="1" x14ac:dyDescent="0.15">
      <c r="B399" s="555" t="s">
        <v>305</v>
      </c>
      <c r="C399" s="556"/>
      <c r="D399" s="556"/>
      <c r="E399" s="556"/>
      <c r="F399" s="556"/>
      <c r="G399" s="556"/>
      <c r="H399" s="219">
        <f>H375+H377+H379+H381+H383+H385+H387+H389+H391+H393+H395</f>
        <v>0</v>
      </c>
      <c r="I399" s="598"/>
      <c r="J399" s="219">
        <f>IFERROR(ROUNDDOWN(H399*4/5,-3),0)</f>
        <v>0</v>
      </c>
      <c r="K399" s="600">
        <f>IF(B397="⑤「介護ソフトの定着促進支援」を活用する",10150000,10000000)</f>
        <v>10000000</v>
      </c>
      <c r="L399" s="195">
        <f>MIN(J399,K399)</f>
        <v>0</v>
      </c>
    </row>
    <row r="400" spans="2:12" ht="27.95" customHeight="1" thickBot="1" x14ac:dyDescent="0.2">
      <c r="B400" s="557"/>
      <c r="C400" s="558"/>
      <c r="D400" s="558"/>
      <c r="E400" s="558"/>
      <c r="F400" s="558"/>
      <c r="G400" s="558"/>
      <c r="H400" s="149">
        <f>H376+H378+H380+H382+H384+H386+H388+H390+H392+H394+H396</f>
        <v>0</v>
      </c>
      <c r="I400" s="599"/>
      <c r="J400" s="149">
        <f>IFERROR(ROUNDDOWN(H400*4/5,-3),0)</f>
        <v>0</v>
      </c>
      <c r="K400" s="601"/>
      <c r="L400" s="142">
        <f>MIN(J400,K399)</f>
        <v>0</v>
      </c>
    </row>
    <row r="401" spans="2:12" x14ac:dyDescent="0.15">
      <c r="K401" s="125"/>
    </row>
    <row r="402" spans="2:12" ht="15" hidden="1" customHeight="1" outlineLevel="1" x14ac:dyDescent="0.15">
      <c r="B402" s="116" t="s">
        <v>251</v>
      </c>
      <c r="C402" s="116"/>
      <c r="D402" s="290"/>
      <c r="E402" s="290"/>
      <c r="F402" s="290"/>
      <c r="G402" s="290"/>
      <c r="H402" s="290"/>
      <c r="I402" s="127"/>
      <c r="J402" s="117"/>
      <c r="K402" s="126"/>
      <c r="L402" s="126"/>
    </row>
    <row r="403" spans="2:12" ht="27" hidden="1" outlineLevel="1" x14ac:dyDescent="0.15">
      <c r="B403" s="284" t="s">
        <v>211</v>
      </c>
      <c r="C403" s="285"/>
      <c r="D403" s="285"/>
      <c r="E403" s="285"/>
      <c r="F403" s="286"/>
      <c r="G403" s="101" t="s">
        <v>90</v>
      </c>
      <c r="H403" s="119" t="s">
        <v>298</v>
      </c>
      <c r="I403" s="101" t="s">
        <v>288</v>
      </c>
      <c r="J403" s="119" t="s">
        <v>344</v>
      </c>
      <c r="K403" s="119" t="s">
        <v>302</v>
      </c>
      <c r="L403" s="119" t="s">
        <v>303</v>
      </c>
    </row>
    <row r="404" spans="2:12" ht="27.95" hidden="1" customHeight="1" outlineLevel="1" x14ac:dyDescent="0.15">
      <c r="B404" s="580" t="s">
        <v>257</v>
      </c>
      <c r="C404" s="581"/>
      <c r="D404" s="581"/>
      <c r="E404" s="581"/>
      <c r="F404" s="582"/>
      <c r="G404" s="218"/>
      <c r="H404" s="211"/>
      <c r="I404" s="596"/>
      <c r="J404" s="304"/>
      <c r="K404" s="304"/>
      <c r="L404" s="304"/>
    </row>
    <row r="405" spans="2:12" ht="27.95" hidden="1" customHeight="1" outlineLevel="1" x14ac:dyDescent="0.15">
      <c r="B405" s="593"/>
      <c r="C405" s="594"/>
      <c r="D405" s="594"/>
      <c r="E405" s="594"/>
      <c r="F405" s="595"/>
      <c r="G405" s="87"/>
      <c r="H405" s="209"/>
      <c r="I405" s="597"/>
      <c r="J405" s="305"/>
      <c r="K405" s="305"/>
      <c r="L405" s="305"/>
    </row>
    <row r="406" spans="2:12" ht="27.95" hidden="1" customHeight="1" outlineLevel="2" x14ac:dyDescent="0.15">
      <c r="B406" s="580" t="s">
        <v>257</v>
      </c>
      <c r="C406" s="581"/>
      <c r="D406" s="581"/>
      <c r="E406" s="581"/>
      <c r="F406" s="582"/>
      <c r="G406" s="218"/>
      <c r="H406" s="211"/>
      <c r="I406" s="596"/>
      <c r="J406" s="305"/>
      <c r="K406" s="305"/>
      <c r="L406" s="305"/>
    </row>
    <row r="407" spans="2:12" ht="27.95" hidden="1" customHeight="1" outlineLevel="2" x14ac:dyDescent="0.15">
      <c r="B407" s="583"/>
      <c r="C407" s="584"/>
      <c r="D407" s="584"/>
      <c r="E407" s="584"/>
      <c r="F407" s="585"/>
      <c r="G407" s="87"/>
      <c r="H407" s="209"/>
      <c r="I407" s="597"/>
      <c r="J407" s="305"/>
      <c r="K407" s="305"/>
      <c r="L407" s="305"/>
    </row>
    <row r="408" spans="2:12" ht="27.95" hidden="1" customHeight="1" outlineLevel="2" x14ac:dyDescent="0.15">
      <c r="B408" s="580" t="s">
        <v>257</v>
      </c>
      <c r="C408" s="581"/>
      <c r="D408" s="581"/>
      <c r="E408" s="581"/>
      <c r="F408" s="582"/>
      <c r="G408" s="218"/>
      <c r="H408" s="211"/>
      <c r="I408" s="596"/>
      <c r="J408" s="305"/>
      <c r="K408" s="305"/>
      <c r="L408" s="305"/>
    </row>
    <row r="409" spans="2:12" ht="27.95" hidden="1" customHeight="1" outlineLevel="2" x14ac:dyDescent="0.15">
      <c r="B409" s="583"/>
      <c r="C409" s="584"/>
      <c r="D409" s="584"/>
      <c r="E409" s="584"/>
      <c r="F409" s="585"/>
      <c r="G409" s="87"/>
      <c r="H409" s="209"/>
      <c r="I409" s="597"/>
      <c r="J409" s="305"/>
      <c r="K409" s="305"/>
      <c r="L409" s="305"/>
    </row>
    <row r="410" spans="2:12" ht="27.95" hidden="1" customHeight="1" outlineLevel="2" x14ac:dyDescent="0.15">
      <c r="B410" s="580" t="s">
        <v>257</v>
      </c>
      <c r="C410" s="581"/>
      <c r="D410" s="581"/>
      <c r="E410" s="581"/>
      <c r="F410" s="582"/>
      <c r="G410" s="218"/>
      <c r="H410" s="211"/>
      <c r="I410" s="596"/>
      <c r="J410" s="305"/>
      <c r="K410" s="305"/>
      <c r="L410" s="305"/>
    </row>
    <row r="411" spans="2:12" ht="27.95" hidden="1" customHeight="1" outlineLevel="2" x14ac:dyDescent="0.15">
      <c r="B411" s="583"/>
      <c r="C411" s="584"/>
      <c r="D411" s="584"/>
      <c r="E411" s="584"/>
      <c r="F411" s="585"/>
      <c r="G411" s="87"/>
      <c r="H411" s="209"/>
      <c r="I411" s="597"/>
      <c r="J411" s="305"/>
      <c r="K411" s="305"/>
      <c r="L411" s="305"/>
    </row>
    <row r="412" spans="2:12" ht="27.95" hidden="1" customHeight="1" outlineLevel="2" x14ac:dyDescent="0.15">
      <c r="B412" s="580" t="s">
        <v>258</v>
      </c>
      <c r="C412" s="581"/>
      <c r="D412" s="582"/>
      <c r="E412" s="589" t="s">
        <v>339</v>
      </c>
      <c r="F412" s="590"/>
      <c r="G412" s="218"/>
      <c r="H412" s="211"/>
      <c r="I412" s="211"/>
      <c r="J412" s="305"/>
      <c r="K412" s="305"/>
      <c r="L412" s="305"/>
    </row>
    <row r="413" spans="2:12" ht="27.95" hidden="1" customHeight="1" outlineLevel="2" x14ac:dyDescent="0.15">
      <c r="B413" s="583"/>
      <c r="C413" s="584"/>
      <c r="D413" s="585"/>
      <c r="E413" s="583"/>
      <c r="F413" s="585"/>
      <c r="G413" s="87"/>
      <c r="H413" s="209"/>
      <c r="I413" s="209"/>
      <c r="J413" s="305"/>
      <c r="K413" s="305"/>
      <c r="L413" s="305"/>
    </row>
    <row r="414" spans="2:12" ht="27.95" hidden="1" customHeight="1" outlineLevel="1" collapsed="1" x14ac:dyDescent="0.15">
      <c r="B414" s="580" t="s">
        <v>258</v>
      </c>
      <c r="C414" s="581"/>
      <c r="D414" s="582"/>
      <c r="E414" s="589" t="s">
        <v>339</v>
      </c>
      <c r="F414" s="590"/>
      <c r="G414" s="218"/>
      <c r="H414" s="211"/>
      <c r="I414" s="211"/>
      <c r="J414" s="305"/>
      <c r="K414" s="305"/>
      <c r="L414" s="305"/>
    </row>
    <row r="415" spans="2:12" ht="27.95" hidden="1" customHeight="1" outlineLevel="1" x14ac:dyDescent="0.15">
      <c r="B415" s="583"/>
      <c r="C415" s="584"/>
      <c r="D415" s="585"/>
      <c r="E415" s="583"/>
      <c r="F415" s="585"/>
      <c r="G415" s="87"/>
      <c r="H415" s="209"/>
      <c r="I415" s="209"/>
      <c r="J415" s="305"/>
      <c r="K415" s="305"/>
      <c r="L415" s="305"/>
    </row>
    <row r="416" spans="2:12" ht="27.95" hidden="1" customHeight="1" outlineLevel="2" x14ac:dyDescent="0.15">
      <c r="B416" s="580" t="s">
        <v>258</v>
      </c>
      <c r="C416" s="581"/>
      <c r="D416" s="582"/>
      <c r="E416" s="589" t="s">
        <v>339</v>
      </c>
      <c r="F416" s="590"/>
      <c r="G416" s="218"/>
      <c r="H416" s="211"/>
      <c r="I416" s="211"/>
      <c r="J416" s="305"/>
      <c r="K416" s="305"/>
      <c r="L416" s="305"/>
    </row>
    <row r="417" spans="2:12" ht="27.95" hidden="1" customHeight="1" outlineLevel="2" x14ac:dyDescent="0.15">
      <c r="B417" s="583"/>
      <c r="C417" s="584"/>
      <c r="D417" s="585"/>
      <c r="E417" s="583"/>
      <c r="F417" s="585"/>
      <c r="G417" s="87"/>
      <c r="H417" s="209"/>
      <c r="I417" s="209"/>
      <c r="J417" s="305"/>
      <c r="K417" s="305"/>
      <c r="L417" s="305"/>
    </row>
    <row r="418" spans="2:12" ht="27.95" hidden="1" customHeight="1" outlineLevel="2" x14ac:dyDescent="0.15">
      <c r="B418" s="580" t="s">
        <v>258</v>
      </c>
      <c r="C418" s="581"/>
      <c r="D418" s="582"/>
      <c r="E418" s="589" t="s">
        <v>339</v>
      </c>
      <c r="F418" s="590"/>
      <c r="G418" s="218"/>
      <c r="H418" s="211"/>
      <c r="I418" s="211"/>
      <c r="J418" s="305"/>
      <c r="K418" s="305"/>
      <c r="L418" s="305"/>
    </row>
    <row r="419" spans="2:12" ht="27.95" hidden="1" customHeight="1" outlineLevel="2" x14ac:dyDescent="0.15">
      <c r="B419" s="583"/>
      <c r="C419" s="584"/>
      <c r="D419" s="585"/>
      <c r="E419" s="583"/>
      <c r="F419" s="585"/>
      <c r="G419" s="87"/>
      <c r="H419" s="209"/>
      <c r="I419" s="209"/>
      <c r="J419" s="305"/>
      <c r="K419" s="305"/>
      <c r="L419" s="305"/>
    </row>
    <row r="420" spans="2:12" ht="27.95" hidden="1" customHeight="1" outlineLevel="2" x14ac:dyDescent="0.15">
      <c r="B420" s="580" t="s">
        <v>258</v>
      </c>
      <c r="C420" s="581"/>
      <c r="D420" s="581"/>
      <c r="E420" s="589" t="s">
        <v>339</v>
      </c>
      <c r="F420" s="590"/>
      <c r="G420" s="218"/>
      <c r="H420" s="211"/>
      <c r="I420" s="211"/>
      <c r="J420" s="305"/>
      <c r="K420" s="305"/>
      <c r="L420" s="305"/>
    </row>
    <row r="421" spans="2:12" ht="27.95" hidden="1" customHeight="1" outlineLevel="2" x14ac:dyDescent="0.15">
      <c r="B421" s="583"/>
      <c r="C421" s="584"/>
      <c r="D421" s="584"/>
      <c r="E421" s="583"/>
      <c r="F421" s="585"/>
      <c r="G421" s="87"/>
      <c r="H421" s="209"/>
      <c r="I421" s="209"/>
      <c r="J421" s="305"/>
      <c r="K421" s="305"/>
      <c r="L421" s="305"/>
    </row>
    <row r="422" spans="2:12" ht="27.95" hidden="1" customHeight="1" outlineLevel="1" collapsed="1" x14ac:dyDescent="0.15">
      <c r="B422" s="580" t="s">
        <v>259</v>
      </c>
      <c r="C422" s="581"/>
      <c r="D422" s="581"/>
      <c r="E422" s="581"/>
      <c r="F422" s="582"/>
      <c r="G422" s="218"/>
      <c r="H422" s="211"/>
      <c r="I422" s="596"/>
      <c r="J422" s="305"/>
      <c r="K422" s="305"/>
      <c r="L422" s="305"/>
    </row>
    <row r="423" spans="2:12" ht="27.95" hidden="1" customHeight="1" outlineLevel="1" x14ac:dyDescent="0.15">
      <c r="B423" s="583"/>
      <c r="C423" s="584"/>
      <c r="D423" s="584"/>
      <c r="E423" s="584"/>
      <c r="F423" s="585"/>
      <c r="G423" s="87"/>
      <c r="H423" s="209"/>
      <c r="I423" s="597"/>
      <c r="J423" s="305"/>
      <c r="K423" s="305"/>
      <c r="L423" s="305"/>
    </row>
    <row r="424" spans="2:12" ht="27.95" hidden="1" customHeight="1" outlineLevel="1" x14ac:dyDescent="0.15">
      <c r="B424" s="580" t="s">
        <v>301</v>
      </c>
      <c r="C424" s="581"/>
      <c r="D424" s="581"/>
      <c r="E424" s="581"/>
      <c r="F424" s="582"/>
      <c r="G424" s="218"/>
      <c r="H424" s="211"/>
      <c r="I424" s="211"/>
      <c r="J424" s="305"/>
      <c r="K424" s="305"/>
      <c r="L424" s="305"/>
    </row>
    <row r="425" spans="2:12" ht="27.95" hidden="1" customHeight="1" outlineLevel="1" x14ac:dyDescent="0.15">
      <c r="B425" s="583"/>
      <c r="C425" s="584"/>
      <c r="D425" s="584"/>
      <c r="E425" s="584"/>
      <c r="F425" s="585"/>
      <c r="G425" s="87"/>
      <c r="H425" s="215"/>
      <c r="I425" s="209"/>
      <c r="J425" s="305"/>
      <c r="K425" s="305"/>
      <c r="L425" s="305"/>
    </row>
    <row r="426" spans="2:12" ht="27.95" hidden="1" customHeight="1" outlineLevel="1" x14ac:dyDescent="0.15">
      <c r="B426" s="580" t="s">
        <v>341</v>
      </c>
      <c r="C426" s="581"/>
      <c r="D426" s="581"/>
      <c r="E426" s="581"/>
      <c r="F426" s="581"/>
      <c r="G426" s="581"/>
      <c r="H426" s="582"/>
      <c r="I426" s="596"/>
      <c r="J426" s="305"/>
      <c r="K426" s="305"/>
      <c r="L426" s="305"/>
    </row>
    <row r="427" spans="2:12" ht="27.95" hidden="1" customHeight="1" outlineLevel="1" thickBot="1" x14ac:dyDescent="0.2">
      <c r="B427" s="586"/>
      <c r="C427" s="587"/>
      <c r="D427" s="587"/>
      <c r="E427" s="587"/>
      <c r="F427" s="587"/>
      <c r="G427" s="587"/>
      <c r="H427" s="588"/>
      <c r="I427" s="592"/>
      <c r="J427" s="306"/>
      <c r="K427" s="306"/>
      <c r="L427" s="306"/>
    </row>
    <row r="428" spans="2:12" ht="27.95" hidden="1" customHeight="1" outlineLevel="1" x14ac:dyDescent="0.15">
      <c r="B428" s="555" t="s">
        <v>305</v>
      </c>
      <c r="C428" s="556"/>
      <c r="D428" s="556"/>
      <c r="E428" s="556"/>
      <c r="F428" s="556"/>
      <c r="G428" s="556"/>
      <c r="H428" s="219">
        <f>H404+H406+H408+H410+H412+H414+H416+H418+H420+H422+H424</f>
        <v>0</v>
      </c>
      <c r="I428" s="598"/>
      <c r="J428" s="219">
        <f>IFERROR(ROUNDDOWN(H428*4/5,-3),0)</f>
        <v>0</v>
      </c>
      <c r="K428" s="600">
        <f>IF(B426="⑤「介護ソフトの定着促進支援」を活用する",10150000,10000000)</f>
        <v>10000000</v>
      </c>
      <c r="L428" s="195">
        <f>MIN(J428,K428)</f>
        <v>0</v>
      </c>
    </row>
    <row r="429" spans="2:12" ht="27.95" hidden="1" customHeight="1" outlineLevel="1" thickBot="1" x14ac:dyDescent="0.2">
      <c r="B429" s="557"/>
      <c r="C429" s="558"/>
      <c r="D429" s="558"/>
      <c r="E429" s="558"/>
      <c r="F429" s="558"/>
      <c r="G429" s="558"/>
      <c r="H429" s="149">
        <f>H405+H407+H409+H411+H413+H415+H417+H419+H421+H423+H425</f>
        <v>0</v>
      </c>
      <c r="I429" s="599"/>
      <c r="J429" s="149">
        <f>IFERROR(ROUNDDOWN(H429*4/5,-3),0)</f>
        <v>0</v>
      </c>
      <c r="K429" s="601"/>
      <c r="L429" s="142">
        <f>MIN(J429,K428)</f>
        <v>0</v>
      </c>
    </row>
    <row r="430" spans="2:12" collapsed="1" x14ac:dyDescent="0.15">
      <c r="I430" s="133"/>
      <c r="K430" s="125"/>
    </row>
    <row r="431" spans="2:12" ht="15" hidden="1" customHeight="1" outlineLevel="1" x14ac:dyDescent="0.15">
      <c r="B431" s="116" t="s">
        <v>251</v>
      </c>
      <c r="C431" s="116"/>
      <c r="D431" s="290"/>
      <c r="E431" s="290"/>
      <c r="F431" s="290"/>
      <c r="G431" s="290"/>
      <c r="H431" s="290"/>
      <c r="I431" s="127"/>
      <c r="J431" s="117"/>
      <c r="K431" s="126"/>
      <c r="L431" s="126"/>
    </row>
    <row r="432" spans="2:12" ht="27" hidden="1" outlineLevel="1" x14ac:dyDescent="0.15">
      <c r="B432" s="284" t="s">
        <v>211</v>
      </c>
      <c r="C432" s="285"/>
      <c r="D432" s="285"/>
      <c r="E432" s="285"/>
      <c r="F432" s="286"/>
      <c r="G432" s="101" t="s">
        <v>90</v>
      </c>
      <c r="H432" s="119" t="s">
        <v>298</v>
      </c>
      <c r="I432" s="101" t="s">
        <v>288</v>
      </c>
      <c r="J432" s="119" t="s">
        <v>344</v>
      </c>
      <c r="K432" s="119" t="s">
        <v>302</v>
      </c>
      <c r="L432" s="119" t="s">
        <v>303</v>
      </c>
    </row>
    <row r="433" spans="2:12" ht="27.95" hidden="1" customHeight="1" outlineLevel="1" x14ac:dyDescent="0.15">
      <c r="B433" s="580" t="s">
        <v>257</v>
      </c>
      <c r="C433" s="581"/>
      <c r="D433" s="581"/>
      <c r="E433" s="581"/>
      <c r="F433" s="582"/>
      <c r="G433" s="218"/>
      <c r="H433" s="211"/>
      <c r="I433" s="596"/>
      <c r="J433" s="304"/>
      <c r="K433" s="304"/>
      <c r="L433" s="304"/>
    </row>
    <row r="434" spans="2:12" ht="27.95" hidden="1" customHeight="1" outlineLevel="1" x14ac:dyDescent="0.15">
      <c r="B434" s="593"/>
      <c r="C434" s="594"/>
      <c r="D434" s="594"/>
      <c r="E434" s="594"/>
      <c r="F434" s="595"/>
      <c r="G434" s="87"/>
      <c r="H434" s="209"/>
      <c r="I434" s="597"/>
      <c r="J434" s="305"/>
      <c r="K434" s="305"/>
      <c r="L434" s="305"/>
    </row>
    <row r="435" spans="2:12" ht="27.95" hidden="1" customHeight="1" outlineLevel="2" x14ac:dyDescent="0.15">
      <c r="B435" s="580" t="s">
        <v>257</v>
      </c>
      <c r="C435" s="581"/>
      <c r="D435" s="581"/>
      <c r="E435" s="581"/>
      <c r="F435" s="582"/>
      <c r="G435" s="218"/>
      <c r="H435" s="211"/>
      <c r="I435" s="596"/>
      <c r="J435" s="305"/>
      <c r="K435" s="305"/>
      <c r="L435" s="305"/>
    </row>
    <row r="436" spans="2:12" ht="27.95" hidden="1" customHeight="1" outlineLevel="2" x14ac:dyDescent="0.15">
      <c r="B436" s="583"/>
      <c r="C436" s="584"/>
      <c r="D436" s="584"/>
      <c r="E436" s="584"/>
      <c r="F436" s="585"/>
      <c r="G436" s="87"/>
      <c r="H436" s="209"/>
      <c r="I436" s="597"/>
      <c r="J436" s="305"/>
      <c r="K436" s="305"/>
      <c r="L436" s="305"/>
    </row>
    <row r="437" spans="2:12" ht="27.95" hidden="1" customHeight="1" outlineLevel="2" x14ac:dyDescent="0.15">
      <c r="B437" s="580" t="s">
        <v>257</v>
      </c>
      <c r="C437" s="581"/>
      <c r="D437" s="581"/>
      <c r="E437" s="581"/>
      <c r="F437" s="582"/>
      <c r="G437" s="218"/>
      <c r="H437" s="211"/>
      <c r="I437" s="596"/>
      <c r="J437" s="305"/>
      <c r="K437" s="305"/>
      <c r="L437" s="305"/>
    </row>
    <row r="438" spans="2:12" ht="27.95" hidden="1" customHeight="1" outlineLevel="2" x14ac:dyDescent="0.15">
      <c r="B438" s="583"/>
      <c r="C438" s="584"/>
      <c r="D438" s="584"/>
      <c r="E438" s="584"/>
      <c r="F438" s="585"/>
      <c r="G438" s="87"/>
      <c r="H438" s="209"/>
      <c r="I438" s="597"/>
      <c r="J438" s="305"/>
      <c r="K438" s="305"/>
      <c r="L438" s="305"/>
    </row>
    <row r="439" spans="2:12" ht="27.95" hidden="1" customHeight="1" outlineLevel="2" x14ac:dyDescent="0.15">
      <c r="B439" s="580" t="s">
        <v>257</v>
      </c>
      <c r="C439" s="581"/>
      <c r="D439" s="581"/>
      <c r="E439" s="581"/>
      <c r="F439" s="582"/>
      <c r="G439" s="218"/>
      <c r="H439" s="211"/>
      <c r="I439" s="596"/>
      <c r="J439" s="305"/>
      <c r="K439" s="305"/>
      <c r="L439" s="305"/>
    </row>
    <row r="440" spans="2:12" ht="27.95" hidden="1" customHeight="1" outlineLevel="2" x14ac:dyDescent="0.15">
      <c r="B440" s="583"/>
      <c r="C440" s="584"/>
      <c r="D440" s="584"/>
      <c r="E440" s="584"/>
      <c r="F440" s="585"/>
      <c r="G440" s="87"/>
      <c r="H440" s="209"/>
      <c r="I440" s="597"/>
      <c r="J440" s="305"/>
      <c r="K440" s="305"/>
      <c r="L440" s="305"/>
    </row>
    <row r="441" spans="2:12" ht="27.95" hidden="1" customHeight="1" outlineLevel="2" x14ac:dyDescent="0.15">
      <c r="B441" s="580" t="s">
        <v>258</v>
      </c>
      <c r="C441" s="581"/>
      <c r="D441" s="582"/>
      <c r="E441" s="589" t="s">
        <v>339</v>
      </c>
      <c r="F441" s="590"/>
      <c r="G441" s="218"/>
      <c r="H441" s="211"/>
      <c r="I441" s="211"/>
      <c r="J441" s="305"/>
      <c r="K441" s="305"/>
      <c r="L441" s="305"/>
    </row>
    <row r="442" spans="2:12" ht="27.95" hidden="1" customHeight="1" outlineLevel="2" x14ac:dyDescent="0.15">
      <c r="B442" s="583"/>
      <c r="C442" s="584"/>
      <c r="D442" s="585"/>
      <c r="E442" s="583"/>
      <c r="F442" s="585"/>
      <c r="G442" s="87"/>
      <c r="H442" s="209"/>
      <c r="I442" s="209"/>
      <c r="J442" s="305"/>
      <c r="K442" s="305"/>
      <c r="L442" s="305"/>
    </row>
    <row r="443" spans="2:12" ht="27.95" hidden="1" customHeight="1" outlineLevel="1" collapsed="1" x14ac:dyDescent="0.15">
      <c r="B443" s="580" t="s">
        <v>258</v>
      </c>
      <c r="C443" s="581"/>
      <c r="D443" s="582"/>
      <c r="E443" s="589" t="s">
        <v>339</v>
      </c>
      <c r="F443" s="590"/>
      <c r="G443" s="218"/>
      <c r="H443" s="211"/>
      <c r="I443" s="211"/>
      <c r="J443" s="305"/>
      <c r="K443" s="305"/>
      <c r="L443" s="305"/>
    </row>
    <row r="444" spans="2:12" ht="27.95" hidden="1" customHeight="1" outlineLevel="1" x14ac:dyDescent="0.15">
      <c r="B444" s="583"/>
      <c r="C444" s="584"/>
      <c r="D444" s="585"/>
      <c r="E444" s="583"/>
      <c r="F444" s="585"/>
      <c r="G444" s="87"/>
      <c r="H444" s="209"/>
      <c r="I444" s="209"/>
      <c r="J444" s="305"/>
      <c r="K444" s="305"/>
      <c r="L444" s="305"/>
    </row>
    <row r="445" spans="2:12" ht="27.95" hidden="1" customHeight="1" outlineLevel="2" x14ac:dyDescent="0.15">
      <c r="B445" s="580" t="s">
        <v>258</v>
      </c>
      <c r="C445" s="581"/>
      <c r="D445" s="582"/>
      <c r="E445" s="589" t="s">
        <v>339</v>
      </c>
      <c r="F445" s="590"/>
      <c r="G445" s="218"/>
      <c r="H445" s="211"/>
      <c r="I445" s="211"/>
      <c r="J445" s="305"/>
      <c r="K445" s="305"/>
      <c r="L445" s="305"/>
    </row>
    <row r="446" spans="2:12" ht="27.95" hidden="1" customHeight="1" outlineLevel="2" x14ac:dyDescent="0.15">
      <c r="B446" s="583"/>
      <c r="C446" s="584"/>
      <c r="D446" s="585"/>
      <c r="E446" s="583"/>
      <c r="F446" s="585"/>
      <c r="G446" s="87"/>
      <c r="H446" s="209"/>
      <c r="I446" s="209"/>
      <c r="J446" s="305"/>
      <c r="K446" s="305"/>
      <c r="L446" s="305"/>
    </row>
    <row r="447" spans="2:12" ht="27.95" hidden="1" customHeight="1" outlineLevel="2" x14ac:dyDescent="0.15">
      <c r="B447" s="580" t="s">
        <v>258</v>
      </c>
      <c r="C447" s="581"/>
      <c r="D447" s="582"/>
      <c r="E447" s="589" t="s">
        <v>339</v>
      </c>
      <c r="F447" s="590"/>
      <c r="G447" s="218"/>
      <c r="H447" s="211"/>
      <c r="I447" s="211"/>
      <c r="J447" s="305"/>
      <c r="K447" s="305"/>
      <c r="L447" s="305"/>
    </row>
    <row r="448" spans="2:12" ht="27.95" hidden="1" customHeight="1" outlineLevel="2" x14ac:dyDescent="0.15">
      <c r="B448" s="583"/>
      <c r="C448" s="584"/>
      <c r="D448" s="585"/>
      <c r="E448" s="583"/>
      <c r="F448" s="585"/>
      <c r="G448" s="87"/>
      <c r="H448" s="209"/>
      <c r="I448" s="209"/>
      <c r="J448" s="305"/>
      <c r="K448" s="305"/>
      <c r="L448" s="305"/>
    </row>
    <row r="449" spans="2:12" ht="27.95" hidden="1" customHeight="1" outlineLevel="2" x14ac:dyDescent="0.15">
      <c r="B449" s="580" t="s">
        <v>258</v>
      </c>
      <c r="C449" s="581"/>
      <c r="D449" s="581"/>
      <c r="E449" s="589" t="s">
        <v>339</v>
      </c>
      <c r="F449" s="590"/>
      <c r="G449" s="218"/>
      <c r="H449" s="211"/>
      <c r="I449" s="211"/>
      <c r="J449" s="305"/>
      <c r="K449" s="305"/>
      <c r="L449" s="305"/>
    </row>
    <row r="450" spans="2:12" ht="27.95" hidden="1" customHeight="1" outlineLevel="2" x14ac:dyDescent="0.15">
      <c r="B450" s="583"/>
      <c r="C450" s="584"/>
      <c r="D450" s="584"/>
      <c r="E450" s="583"/>
      <c r="F450" s="585"/>
      <c r="G450" s="87"/>
      <c r="H450" s="209"/>
      <c r="I450" s="209"/>
      <c r="J450" s="305"/>
      <c r="K450" s="305"/>
      <c r="L450" s="305"/>
    </row>
    <row r="451" spans="2:12" ht="27.95" hidden="1" customHeight="1" outlineLevel="1" collapsed="1" x14ac:dyDescent="0.15">
      <c r="B451" s="580" t="s">
        <v>259</v>
      </c>
      <c r="C451" s="581"/>
      <c r="D451" s="581"/>
      <c r="E451" s="581"/>
      <c r="F451" s="582"/>
      <c r="G451" s="218"/>
      <c r="H451" s="211"/>
      <c r="I451" s="596"/>
      <c r="J451" s="305"/>
      <c r="K451" s="305"/>
      <c r="L451" s="305"/>
    </row>
    <row r="452" spans="2:12" ht="27.95" hidden="1" customHeight="1" outlineLevel="1" x14ac:dyDescent="0.15">
      <c r="B452" s="583"/>
      <c r="C452" s="584"/>
      <c r="D452" s="584"/>
      <c r="E452" s="584"/>
      <c r="F452" s="585"/>
      <c r="G452" s="87"/>
      <c r="H452" s="209"/>
      <c r="I452" s="597"/>
      <c r="J452" s="305"/>
      <c r="K452" s="305"/>
      <c r="L452" s="305"/>
    </row>
    <row r="453" spans="2:12" ht="27.95" hidden="1" customHeight="1" outlineLevel="1" x14ac:dyDescent="0.15">
      <c r="B453" s="580" t="s">
        <v>301</v>
      </c>
      <c r="C453" s="581"/>
      <c r="D453" s="581"/>
      <c r="E453" s="581"/>
      <c r="F453" s="582"/>
      <c r="G453" s="218"/>
      <c r="H453" s="211"/>
      <c r="I453" s="211"/>
      <c r="J453" s="305"/>
      <c r="K453" s="305"/>
      <c r="L453" s="305"/>
    </row>
    <row r="454" spans="2:12" ht="27.95" hidden="1" customHeight="1" outlineLevel="1" x14ac:dyDescent="0.15">
      <c r="B454" s="583"/>
      <c r="C454" s="584"/>
      <c r="D454" s="584"/>
      <c r="E454" s="584"/>
      <c r="F454" s="585"/>
      <c r="G454" s="87"/>
      <c r="H454" s="215"/>
      <c r="I454" s="209"/>
      <c r="J454" s="305"/>
      <c r="K454" s="305"/>
      <c r="L454" s="305"/>
    </row>
    <row r="455" spans="2:12" ht="27.95" hidden="1" customHeight="1" outlineLevel="1" x14ac:dyDescent="0.15">
      <c r="B455" s="580" t="s">
        <v>341</v>
      </c>
      <c r="C455" s="581"/>
      <c r="D455" s="581"/>
      <c r="E455" s="581"/>
      <c r="F455" s="581"/>
      <c r="G455" s="581"/>
      <c r="H455" s="582"/>
      <c r="I455" s="596"/>
      <c r="J455" s="305"/>
      <c r="K455" s="305"/>
      <c r="L455" s="305"/>
    </row>
    <row r="456" spans="2:12" ht="27.95" hidden="1" customHeight="1" outlineLevel="1" thickBot="1" x14ac:dyDescent="0.2">
      <c r="B456" s="586"/>
      <c r="C456" s="587"/>
      <c r="D456" s="587"/>
      <c r="E456" s="587"/>
      <c r="F456" s="587"/>
      <c r="G456" s="587"/>
      <c r="H456" s="588"/>
      <c r="I456" s="592"/>
      <c r="J456" s="306"/>
      <c r="K456" s="306"/>
      <c r="L456" s="306"/>
    </row>
    <row r="457" spans="2:12" ht="27.95" hidden="1" customHeight="1" outlineLevel="1" x14ac:dyDescent="0.15">
      <c r="B457" s="555" t="s">
        <v>305</v>
      </c>
      <c r="C457" s="556"/>
      <c r="D457" s="556"/>
      <c r="E457" s="556"/>
      <c r="F457" s="556"/>
      <c r="G457" s="556"/>
      <c r="H457" s="219">
        <f>H433+H435+H437+H439+H441+H443+H445+H447+H449+H451+H453</f>
        <v>0</v>
      </c>
      <c r="I457" s="598"/>
      <c r="J457" s="219">
        <f>IFERROR(ROUNDDOWN(H457*4/5,-3),0)</f>
        <v>0</v>
      </c>
      <c r="K457" s="600">
        <f>IF(B455="⑤「介護ソフトの定着促進支援」を活用する",10150000,10000000)</f>
        <v>10000000</v>
      </c>
      <c r="L457" s="195">
        <f>MIN(J457,K457)</f>
        <v>0</v>
      </c>
    </row>
    <row r="458" spans="2:12" ht="27.95" hidden="1" customHeight="1" outlineLevel="1" thickBot="1" x14ac:dyDescent="0.2">
      <c r="B458" s="557"/>
      <c r="C458" s="558"/>
      <c r="D458" s="558"/>
      <c r="E458" s="558"/>
      <c r="F458" s="558"/>
      <c r="G458" s="558"/>
      <c r="H458" s="149">
        <f>H434+H436+H438+H440+H442+H444+H446+H448+H450+H452+H454</f>
        <v>0</v>
      </c>
      <c r="I458" s="599"/>
      <c r="J458" s="149">
        <f>IFERROR(ROUNDDOWN(H458*4/5,-3),0)</f>
        <v>0</v>
      </c>
      <c r="K458" s="601"/>
      <c r="L458" s="142">
        <f>MIN(J458,K457)</f>
        <v>0</v>
      </c>
    </row>
    <row r="459" spans="2:12" collapsed="1" x14ac:dyDescent="0.15">
      <c r="I459" s="133"/>
      <c r="K459" s="125"/>
    </row>
    <row r="460" spans="2:12" ht="15" hidden="1" customHeight="1" outlineLevel="1" x14ac:dyDescent="0.15">
      <c r="B460" s="116" t="s">
        <v>251</v>
      </c>
      <c r="C460" s="116"/>
      <c r="D460" s="290"/>
      <c r="E460" s="290"/>
      <c r="F460" s="290"/>
      <c r="G460" s="290"/>
      <c r="H460" s="290"/>
      <c r="I460" s="127"/>
      <c r="J460" s="117"/>
      <c r="K460" s="126"/>
      <c r="L460" s="126"/>
    </row>
    <row r="461" spans="2:12" ht="27" hidden="1" outlineLevel="1" x14ac:dyDescent="0.15">
      <c r="B461" s="284" t="s">
        <v>211</v>
      </c>
      <c r="C461" s="285"/>
      <c r="D461" s="285"/>
      <c r="E461" s="285"/>
      <c r="F461" s="286"/>
      <c r="G461" s="101" t="s">
        <v>90</v>
      </c>
      <c r="H461" s="119" t="s">
        <v>298</v>
      </c>
      <c r="I461" s="101" t="s">
        <v>288</v>
      </c>
      <c r="J461" s="119" t="s">
        <v>344</v>
      </c>
      <c r="K461" s="119" t="s">
        <v>302</v>
      </c>
      <c r="L461" s="119" t="s">
        <v>303</v>
      </c>
    </row>
    <row r="462" spans="2:12" ht="27.95" hidden="1" customHeight="1" outlineLevel="1" x14ac:dyDescent="0.15">
      <c r="B462" s="580" t="s">
        <v>257</v>
      </c>
      <c r="C462" s="581"/>
      <c r="D462" s="581"/>
      <c r="E462" s="581"/>
      <c r="F462" s="582"/>
      <c r="G462" s="218"/>
      <c r="H462" s="211"/>
      <c r="I462" s="596"/>
      <c r="J462" s="304"/>
      <c r="K462" s="304"/>
      <c r="L462" s="304"/>
    </row>
    <row r="463" spans="2:12" ht="27.95" hidden="1" customHeight="1" outlineLevel="1" x14ac:dyDescent="0.15">
      <c r="B463" s="593"/>
      <c r="C463" s="594"/>
      <c r="D463" s="594"/>
      <c r="E463" s="594"/>
      <c r="F463" s="595"/>
      <c r="G463" s="87"/>
      <c r="H463" s="209"/>
      <c r="I463" s="597"/>
      <c r="J463" s="305"/>
      <c r="K463" s="305"/>
      <c r="L463" s="305"/>
    </row>
    <row r="464" spans="2:12" ht="27.95" hidden="1" customHeight="1" outlineLevel="2" x14ac:dyDescent="0.15">
      <c r="B464" s="580" t="s">
        <v>257</v>
      </c>
      <c r="C464" s="581"/>
      <c r="D464" s="581"/>
      <c r="E464" s="581"/>
      <c r="F464" s="582"/>
      <c r="G464" s="218"/>
      <c r="H464" s="211"/>
      <c r="I464" s="596"/>
      <c r="J464" s="305"/>
      <c r="K464" s="305"/>
      <c r="L464" s="305"/>
    </row>
    <row r="465" spans="2:12" ht="27.95" hidden="1" customHeight="1" outlineLevel="2" x14ac:dyDescent="0.15">
      <c r="B465" s="583"/>
      <c r="C465" s="584"/>
      <c r="D465" s="584"/>
      <c r="E465" s="584"/>
      <c r="F465" s="585"/>
      <c r="G465" s="87"/>
      <c r="H465" s="209"/>
      <c r="I465" s="597"/>
      <c r="J465" s="305"/>
      <c r="K465" s="305"/>
      <c r="L465" s="305"/>
    </row>
    <row r="466" spans="2:12" ht="27.95" hidden="1" customHeight="1" outlineLevel="2" x14ac:dyDescent="0.15">
      <c r="B466" s="580" t="s">
        <v>257</v>
      </c>
      <c r="C466" s="581"/>
      <c r="D466" s="581"/>
      <c r="E466" s="581"/>
      <c r="F466" s="582"/>
      <c r="G466" s="218"/>
      <c r="H466" s="211"/>
      <c r="I466" s="596"/>
      <c r="J466" s="305"/>
      <c r="K466" s="305"/>
      <c r="L466" s="305"/>
    </row>
    <row r="467" spans="2:12" ht="27.95" hidden="1" customHeight="1" outlineLevel="2" x14ac:dyDescent="0.15">
      <c r="B467" s="583"/>
      <c r="C467" s="584"/>
      <c r="D467" s="584"/>
      <c r="E467" s="584"/>
      <c r="F467" s="585"/>
      <c r="G467" s="87"/>
      <c r="H467" s="209"/>
      <c r="I467" s="597"/>
      <c r="J467" s="305"/>
      <c r="K467" s="305"/>
      <c r="L467" s="305"/>
    </row>
    <row r="468" spans="2:12" ht="27.95" hidden="1" customHeight="1" outlineLevel="2" x14ac:dyDescent="0.15">
      <c r="B468" s="580" t="s">
        <v>257</v>
      </c>
      <c r="C468" s="581"/>
      <c r="D468" s="581"/>
      <c r="E468" s="581"/>
      <c r="F468" s="582"/>
      <c r="G468" s="218"/>
      <c r="H468" s="211"/>
      <c r="I468" s="596"/>
      <c r="J468" s="305"/>
      <c r="K468" s="305"/>
      <c r="L468" s="305"/>
    </row>
    <row r="469" spans="2:12" ht="27.95" hidden="1" customHeight="1" outlineLevel="2" x14ac:dyDescent="0.15">
      <c r="B469" s="583"/>
      <c r="C469" s="584"/>
      <c r="D469" s="584"/>
      <c r="E469" s="584"/>
      <c r="F469" s="585"/>
      <c r="G469" s="87"/>
      <c r="H469" s="209"/>
      <c r="I469" s="597"/>
      <c r="J469" s="305"/>
      <c r="K469" s="305"/>
      <c r="L469" s="305"/>
    </row>
    <row r="470" spans="2:12" ht="27.95" hidden="1" customHeight="1" outlineLevel="2" x14ac:dyDescent="0.15">
      <c r="B470" s="580" t="s">
        <v>258</v>
      </c>
      <c r="C470" s="581"/>
      <c r="D470" s="582"/>
      <c r="E470" s="589" t="s">
        <v>339</v>
      </c>
      <c r="F470" s="590"/>
      <c r="G470" s="218"/>
      <c r="H470" s="211"/>
      <c r="I470" s="211"/>
      <c r="J470" s="305"/>
      <c r="K470" s="305"/>
      <c r="L470" s="305"/>
    </row>
    <row r="471" spans="2:12" ht="27.95" hidden="1" customHeight="1" outlineLevel="2" x14ac:dyDescent="0.15">
      <c r="B471" s="583"/>
      <c r="C471" s="584"/>
      <c r="D471" s="585"/>
      <c r="E471" s="583"/>
      <c r="F471" s="585"/>
      <c r="G471" s="87"/>
      <c r="H471" s="209"/>
      <c r="I471" s="209"/>
      <c r="J471" s="305"/>
      <c r="K471" s="305"/>
      <c r="L471" s="305"/>
    </row>
    <row r="472" spans="2:12" ht="27.95" hidden="1" customHeight="1" outlineLevel="1" collapsed="1" x14ac:dyDescent="0.15">
      <c r="B472" s="580" t="s">
        <v>258</v>
      </c>
      <c r="C472" s="581"/>
      <c r="D472" s="582"/>
      <c r="E472" s="589" t="s">
        <v>339</v>
      </c>
      <c r="F472" s="590"/>
      <c r="G472" s="218"/>
      <c r="H472" s="211"/>
      <c r="I472" s="211"/>
      <c r="J472" s="305"/>
      <c r="K472" s="305"/>
      <c r="L472" s="305"/>
    </row>
    <row r="473" spans="2:12" ht="27.95" hidden="1" customHeight="1" outlineLevel="1" x14ac:dyDescent="0.15">
      <c r="B473" s="583"/>
      <c r="C473" s="584"/>
      <c r="D473" s="585"/>
      <c r="E473" s="583"/>
      <c r="F473" s="585"/>
      <c r="G473" s="87"/>
      <c r="H473" s="209"/>
      <c r="I473" s="209"/>
      <c r="J473" s="305"/>
      <c r="K473" s="305"/>
      <c r="L473" s="305"/>
    </row>
    <row r="474" spans="2:12" ht="27.95" hidden="1" customHeight="1" outlineLevel="2" x14ac:dyDescent="0.15">
      <c r="B474" s="580" t="s">
        <v>258</v>
      </c>
      <c r="C474" s="581"/>
      <c r="D474" s="582"/>
      <c r="E474" s="589" t="s">
        <v>339</v>
      </c>
      <c r="F474" s="590"/>
      <c r="G474" s="218"/>
      <c r="H474" s="211"/>
      <c r="I474" s="211"/>
      <c r="J474" s="305"/>
      <c r="K474" s="305"/>
      <c r="L474" s="305"/>
    </row>
    <row r="475" spans="2:12" ht="27.95" hidden="1" customHeight="1" outlineLevel="2" x14ac:dyDescent="0.15">
      <c r="B475" s="583"/>
      <c r="C475" s="584"/>
      <c r="D475" s="585"/>
      <c r="E475" s="583"/>
      <c r="F475" s="585"/>
      <c r="G475" s="87"/>
      <c r="H475" s="209"/>
      <c r="I475" s="209"/>
      <c r="J475" s="305"/>
      <c r="K475" s="305"/>
      <c r="L475" s="305"/>
    </row>
    <row r="476" spans="2:12" ht="27.95" hidden="1" customHeight="1" outlineLevel="2" x14ac:dyDescent="0.15">
      <c r="B476" s="580" t="s">
        <v>258</v>
      </c>
      <c r="C476" s="581"/>
      <c r="D476" s="582"/>
      <c r="E476" s="589" t="s">
        <v>339</v>
      </c>
      <c r="F476" s="590"/>
      <c r="G476" s="218"/>
      <c r="H476" s="211"/>
      <c r="I476" s="211"/>
      <c r="J476" s="305"/>
      <c r="K476" s="305"/>
      <c r="L476" s="305"/>
    </row>
    <row r="477" spans="2:12" ht="27.95" hidden="1" customHeight="1" outlineLevel="2" x14ac:dyDescent="0.15">
      <c r="B477" s="583"/>
      <c r="C477" s="584"/>
      <c r="D477" s="585"/>
      <c r="E477" s="583"/>
      <c r="F477" s="585"/>
      <c r="G477" s="87"/>
      <c r="H477" s="209"/>
      <c r="I477" s="209"/>
      <c r="J477" s="305"/>
      <c r="K477" s="305"/>
      <c r="L477" s="305"/>
    </row>
    <row r="478" spans="2:12" ht="27.95" hidden="1" customHeight="1" outlineLevel="2" x14ac:dyDescent="0.15">
      <c r="B478" s="580" t="s">
        <v>258</v>
      </c>
      <c r="C478" s="581"/>
      <c r="D478" s="581"/>
      <c r="E478" s="589" t="s">
        <v>339</v>
      </c>
      <c r="F478" s="590"/>
      <c r="G478" s="218"/>
      <c r="H478" s="211"/>
      <c r="I478" s="211"/>
      <c r="J478" s="305"/>
      <c r="K478" s="305"/>
      <c r="L478" s="305"/>
    </row>
    <row r="479" spans="2:12" ht="27.95" hidden="1" customHeight="1" outlineLevel="2" x14ac:dyDescent="0.15">
      <c r="B479" s="583"/>
      <c r="C479" s="584"/>
      <c r="D479" s="584"/>
      <c r="E479" s="583"/>
      <c r="F479" s="585"/>
      <c r="G479" s="87"/>
      <c r="H479" s="209"/>
      <c r="I479" s="209"/>
      <c r="J479" s="305"/>
      <c r="K479" s="305"/>
      <c r="L479" s="305"/>
    </row>
    <row r="480" spans="2:12" ht="27.95" hidden="1" customHeight="1" outlineLevel="1" collapsed="1" x14ac:dyDescent="0.15">
      <c r="B480" s="580" t="s">
        <v>259</v>
      </c>
      <c r="C480" s="581"/>
      <c r="D480" s="581"/>
      <c r="E480" s="581"/>
      <c r="F480" s="582"/>
      <c r="G480" s="218"/>
      <c r="H480" s="211"/>
      <c r="I480" s="596"/>
      <c r="J480" s="305"/>
      <c r="K480" s="305"/>
      <c r="L480" s="305"/>
    </row>
    <row r="481" spans="2:12" ht="27.95" hidden="1" customHeight="1" outlineLevel="1" x14ac:dyDescent="0.15">
      <c r="B481" s="583"/>
      <c r="C481" s="584"/>
      <c r="D481" s="584"/>
      <c r="E481" s="584"/>
      <c r="F481" s="585"/>
      <c r="G481" s="87"/>
      <c r="H481" s="209"/>
      <c r="I481" s="597"/>
      <c r="J481" s="305"/>
      <c r="K481" s="305"/>
      <c r="L481" s="305"/>
    </row>
    <row r="482" spans="2:12" ht="27.95" hidden="1" customHeight="1" outlineLevel="1" x14ac:dyDescent="0.15">
      <c r="B482" s="580" t="s">
        <v>301</v>
      </c>
      <c r="C482" s="581"/>
      <c r="D482" s="581"/>
      <c r="E482" s="581"/>
      <c r="F482" s="582"/>
      <c r="G482" s="218"/>
      <c r="H482" s="211"/>
      <c r="I482" s="211"/>
      <c r="J482" s="305"/>
      <c r="K482" s="305"/>
      <c r="L482" s="305"/>
    </row>
    <row r="483" spans="2:12" ht="27.95" hidden="1" customHeight="1" outlineLevel="1" x14ac:dyDescent="0.15">
      <c r="B483" s="583"/>
      <c r="C483" s="584"/>
      <c r="D483" s="584"/>
      <c r="E483" s="584"/>
      <c r="F483" s="585"/>
      <c r="G483" s="87"/>
      <c r="H483" s="215"/>
      <c r="I483" s="209"/>
      <c r="J483" s="305"/>
      <c r="K483" s="305"/>
      <c r="L483" s="305"/>
    </row>
    <row r="484" spans="2:12" ht="27.95" hidden="1" customHeight="1" outlineLevel="1" x14ac:dyDescent="0.15">
      <c r="B484" s="580" t="s">
        <v>341</v>
      </c>
      <c r="C484" s="581"/>
      <c r="D484" s="581"/>
      <c r="E484" s="581"/>
      <c r="F484" s="581"/>
      <c r="G484" s="581"/>
      <c r="H484" s="582"/>
      <c r="I484" s="596"/>
      <c r="J484" s="305"/>
      <c r="K484" s="305"/>
      <c r="L484" s="305"/>
    </row>
    <row r="485" spans="2:12" ht="27.95" hidden="1" customHeight="1" outlineLevel="1" thickBot="1" x14ac:dyDescent="0.2">
      <c r="B485" s="586"/>
      <c r="C485" s="587"/>
      <c r="D485" s="587"/>
      <c r="E485" s="587"/>
      <c r="F485" s="587"/>
      <c r="G485" s="587"/>
      <c r="H485" s="588"/>
      <c r="I485" s="592"/>
      <c r="J485" s="306"/>
      <c r="K485" s="306"/>
      <c r="L485" s="306"/>
    </row>
    <row r="486" spans="2:12" ht="27.95" hidden="1" customHeight="1" outlineLevel="1" x14ac:dyDescent="0.15">
      <c r="B486" s="555" t="s">
        <v>305</v>
      </c>
      <c r="C486" s="556"/>
      <c r="D486" s="556"/>
      <c r="E486" s="556"/>
      <c r="F486" s="556"/>
      <c r="G486" s="556"/>
      <c r="H486" s="219">
        <f>H462+H464+H466+H468+H470+H472+H474+H476+H478+H480+H482</f>
        <v>0</v>
      </c>
      <c r="I486" s="598"/>
      <c r="J486" s="219">
        <f>IFERROR(ROUNDDOWN(H486*4/5,-3),0)</f>
        <v>0</v>
      </c>
      <c r="K486" s="600">
        <f>IF(B484="⑤「介護ソフトの定着促進支援」を活用する",10150000,10000000)</f>
        <v>10000000</v>
      </c>
      <c r="L486" s="195">
        <f>MIN(J486,K486)</f>
        <v>0</v>
      </c>
    </row>
    <row r="487" spans="2:12" ht="27.95" hidden="1" customHeight="1" outlineLevel="1" thickBot="1" x14ac:dyDescent="0.2">
      <c r="B487" s="557"/>
      <c r="C487" s="558"/>
      <c r="D487" s="558"/>
      <c r="E487" s="558"/>
      <c r="F487" s="558"/>
      <c r="G487" s="558"/>
      <c r="H487" s="149">
        <f>H463+H465+H467+H469+H471+H473+H475+H477+H479+H481+H483</f>
        <v>0</v>
      </c>
      <c r="I487" s="599"/>
      <c r="J487" s="149">
        <f>IFERROR(ROUNDDOWN(H487*4/5,-3),0)</f>
        <v>0</v>
      </c>
      <c r="K487" s="601"/>
      <c r="L487" s="142">
        <f>MIN(J487,K486)</f>
        <v>0</v>
      </c>
    </row>
    <row r="488" spans="2:12" collapsed="1" x14ac:dyDescent="0.15">
      <c r="I488" s="133"/>
      <c r="K488" s="125"/>
    </row>
    <row r="489" spans="2:12" ht="15" hidden="1" customHeight="1" outlineLevel="1" x14ac:dyDescent="0.15">
      <c r="B489" s="116" t="s">
        <v>251</v>
      </c>
      <c r="C489" s="116"/>
      <c r="D489" s="290"/>
      <c r="E489" s="290"/>
      <c r="F489" s="290"/>
      <c r="G489" s="290"/>
      <c r="H489" s="290"/>
      <c r="I489" s="127"/>
      <c r="J489" s="117"/>
      <c r="K489" s="126"/>
      <c r="L489" s="126"/>
    </row>
    <row r="490" spans="2:12" ht="27" hidden="1" outlineLevel="1" x14ac:dyDescent="0.15">
      <c r="B490" s="284" t="s">
        <v>211</v>
      </c>
      <c r="C490" s="285"/>
      <c r="D490" s="285"/>
      <c r="E490" s="285"/>
      <c r="F490" s="286"/>
      <c r="G490" s="101" t="s">
        <v>90</v>
      </c>
      <c r="H490" s="119" t="s">
        <v>298</v>
      </c>
      <c r="I490" s="101" t="s">
        <v>288</v>
      </c>
      <c r="J490" s="119" t="s">
        <v>344</v>
      </c>
      <c r="K490" s="119" t="s">
        <v>302</v>
      </c>
      <c r="L490" s="119" t="s">
        <v>303</v>
      </c>
    </row>
    <row r="491" spans="2:12" ht="27.95" hidden="1" customHeight="1" outlineLevel="1" x14ac:dyDescent="0.15">
      <c r="B491" s="580" t="s">
        <v>257</v>
      </c>
      <c r="C491" s="581"/>
      <c r="D491" s="581"/>
      <c r="E491" s="581"/>
      <c r="F491" s="582"/>
      <c r="G491" s="218"/>
      <c r="H491" s="211"/>
      <c r="I491" s="596"/>
      <c r="J491" s="304"/>
      <c r="K491" s="304"/>
      <c r="L491" s="304"/>
    </row>
    <row r="492" spans="2:12" ht="27.95" hidden="1" customHeight="1" outlineLevel="1" x14ac:dyDescent="0.15">
      <c r="B492" s="593"/>
      <c r="C492" s="594"/>
      <c r="D492" s="594"/>
      <c r="E492" s="594"/>
      <c r="F492" s="595"/>
      <c r="G492" s="87"/>
      <c r="H492" s="209"/>
      <c r="I492" s="597"/>
      <c r="J492" s="305"/>
      <c r="K492" s="305"/>
      <c r="L492" s="305"/>
    </row>
    <row r="493" spans="2:12" ht="27.95" hidden="1" customHeight="1" outlineLevel="2" x14ac:dyDescent="0.15">
      <c r="B493" s="580" t="s">
        <v>257</v>
      </c>
      <c r="C493" s="581"/>
      <c r="D493" s="581"/>
      <c r="E493" s="581"/>
      <c r="F493" s="582"/>
      <c r="G493" s="218"/>
      <c r="H493" s="211"/>
      <c r="I493" s="596"/>
      <c r="J493" s="305"/>
      <c r="K493" s="305"/>
      <c r="L493" s="305"/>
    </row>
    <row r="494" spans="2:12" ht="27.95" hidden="1" customHeight="1" outlineLevel="2" x14ac:dyDescent="0.15">
      <c r="B494" s="583"/>
      <c r="C494" s="584"/>
      <c r="D494" s="584"/>
      <c r="E494" s="584"/>
      <c r="F494" s="585"/>
      <c r="G494" s="87"/>
      <c r="H494" s="209"/>
      <c r="I494" s="597"/>
      <c r="J494" s="305"/>
      <c r="K494" s="305"/>
      <c r="L494" s="305"/>
    </row>
    <row r="495" spans="2:12" ht="27.95" hidden="1" customHeight="1" outlineLevel="2" x14ac:dyDescent="0.15">
      <c r="B495" s="580" t="s">
        <v>257</v>
      </c>
      <c r="C495" s="581"/>
      <c r="D495" s="581"/>
      <c r="E495" s="581"/>
      <c r="F495" s="582"/>
      <c r="G495" s="218"/>
      <c r="H495" s="211"/>
      <c r="I495" s="596"/>
      <c r="J495" s="305"/>
      <c r="K495" s="305"/>
      <c r="L495" s="305"/>
    </row>
    <row r="496" spans="2:12" ht="27.95" hidden="1" customHeight="1" outlineLevel="2" x14ac:dyDescent="0.15">
      <c r="B496" s="583"/>
      <c r="C496" s="584"/>
      <c r="D496" s="584"/>
      <c r="E496" s="584"/>
      <c r="F496" s="585"/>
      <c r="G496" s="87"/>
      <c r="H496" s="209"/>
      <c r="I496" s="597"/>
      <c r="J496" s="305"/>
      <c r="K496" s="305"/>
      <c r="L496" s="305"/>
    </row>
    <row r="497" spans="2:12" ht="27.95" hidden="1" customHeight="1" outlineLevel="2" x14ac:dyDescent="0.15">
      <c r="B497" s="580" t="s">
        <v>257</v>
      </c>
      <c r="C497" s="581"/>
      <c r="D497" s="581"/>
      <c r="E497" s="581"/>
      <c r="F497" s="582"/>
      <c r="G497" s="218"/>
      <c r="H497" s="211"/>
      <c r="I497" s="596"/>
      <c r="J497" s="305"/>
      <c r="K497" s="305"/>
      <c r="L497" s="305"/>
    </row>
    <row r="498" spans="2:12" ht="27.95" hidden="1" customHeight="1" outlineLevel="2" x14ac:dyDescent="0.15">
      <c r="B498" s="583"/>
      <c r="C498" s="584"/>
      <c r="D498" s="584"/>
      <c r="E498" s="584"/>
      <c r="F498" s="585"/>
      <c r="G498" s="87"/>
      <c r="H498" s="209"/>
      <c r="I498" s="597"/>
      <c r="J498" s="305"/>
      <c r="K498" s="305"/>
      <c r="L498" s="305"/>
    </row>
    <row r="499" spans="2:12" ht="27.95" hidden="1" customHeight="1" outlineLevel="2" x14ac:dyDescent="0.15">
      <c r="B499" s="580" t="s">
        <v>258</v>
      </c>
      <c r="C499" s="581"/>
      <c r="D499" s="582"/>
      <c r="E499" s="589" t="s">
        <v>339</v>
      </c>
      <c r="F499" s="590"/>
      <c r="G499" s="218"/>
      <c r="H499" s="211"/>
      <c r="I499" s="211"/>
      <c r="J499" s="305"/>
      <c r="K499" s="305"/>
      <c r="L499" s="305"/>
    </row>
    <row r="500" spans="2:12" ht="27.95" hidden="1" customHeight="1" outlineLevel="2" x14ac:dyDescent="0.15">
      <c r="B500" s="583"/>
      <c r="C500" s="584"/>
      <c r="D500" s="585"/>
      <c r="E500" s="583"/>
      <c r="F500" s="585"/>
      <c r="G500" s="87"/>
      <c r="H500" s="209"/>
      <c r="I500" s="209"/>
      <c r="J500" s="305"/>
      <c r="K500" s="305"/>
      <c r="L500" s="305"/>
    </row>
    <row r="501" spans="2:12" ht="27.95" hidden="1" customHeight="1" outlineLevel="1" collapsed="1" x14ac:dyDescent="0.15">
      <c r="B501" s="580" t="s">
        <v>258</v>
      </c>
      <c r="C501" s="581"/>
      <c r="D501" s="582"/>
      <c r="E501" s="589" t="s">
        <v>339</v>
      </c>
      <c r="F501" s="590"/>
      <c r="G501" s="218"/>
      <c r="H501" s="211"/>
      <c r="I501" s="211"/>
      <c r="J501" s="305"/>
      <c r="K501" s="305"/>
      <c r="L501" s="305"/>
    </row>
    <row r="502" spans="2:12" ht="27.95" hidden="1" customHeight="1" outlineLevel="1" x14ac:dyDescent="0.15">
      <c r="B502" s="583"/>
      <c r="C502" s="584"/>
      <c r="D502" s="585"/>
      <c r="E502" s="583"/>
      <c r="F502" s="585"/>
      <c r="G502" s="87"/>
      <c r="H502" s="209"/>
      <c r="I502" s="209"/>
      <c r="J502" s="305"/>
      <c r="K502" s="305"/>
      <c r="L502" s="305"/>
    </row>
    <row r="503" spans="2:12" ht="27.95" hidden="1" customHeight="1" outlineLevel="2" x14ac:dyDescent="0.15">
      <c r="B503" s="580" t="s">
        <v>258</v>
      </c>
      <c r="C503" s="581"/>
      <c r="D503" s="582"/>
      <c r="E503" s="589" t="s">
        <v>339</v>
      </c>
      <c r="F503" s="590"/>
      <c r="G503" s="218"/>
      <c r="H503" s="211"/>
      <c r="I503" s="211"/>
      <c r="J503" s="305"/>
      <c r="K503" s="305"/>
      <c r="L503" s="305"/>
    </row>
    <row r="504" spans="2:12" ht="27.95" hidden="1" customHeight="1" outlineLevel="2" x14ac:dyDescent="0.15">
      <c r="B504" s="583"/>
      <c r="C504" s="584"/>
      <c r="D504" s="585"/>
      <c r="E504" s="583"/>
      <c r="F504" s="585"/>
      <c r="G504" s="87"/>
      <c r="H504" s="209"/>
      <c r="I504" s="209"/>
      <c r="J504" s="305"/>
      <c r="K504" s="305"/>
      <c r="L504" s="305"/>
    </row>
    <row r="505" spans="2:12" ht="27.95" hidden="1" customHeight="1" outlineLevel="2" x14ac:dyDescent="0.15">
      <c r="B505" s="580" t="s">
        <v>258</v>
      </c>
      <c r="C505" s="581"/>
      <c r="D505" s="582"/>
      <c r="E505" s="589" t="s">
        <v>339</v>
      </c>
      <c r="F505" s="590"/>
      <c r="G505" s="218"/>
      <c r="H505" s="211"/>
      <c r="I505" s="211"/>
      <c r="J505" s="305"/>
      <c r="K505" s="305"/>
      <c r="L505" s="305"/>
    </row>
    <row r="506" spans="2:12" ht="27.95" hidden="1" customHeight="1" outlineLevel="2" x14ac:dyDescent="0.15">
      <c r="B506" s="583"/>
      <c r="C506" s="584"/>
      <c r="D506" s="585"/>
      <c r="E506" s="583"/>
      <c r="F506" s="585"/>
      <c r="G506" s="87"/>
      <c r="H506" s="209"/>
      <c r="I506" s="209"/>
      <c r="J506" s="305"/>
      <c r="K506" s="305"/>
      <c r="L506" s="305"/>
    </row>
    <row r="507" spans="2:12" ht="27.95" hidden="1" customHeight="1" outlineLevel="2" x14ac:dyDescent="0.15">
      <c r="B507" s="580" t="s">
        <v>258</v>
      </c>
      <c r="C507" s="581"/>
      <c r="D507" s="581"/>
      <c r="E507" s="589" t="s">
        <v>339</v>
      </c>
      <c r="F507" s="590"/>
      <c r="G507" s="218"/>
      <c r="H507" s="211"/>
      <c r="I507" s="211"/>
      <c r="J507" s="305"/>
      <c r="K507" s="305"/>
      <c r="L507" s="305"/>
    </row>
    <row r="508" spans="2:12" ht="27.95" hidden="1" customHeight="1" outlineLevel="2" x14ac:dyDescent="0.15">
      <c r="B508" s="583"/>
      <c r="C508" s="584"/>
      <c r="D508" s="584"/>
      <c r="E508" s="583"/>
      <c r="F508" s="585"/>
      <c r="G508" s="87"/>
      <c r="H508" s="209"/>
      <c r="I508" s="209"/>
      <c r="J508" s="305"/>
      <c r="K508" s="305"/>
      <c r="L508" s="305"/>
    </row>
    <row r="509" spans="2:12" ht="27.95" hidden="1" customHeight="1" outlineLevel="1" collapsed="1" x14ac:dyDescent="0.15">
      <c r="B509" s="580" t="s">
        <v>259</v>
      </c>
      <c r="C509" s="581"/>
      <c r="D509" s="581"/>
      <c r="E509" s="581"/>
      <c r="F509" s="582"/>
      <c r="G509" s="218"/>
      <c r="H509" s="211"/>
      <c r="I509" s="596"/>
      <c r="J509" s="305"/>
      <c r="K509" s="305"/>
      <c r="L509" s="305"/>
    </row>
    <row r="510" spans="2:12" ht="27.95" hidden="1" customHeight="1" outlineLevel="1" x14ac:dyDescent="0.15">
      <c r="B510" s="583"/>
      <c r="C510" s="584"/>
      <c r="D510" s="584"/>
      <c r="E510" s="584"/>
      <c r="F510" s="585"/>
      <c r="G510" s="87"/>
      <c r="H510" s="209"/>
      <c r="I510" s="597"/>
      <c r="J510" s="305"/>
      <c r="K510" s="305"/>
      <c r="L510" s="305"/>
    </row>
    <row r="511" spans="2:12" ht="27.95" hidden="1" customHeight="1" outlineLevel="1" x14ac:dyDescent="0.15">
      <c r="B511" s="580" t="s">
        <v>301</v>
      </c>
      <c r="C511" s="581"/>
      <c r="D511" s="581"/>
      <c r="E511" s="581"/>
      <c r="F511" s="582"/>
      <c r="G511" s="218"/>
      <c r="H511" s="211"/>
      <c r="I511" s="211"/>
      <c r="J511" s="305"/>
      <c r="K511" s="305"/>
      <c r="L511" s="305"/>
    </row>
    <row r="512" spans="2:12" ht="27.95" hidden="1" customHeight="1" outlineLevel="1" x14ac:dyDescent="0.15">
      <c r="B512" s="583"/>
      <c r="C512" s="584"/>
      <c r="D512" s="584"/>
      <c r="E512" s="584"/>
      <c r="F512" s="585"/>
      <c r="G512" s="87"/>
      <c r="H512" s="215"/>
      <c r="I512" s="209"/>
      <c r="J512" s="305"/>
      <c r="K512" s="305"/>
      <c r="L512" s="305"/>
    </row>
    <row r="513" spans="2:12" ht="27.95" hidden="1" customHeight="1" outlineLevel="1" x14ac:dyDescent="0.15">
      <c r="B513" s="580" t="s">
        <v>341</v>
      </c>
      <c r="C513" s="581"/>
      <c r="D513" s="581"/>
      <c r="E513" s="581"/>
      <c r="F513" s="581"/>
      <c r="G513" s="581"/>
      <c r="H513" s="582"/>
      <c r="I513" s="596"/>
      <c r="J513" s="305"/>
      <c r="K513" s="305"/>
      <c r="L513" s="305"/>
    </row>
    <row r="514" spans="2:12" ht="27.95" hidden="1" customHeight="1" outlineLevel="1" thickBot="1" x14ac:dyDescent="0.2">
      <c r="B514" s="586"/>
      <c r="C514" s="587"/>
      <c r="D514" s="587"/>
      <c r="E514" s="587"/>
      <c r="F514" s="587"/>
      <c r="G514" s="587"/>
      <c r="H514" s="588"/>
      <c r="I514" s="592"/>
      <c r="J514" s="306"/>
      <c r="K514" s="306"/>
      <c r="L514" s="306"/>
    </row>
    <row r="515" spans="2:12" ht="27.95" hidden="1" customHeight="1" outlineLevel="1" x14ac:dyDescent="0.15">
      <c r="B515" s="555" t="s">
        <v>305</v>
      </c>
      <c r="C515" s="556"/>
      <c r="D515" s="556"/>
      <c r="E515" s="556"/>
      <c r="F515" s="556"/>
      <c r="G515" s="556"/>
      <c r="H515" s="219">
        <f>H491+H493+H495+H497+H499+H501+H503+H505+H507+H509+H511</f>
        <v>0</v>
      </c>
      <c r="I515" s="598"/>
      <c r="J515" s="219">
        <f>IFERROR(ROUNDDOWN(H515*4/5,-3),0)</f>
        <v>0</v>
      </c>
      <c r="K515" s="600">
        <f>IF(B513="⑤「介護ソフトの定着促進支援」を活用する",10150000,10000000)</f>
        <v>10000000</v>
      </c>
      <c r="L515" s="195">
        <f>MIN(J515,K515)</f>
        <v>0</v>
      </c>
    </row>
    <row r="516" spans="2:12" ht="27.95" hidden="1" customHeight="1" outlineLevel="1" thickBot="1" x14ac:dyDescent="0.2">
      <c r="B516" s="557"/>
      <c r="C516" s="558"/>
      <c r="D516" s="558"/>
      <c r="E516" s="558"/>
      <c r="F516" s="558"/>
      <c r="G516" s="558"/>
      <c r="H516" s="149">
        <f>H492+H494+H496+H498+H500+H502+H504+H506+H508+H510+H512</f>
        <v>0</v>
      </c>
      <c r="I516" s="599"/>
      <c r="J516" s="149">
        <f>IFERROR(ROUNDDOWN(H516*4/5,-3),0)</f>
        <v>0</v>
      </c>
      <c r="K516" s="601"/>
      <c r="L516" s="142">
        <f>MIN(J516,K515)</f>
        <v>0</v>
      </c>
    </row>
    <row r="517" spans="2:12" collapsed="1" x14ac:dyDescent="0.15">
      <c r="I517" s="133"/>
      <c r="K517" s="125"/>
    </row>
    <row r="518" spans="2:12" ht="15" hidden="1" customHeight="1" outlineLevel="1" x14ac:dyDescent="0.15">
      <c r="B518" s="116" t="s">
        <v>251</v>
      </c>
      <c r="C518" s="116"/>
      <c r="D518" s="290"/>
      <c r="E518" s="290"/>
      <c r="F518" s="290"/>
      <c r="G518" s="290"/>
      <c r="H518" s="290"/>
      <c r="I518" s="127"/>
      <c r="J518" s="117"/>
      <c r="K518" s="126"/>
      <c r="L518" s="126"/>
    </row>
    <row r="519" spans="2:12" ht="27" hidden="1" outlineLevel="1" x14ac:dyDescent="0.15">
      <c r="B519" s="284" t="s">
        <v>211</v>
      </c>
      <c r="C519" s="285"/>
      <c r="D519" s="285"/>
      <c r="E519" s="285"/>
      <c r="F519" s="286"/>
      <c r="G519" s="101" t="s">
        <v>90</v>
      </c>
      <c r="H519" s="119" t="s">
        <v>298</v>
      </c>
      <c r="I519" s="101" t="s">
        <v>288</v>
      </c>
      <c r="J519" s="119" t="s">
        <v>344</v>
      </c>
      <c r="K519" s="119" t="s">
        <v>302</v>
      </c>
      <c r="L519" s="119" t="s">
        <v>303</v>
      </c>
    </row>
    <row r="520" spans="2:12" ht="27.95" hidden="1" customHeight="1" outlineLevel="1" x14ac:dyDescent="0.15">
      <c r="B520" s="580" t="s">
        <v>257</v>
      </c>
      <c r="C520" s="581"/>
      <c r="D520" s="581"/>
      <c r="E520" s="581"/>
      <c r="F520" s="582"/>
      <c r="G520" s="218"/>
      <c r="H520" s="211"/>
      <c r="I520" s="596"/>
      <c r="J520" s="304"/>
      <c r="K520" s="304"/>
      <c r="L520" s="304"/>
    </row>
    <row r="521" spans="2:12" ht="27.95" hidden="1" customHeight="1" outlineLevel="1" x14ac:dyDescent="0.15">
      <c r="B521" s="593"/>
      <c r="C521" s="594"/>
      <c r="D521" s="594"/>
      <c r="E521" s="594"/>
      <c r="F521" s="595"/>
      <c r="G521" s="87"/>
      <c r="H521" s="209"/>
      <c r="I521" s="597"/>
      <c r="J521" s="305"/>
      <c r="K521" s="305"/>
      <c r="L521" s="305"/>
    </row>
    <row r="522" spans="2:12" ht="27.95" hidden="1" customHeight="1" outlineLevel="2" x14ac:dyDescent="0.15">
      <c r="B522" s="580" t="s">
        <v>257</v>
      </c>
      <c r="C522" s="581"/>
      <c r="D522" s="581"/>
      <c r="E522" s="581"/>
      <c r="F522" s="582"/>
      <c r="G522" s="218"/>
      <c r="H522" s="211"/>
      <c r="I522" s="596"/>
      <c r="J522" s="305"/>
      <c r="K522" s="305"/>
      <c r="L522" s="305"/>
    </row>
    <row r="523" spans="2:12" ht="27.95" hidden="1" customHeight="1" outlineLevel="2" x14ac:dyDescent="0.15">
      <c r="B523" s="583"/>
      <c r="C523" s="584"/>
      <c r="D523" s="584"/>
      <c r="E523" s="584"/>
      <c r="F523" s="585"/>
      <c r="G523" s="87"/>
      <c r="H523" s="209"/>
      <c r="I523" s="597"/>
      <c r="J523" s="305"/>
      <c r="K523" s="305"/>
      <c r="L523" s="305"/>
    </row>
    <row r="524" spans="2:12" ht="27.95" hidden="1" customHeight="1" outlineLevel="2" x14ac:dyDescent="0.15">
      <c r="B524" s="580" t="s">
        <v>257</v>
      </c>
      <c r="C524" s="581"/>
      <c r="D524" s="581"/>
      <c r="E524" s="581"/>
      <c r="F524" s="582"/>
      <c r="G524" s="218"/>
      <c r="H524" s="211"/>
      <c r="I524" s="596"/>
      <c r="J524" s="305"/>
      <c r="K524" s="305"/>
      <c r="L524" s="305"/>
    </row>
    <row r="525" spans="2:12" ht="27.95" hidden="1" customHeight="1" outlineLevel="2" x14ac:dyDescent="0.15">
      <c r="B525" s="583"/>
      <c r="C525" s="584"/>
      <c r="D525" s="584"/>
      <c r="E525" s="584"/>
      <c r="F525" s="585"/>
      <c r="G525" s="87"/>
      <c r="H525" s="209"/>
      <c r="I525" s="597"/>
      <c r="J525" s="305"/>
      <c r="K525" s="305"/>
      <c r="L525" s="305"/>
    </row>
    <row r="526" spans="2:12" ht="27.95" hidden="1" customHeight="1" outlineLevel="2" x14ac:dyDescent="0.15">
      <c r="B526" s="580" t="s">
        <v>257</v>
      </c>
      <c r="C526" s="581"/>
      <c r="D526" s="581"/>
      <c r="E526" s="581"/>
      <c r="F526" s="582"/>
      <c r="G526" s="218"/>
      <c r="H526" s="211"/>
      <c r="I526" s="596"/>
      <c r="J526" s="305"/>
      <c r="K526" s="305"/>
      <c r="L526" s="305"/>
    </row>
    <row r="527" spans="2:12" ht="27.95" hidden="1" customHeight="1" outlineLevel="2" x14ac:dyDescent="0.15">
      <c r="B527" s="583"/>
      <c r="C527" s="584"/>
      <c r="D527" s="584"/>
      <c r="E527" s="584"/>
      <c r="F527" s="585"/>
      <c r="G527" s="87"/>
      <c r="H527" s="209"/>
      <c r="I527" s="597"/>
      <c r="J527" s="305"/>
      <c r="K527" s="305"/>
      <c r="L527" s="305"/>
    </row>
    <row r="528" spans="2:12" ht="27.95" hidden="1" customHeight="1" outlineLevel="2" x14ac:dyDescent="0.15">
      <c r="B528" s="580" t="s">
        <v>258</v>
      </c>
      <c r="C528" s="581"/>
      <c r="D528" s="582"/>
      <c r="E528" s="589" t="s">
        <v>339</v>
      </c>
      <c r="F528" s="590"/>
      <c r="G528" s="218"/>
      <c r="H528" s="211"/>
      <c r="I528" s="211"/>
      <c r="J528" s="305"/>
      <c r="K528" s="305"/>
      <c r="L528" s="305"/>
    </row>
    <row r="529" spans="2:12" ht="27.95" hidden="1" customHeight="1" outlineLevel="2" x14ac:dyDescent="0.15">
      <c r="B529" s="583"/>
      <c r="C529" s="584"/>
      <c r="D529" s="585"/>
      <c r="E529" s="583"/>
      <c r="F529" s="585"/>
      <c r="G529" s="87"/>
      <c r="H529" s="209"/>
      <c r="I529" s="209"/>
      <c r="J529" s="305"/>
      <c r="K529" s="305"/>
      <c r="L529" s="305"/>
    </row>
    <row r="530" spans="2:12" ht="27.95" hidden="1" customHeight="1" outlineLevel="1" collapsed="1" x14ac:dyDescent="0.15">
      <c r="B530" s="580" t="s">
        <v>258</v>
      </c>
      <c r="C530" s="581"/>
      <c r="D530" s="582"/>
      <c r="E530" s="589" t="s">
        <v>339</v>
      </c>
      <c r="F530" s="590"/>
      <c r="G530" s="218"/>
      <c r="H530" s="211"/>
      <c r="I530" s="211"/>
      <c r="J530" s="305"/>
      <c r="K530" s="305"/>
      <c r="L530" s="305"/>
    </row>
    <row r="531" spans="2:12" ht="27.95" hidden="1" customHeight="1" outlineLevel="1" x14ac:dyDescent="0.15">
      <c r="B531" s="583"/>
      <c r="C531" s="584"/>
      <c r="D531" s="585"/>
      <c r="E531" s="583"/>
      <c r="F531" s="585"/>
      <c r="G531" s="87"/>
      <c r="H531" s="209"/>
      <c r="I531" s="209"/>
      <c r="J531" s="305"/>
      <c r="K531" s="305"/>
      <c r="L531" s="305"/>
    </row>
    <row r="532" spans="2:12" ht="27.95" hidden="1" customHeight="1" outlineLevel="2" x14ac:dyDescent="0.15">
      <c r="B532" s="580" t="s">
        <v>258</v>
      </c>
      <c r="C532" s="581"/>
      <c r="D532" s="582"/>
      <c r="E532" s="589" t="s">
        <v>339</v>
      </c>
      <c r="F532" s="590"/>
      <c r="G532" s="218"/>
      <c r="H532" s="211"/>
      <c r="I532" s="211"/>
      <c r="J532" s="305"/>
      <c r="K532" s="305"/>
      <c r="L532" s="305"/>
    </row>
    <row r="533" spans="2:12" ht="27.95" hidden="1" customHeight="1" outlineLevel="2" x14ac:dyDescent="0.15">
      <c r="B533" s="583"/>
      <c r="C533" s="584"/>
      <c r="D533" s="585"/>
      <c r="E533" s="583"/>
      <c r="F533" s="585"/>
      <c r="G533" s="87"/>
      <c r="H533" s="209"/>
      <c r="I533" s="209"/>
      <c r="J533" s="305"/>
      <c r="K533" s="305"/>
      <c r="L533" s="305"/>
    </row>
    <row r="534" spans="2:12" ht="27.95" hidden="1" customHeight="1" outlineLevel="2" x14ac:dyDescent="0.15">
      <c r="B534" s="580" t="s">
        <v>258</v>
      </c>
      <c r="C534" s="581"/>
      <c r="D534" s="582"/>
      <c r="E534" s="589" t="s">
        <v>339</v>
      </c>
      <c r="F534" s="590"/>
      <c r="G534" s="218"/>
      <c r="H534" s="211"/>
      <c r="I534" s="211"/>
      <c r="J534" s="305"/>
      <c r="K534" s="305"/>
      <c r="L534" s="305"/>
    </row>
    <row r="535" spans="2:12" ht="27.95" hidden="1" customHeight="1" outlineLevel="2" x14ac:dyDescent="0.15">
      <c r="B535" s="583"/>
      <c r="C535" s="584"/>
      <c r="D535" s="585"/>
      <c r="E535" s="583"/>
      <c r="F535" s="585"/>
      <c r="G535" s="87"/>
      <c r="H535" s="209"/>
      <c r="I535" s="209"/>
      <c r="J535" s="305"/>
      <c r="K535" s="305"/>
      <c r="L535" s="305"/>
    </row>
    <row r="536" spans="2:12" ht="27.95" hidden="1" customHeight="1" outlineLevel="2" x14ac:dyDescent="0.15">
      <c r="B536" s="580" t="s">
        <v>258</v>
      </c>
      <c r="C536" s="581"/>
      <c r="D536" s="581"/>
      <c r="E536" s="589" t="s">
        <v>339</v>
      </c>
      <c r="F536" s="590"/>
      <c r="G536" s="218"/>
      <c r="H536" s="211"/>
      <c r="I536" s="211"/>
      <c r="J536" s="305"/>
      <c r="K536" s="305"/>
      <c r="L536" s="305"/>
    </row>
    <row r="537" spans="2:12" ht="27.95" hidden="1" customHeight="1" outlineLevel="2" x14ac:dyDescent="0.15">
      <c r="B537" s="583"/>
      <c r="C537" s="584"/>
      <c r="D537" s="584"/>
      <c r="E537" s="583"/>
      <c r="F537" s="585"/>
      <c r="G537" s="87"/>
      <c r="H537" s="209"/>
      <c r="I537" s="209"/>
      <c r="J537" s="305"/>
      <c r="K537" s="305"/>
      <c r="L537" s="305"/>
    </row>
    <row r="538" spans="2:12" ht="27.95" hidden="1" customHeight="1" outlineLevel="1" collapsed="1" x14ac:dyDescent="0.15">
      <c r="B538" s="580" t="s">
        <v>259</v>
      </c>
      <c r="C538" s="581"/>
      <c r="D538" s="581"/>
      <c r="E538" s="581"/>
      <c r="F538" s="582"/>
      <c r="G538" s="218"/>
      <c r="H538" s="211"/>
      <c r="I538" s="596"/>
      <c r="J538" s="305"/>
      <c r="K538" s="305"/>
      <c r="L538" s="305"/>
    </row>
    <row r="539" spans="2:12" ht="27.95" hidden="1" customHeight="1" outlineLevel="1" x14ac:dyDescent="0.15">
      <c r="B539" s="583"/>
      <c r="C539" s="584"/>
      <c r="D539" s="584"/>
      <c r="E539" s="584"/>
      <c r="F539" s="585"/>
      <c r="G539" s="87"/>
      <c r="H539" s="209"/>
      <c r="I539" s="597"/>
      <c r="J539" s="305"/>
      <c r="K539" s="305"/>
      <c r="L539" s="305"/>
    </row>
    <row r="540" spans="2:12" ht="27.95" hidden="1" customHeight="1" outlineLevel="1" x14ac:dyDescent="0.15">
      <c r="B540" s="580" t="s">
        <v>301</v>
      </c>
      <c r="C540" s="581"/>
      <c r="D540" s="581"/>
      <c r="E540" s="581"/>
      <c r="F540" s="582"/>
      <c r="G540" s="218"/>
      <c r="H540" s="211"/>
      <c r="I540" s="211"/>
      <c r="J540" s="305"/>
      <c r="K540" s="305"/>
      <c r="L540" s="305"/>
    </row>
    <row r="541" spans="2:12" ht="27.95" hidden="1" customHeight="1" outlineLevel="1" x14ac:dyDescent="0.15">
      <c r="B541" s="583"/>
      <c r="C541" s="584"/>
      <c r="D541" s="584"/>
      <c r="E541" s="584"/>
      <c r="F541" s="585"/>
      <c r="G541" s="87"/>
      <c r="H541" s="215"/>
      <c r="I541" s="209"/>
      <c r="J541" s="305"/>
      <c r="K541" s="305"/>
      <c r="L541" s="305"/>
    </row>
    <row r="542" spans="2:12" ht="27.95" hidden="1" customHeight="1" outlineLevel="1" x14ac:dyDescent="0.15">
      <c r="B542" s="580" t="s">
        <v>341</v>
      </c>
      <c r="C542" s="581"/>
      <c r="D542" s="581"/>
      <c r="E542" s="581"/>
      <c r="F542" s="581"/>
      <c r="G542" s="581"/>
      <c r="H542" s="582"/>
      <c r="I542" s="596"/>
      <c r="J542" s="305"/>
      <c r="K542" s="305"/>
      <c r="L542" s="305"/>
    </row>
    <row r="543" spans="2:12" ht="27.95" hidden="1" customHeight="1" outlineLevel="1" thickBot="1" x14ac:dyDescent="0.2">
      <c r="B543" s="586"/>
      <c r="C543" s="587"/>
      <c r="D543" s="587"/>
      <c r="E543" s="587"/>
      <c r="F543" s="587"/>
      <c r="G543" s="587"/>
      <c r="H543" s="588"/>
      <c r="I543" s="592"/>
      <c r="J543" s="306"/>
      <c r="K543" s="306"/>
      <c r="L543" s="306"/>
    </row>
    <row r="544" spans="2:12" ht="27.95" hidden="1" customHeight="1" outlineLevel="1" x14ac:dyDescent="0.15">
      <c r="B544" s="555" t="s">
        <v>305</v>
      </c>
      <c r="C544" s="556"/>
      <c r="D544" s="556"/>
      <c r="E544" s="556"/>
      <c r="F544" s="556"/>
      <c r="G544" s="556"/>
      <c r="H544" s="219">
        <f>H520+H522+H524+H526+H528+H530+H532+H534+H536+H538+H540</f>
        <v>0</v>
      </c>
      <c r="I544" s="598"/>
      <c r="J544" s="219">
        <f>IFERROR(ROUNDDOWN(H544*4/5,-3),0)</f>
        <v>0</v>
      </c>
      <c r="K544" s="600">
        <f>IF(B542="⑤「介護ソフトの定着促進支援」を活用する",10150000,10000000)</f>
        <v>10000000</v>
      </c>
      <c r="L544" s="195">
        <f>MIN(J544,K544)</f>
        <v>0</v>
      </c>
    </row>
    <row r="545" spans="2:12" ht="27.95" hidden="1" customHeight="1" outlineLevel="1" thickBot="1" x14ac:dyDescent="0.2">
      <c r="B545" s="557"/>
      <c r="C545" s="558"/>
      <c r="D545" s="558"/>
      <c r="E545" s="558"/>
      <c r="F545" s="558"/>
      <c r="G545" s="558"/>
      <c r="H545" s="149">
        <f>H521+H523+H525+H527+H529+H531+H533+H535+H537+H539+H541</f>
        <v>0</v>
      </c>
      <c r="I545" s="599"/>
      <c r="J545" s="149">
        <f>IFERROR(ROUNDDOWN(H545*4/5,-3),0)</f>
        <v>0</v>
      </c>
      <c r="K545" s="601"/>
      <c r="L545" s="142">
        <f>MIN(J545,K544)</f>
        <v>0</v>
      </c>
    </row>
    <row r="546" spans="2:12" collapsed="1" x14ac:dyDescent="0.15">
      <c r="I546" s="133"/>
      <c r="K546" s="125"/>
    </row>
    <row r="547" spans="2:12" ht="15" hidden="1" customHeight="1" outlineLevel="1" x14ac:dyDescent="0.15">
      <c r="B547" s="116" t="s">
        <v>251</v>
      </c>
      <c r="C547" s="116"/>
      <c r="D547" s="290"/>
      <c r="E547" s="290"/>
      <c r="F547" s="290"/>
      <c r="G547" s="290"/>
      <c r="H547" s="290"/>
      <c r="I547" s="127"/>
      <c r="J547" s="117"/>
      <c r="K547" s="126"/>
      <c r="L547" s="126"/>
    </row>
    <row r="548" spans="2:12" ht="27" hidden="1" outlineLevel="1" x14ac:dyDescent="0.15">
      <c r="B548" s="284" t="s">
        <v>211</v>
      </c>
      <c r="C548" s="285"/>
      <c r="D548" s="285"/>
      <c r="E548" s="285"/>
      <c r="F548" s="286"/>
      <c r="G548" s="101" t="s">
        <v>90</v>
      </c>
      <c r="H548" s="119" t="s">
        <v>298</v>
      </c>
      <c r="I548" s="101" t="s">
        <v>288</v>
      </c>
      <c r="J548" s="119" t="s">
        <v>344</v>
      </c>
      <c r="K548" s="119" t="s">
        <v>302</v>
      </c>
      <c r="L548" s="119" t="s">
        <v>303</v>
      </c>
    </row>
    <row r="549" spans="2:12" ht="27.95" hidden="1" customHeight="1" outlineLevel="1" x14ac:dyDescent="0.15">
      <c r="B549" s="580" t="s">
        <v>257</v>
      </c>
      <c r="C549" s="581"/>
      <c r="D549" s="581"/>
      <c r="E549" s="581"/>
      <c r="F549" s="582"/>
      <c r="G549" s="218"/>
      <c r="H549" s="211"/>
      <c r="I549" s="596"/>
      <c r="J549" s="304"/>
      <c r="K549" s="304"/>
      <c r="L549" s="304"/>
    </row>
    <row r="550" spans="2:12" ht="27.95" hidden="1" customHeight="1" outlineLevel="1" x14ac:dyDescent="0.15">
      <c r="B550" s="593"/>
      <c r="C550" s="594"/>
      <c r="D550" s="594"/>
      <c r="E550" s="594"/>
      <c r="F550" s="595"/>
      <c r="G550" s="87"/>
      <c r="H550" s="209"/>
      <c r="I550" s="597"/>
      <c r="J550" s="305"/>
      <c r="K550" s="305"/>
      <c r="L550" s="305"/>
    </row>
    <row r="551" spans="2:12" ht="27.95" hidden="1" customHeight="1" outlineLevel="2" x14ac:dyDescent="0.15">
      <c r="B551" s="580" t="s">
        <v>257</v>
      </c>
      <c r="C551" s="581"/>
      <c r="D551" s="581"/>
      <c r="E551" s="581"/>
      <c r="F551" s="582"/>
      <c r="G551" s="218"/>
      <c r="H551" s="211"/>
      <c r="I551" s="596"/>
      <c r="J551" s="305"/>
      <c r="K551" s="305"/>
      <c r="L551" s="305"/>
    </row>
    <row r="552" spans="2:12" ht="27.95" hidden="1" customHeight="1" outlineLevel="2" x14ac:dyDescent="0.15">
      <c r="B552" s="583"/>
      <c r="C552" s="584"/>
      <c r="D552" s="584"/>
      <c r="E552" s="584"/>
      <c r="F552" s="585"/>
      <c r="G552" s="87"/>
      <c r="H552" s="209"/>
      <c r="I552" s="597"/>
      <c r="J552" s="305"/>
      <c r="K552" s="305"/>
      <c r="L552" s="305"/>
    </row>
    <row r="553" spans="2:12" ht="27.95" hidden="1" customHeight="1" outlineLevel="2" x14ac:dyDescent="0.15">
      <c r="B553" s="580" t="s">
        <v>257</v>
      </c>
      <c r="C553" s="581"/>
      <c r="D553" s="581"/>
      <c r="E553" s="581"/>
      <c r="F553" s="582"/>
      <c r="G553" s="218"/>
      <c r="H553" s="211"/>
      <c r="I553" s="596"/>
      <c r="J553" s="305"/>
      <c r="K553" s="305"/>
      <c r="L553" s="305"/>
    </row>
    <row r="554" spans="2:12" ht="27.95" hidden="1" customHeight="1" outlineLevel="2" x14ac:dyDescent="0.15">
      <c r="B554" s="583"/>
      <c r="C554" s="584"/>
      <c r="D554" s="584"/>
      <c r="E554" s="584"/>
      <c r="F554" s="585"/>
      <c r="G554" s="87"/>
      <c r="H554" s="209"/>
      <c r="I554" s="597"/>
      <c r="J554" s="305"/>
      <c r="K554" s="305"/>
      <c r="L554" s="305"/>
    </row>
    <row r="555" spans="2:12" ht="27.95" hidden="1" customHeight="1" outlineLevel="2" x14ac:dyDescent="0.15">
      <c r="B555" s="580" t="s">
        <v>257</v>
      </c>
      <c r="C555" s="581"/>
      <c r="D555" s="581"/>
      <c r="E555" s="581"/>
      <c r="F555" s="582"/>
      <c r="G555" s="218"/>
      <c r="H555" s="211"/>
      <c r="I555" s="596"/>
      <c r="J555" s="305"/>
      <c r="K555" s="305"/>
      <c r="L555" s="305"/>
    </row>
    <row r="556" spans="2:12" ht="27.95" hidden="1" customHeight="1" outlineLevel="2" x14ac:dyDescent="0.15">
      <c r="B556" s="583"/>
      <c r="C556" s="584"/>
      <c r="D556" s="584"/>
      <c r="E556" s="584"/>
      <c r="F556" s="585"/>
      <c r="G556" s="87"/>
      <c r="H556" s="209"/>
      <c r="I556" s="597"/>
      <c r="J556" s="305"/>
      <c r="K556" s="305"/>
      <c r="L556" s="305"/>
    </row>
    <row r="557" spans="2:12" ht="27.95" hidden="1" customHeight="1" outlineLevel="2" x14ac:dyDescent="0.15">
      <c r="B557" s="580" t="s">
        <v>258</v>
      </c>
      <c r="C557" s="581"/>
      <c r="D557" s="582"/>
      <c r="E557" s="589" t="s">
        <v>339</v>
      </c>
      <c r="F557" s="590"/>
      <c r="G557" s="218"/>
      <c r="H557" s="211"/>
      <c r="I557" s="211"/>
      <c r="J557" s="305"/>
      <c r="K557" s="305"/>
      <c r="L557" s="305"/>
    </row>
    <row r="558" spans="2:12" ht="27.95" hidden="1" customHeight="1" outlineLevel="2" x14ac:dyDescent="0.15">
      <c r="B558" s="583"/>
      <c r="C558" s="584"/>
      <c r="D558" s="585"/>
      <c r="E558" s="583"/>
      <c r="F558" s="585"/>
      <c r="G558" s="87"/>
      <c r="H558" s="209"/>
      <c r="I558" s="209"/>
      <c r="J558" s="305"/>
      <c r="K558" s="305"/>
      <c r="L558" s="305"/>
    </row>
    <row r="559" spans="2:12" ht="27.95" hidden="1" customHeight="1" outlineLevel="1" collapsed="1" x14ac:dyDescent="0.15">
      <c r="B559" s="580" t="s">
        <v>258</v>
      </c>
      <c r="C559" s="581"/>
      <c r="D559" s="582"/>
      <c r="E559" s="589" t="s">
        <v>339</v>
      </c>
      <c r="F559" s="590"/>
      <c r="G559" s="218"/>
      <c r="H559" s="211"/>
      <c r="I559" s="211"/>
      <c r="J559" s="305"/>
      <c r="K559" s="305"/>
      <c r="L559" s="305"/>
    </row>
    <row r="560" spans="2:12" ht="27.95" hidden="1" customHeight="1" outlineLevel="1" x14ac:dyDescent="0.15">
      <c r="B560" s="583"/>
      <c r="C560" s="584"/>
      <c r="D560" s="585"/>
      <c r="E560" s="583"/>
      <c r="F560" s="585"/>
      <c r="G560" s="87"/>
      <c r="H560" s="209"/>
      <c r="I560" s="209"/>
      <c r="J560" s="305"/>
      <c r="K560" s="305"/>
      <c r="L560" s="305"/>
    </row>
    <row r="561" spans="2:12" ht="27.95" hidden="1" customHeight="1" outlineLevel="2" x14ac:dyDescent="0.15">
      <c r="B561" s="580" t="s">
        <v>258</v>
      </c>
      <c r="C561" s="581"/>
      <c r="D561" s="582"/>
      <c r="E561" s="589" t="s">
        <v>339</v>
      </c>
      <c r="F561" s="590"/>
      <c r="G561" s="218"/>
      <c r="H561" s="211"/>
      <c r="I561" s="211"/>
      <c r="J561" s="305"/>
      <c r="K561" s="305"/>
      <c r="L561" s="305"/>
    </row>
    <row r="562" spans="2:12" ht="27.95" hidden="1" customHeight="1" outlineLevel="2" x14ac:dyDescent="0.15">
      <c r="B562" s="583"/>
      <c r="C562" s="584"/>
      <c r="D562" s="585"/>
      <c r="E562" s="583"/>
      <c r="F562" s="585"/>
      <c r="G562" s="87"/>
      <c r="H562" s="209"/>
      <c r="I562" s="209"/>
      <c r="J562" s="305"/>
      <c r="K562" s="305"/>
      <c r="L562" s="305"/>
    </row>
    <row r="563" spans="2:12" ht="27.95" hidden="1" customHeight="1" outlineLevel="2" x14ac:dyDescent="0.15">
      <c r="B563" s="580" t="s">
        <v>258</v>
      </c>
      <c r="C563" s="581"/>
      <c r="D563" s="582"/>
      <c r="E563" s="589" t="s">
        <v>339</v>
      </c>
      <c r="F563" s="590"/>
      <c r="G563" s="218"/>
      <c r="H563" s="211"/>
      <c r="I563" s="211"/>
      <c r="J563" s="305"/>
      <c r="K563" s="305"/>
      <c r="L563" s="305"/>
    </row>
    <row r="564" spans="2:12" ht="27.95" hidden="1" customHeight="1" outlineLevel="2" x14ac:dyDescent="0.15">
      <c r="B564" s="583"/>
      <c r="C564" s="584"/>
      <c r="D564" s="585"/>
      <c r="E564" s="583"/>
      <c r="F564" s="585"/>
      <c r="G564" s="87"/>
      <c r="H564" s="209"/>
      <c r="I564" s="209"/>
      <c r="J564" s="305"/>
      <c r="K564" s="305"/>
      <c r="L564" s="305"/>
    </row>
    <row r="565" spans="2:12" ht="27.95" hidden="1" customHeight="1" outlineLevel="2" x14ac:dyDescent="0.15">
      <c r="B565" s="580" t="s">
        <v>258</v>
      </c>
      <c r="C565" s="581"/>
      <c r="D565" s="581"/>
      <c r="E565" s="589" t="s">
        <v>339</v>
      </c>
      <c r="F565" s="590"/>
      <c r="G565" s="218"/>
      <c r="H565" s="211"/>
      <c r="I565" s="211"/>
      <c r="J565" s="305"/>
      <c r="K565" s="305"/>
      <c r="L565" s="305"/>
    </row>
    <row r="566" spans="2:12" ht="27.95" hidden="1" customHeight="1" outlineLevel="2" x14ac:dyDescent="0.15">
      <c r="B566" s="583"/>
      <c r="C566" s="584"/>
      <c r="D566" s="584"/>
      <c r="E566" s="583"/>
      <c r="F566" s="585"/>
      <c r="G566" s="87"/>
      <c r="H566" s="209"/>
      <c r="I566" s="209"/>
      <c r="J566" s="305"/>
      <c r="K566" s="305"/>
      <c r="L566" s="305"/>
    </row>
    <row r="567" spans="2:12" ht="27.95" hidden="1" customHeight="1" outlineLevel="1" collapsed="1" x14ac:dyDescent="0.15">
      <c r="B567" s="580" t="s">
        <v>259</v>
      </c>
      <c r="C567" s="581"/>
      <c r="D567" s="581"/>
      <c r="E567" s="581"/>
      <c r="F567" s="582"/>
      <c r="G567" s="218"/>
      <c r="H567" s="211"/>
      <c r="I567" s="596"/>
      <c r="J567" s="305"/>
      <c r="K567" s="305"/>
      <c r="L567" s="305"/>
    </row>
    <row r="568" spans="2:12" ht="27.95" hidden="1" customHeight="1" outlineLevel="1" x14ac:dyDescent="0.15">
      <c r="B568" s="583"/>
      <c r="C568" s="584"/>
      <c r="D568" s="584"/>
      <c r="E568" s="584"/>
      <c r="F568" s="585"/>
      <c r="G568" s="87"/>
      <c r="H568" s="209"/>
      <c r="I568" s="597"/>
      <c r="J568" s="305"/>
      <c r="K568" s="305"/>
      <c r="L568" s="305"/>
    </row>
    <row r="569" spans="2:12" ht="27.95" hidden="1" customHeight="1" outlineLevel="1" x14ac:dyDescent="0.15">
      <c r="B569" s="580" t="s">
        <v>301</v>
      </c>
      <c r="C569" s="581"/>
      <c r="D569" s="581"/>
      <c r="E569" s="581"/>
      <c r="F569" s="582"/>
      <c r="G569" s="218"/>
      <c r="H569" s="211"/>
      <c r="I569" s="211"/>
      <c r="J569" s="305"/>
      <c r="K569" s="305"/>
      <c r="L569" s="305"/>
    </row>
    <row r="570" spans="2:12" ht="27.95" hidden="1" customHeight="1" outlineLevel="1" x14ac:dyDescent="0.15">
      <c r="B570" s="583"/>
      <c r="C570" s="584"/>
      <c r="D570" s="584"/>
      <c r="E570" s="584"/>
      <c r="F570" s="585"/>
      <c r="G570" s="87"/>
      <c r="H570" s="215"/>
      <c r="I570" s="209"/>
      <c r="J570" s="305"/>
      <c r="K570" s="305"/>
      <c r="L570" s="305"/>
    </row>
    <row r="571" spans="2:12" ht="27.95" hidden="1" customHeight="1" outlineLevel="1" x14ac:dyDescent="0.15">
      <c r="B571" s="580" t="s">
        <v>341</v>
      </c>
      <c r="C571" s="581"/>
      <c r="D571" s="581"/>
      <c r="E571" s="581"/>
      <c r="F571" s="581"/>
      <c r="G571" s="581"/>
      <c r="H571" s="582"/>
      <c r="I571" s="596"/>
      <c r="J571" s="305"/>
      <c r="K571" s="305"/>
      <c r="L571" s="305"/>
    </row>
    <row r="572" spans="2:12" ht="27.95" hidden="1" customHeight="1" outlineLevel="1" thickBot="1" x14ac:dyDescent="0.2">
      <c r="B572" s="586"/>
      <c r="C572" s="587"/>
      <c r="D572" s="587"/>
      <c r="E572" s="587"/>
      <c r="F572" s="587"/>
      <c r="G572" s="587"/>
      <c r="H572" s="588"/>
      <c r="I572" s="592"/>
      <c r="J572" s="306"/>
      <c r="K572" s="306"/>
      <c r="L572" s="306"/>
    </row>
    <row r="573" spans="2:12" ht="27.95" hidden="1" customHeight="1" outlineLevel="1" x14ac:dyDescent="0.15">
      <c r="B573" s="555" t="s">
        <v>305</v>
      </c>
      <c r="C573" s="556"/>
      <c r="D573" s="556"/>
      <c r="E573" s="556"/>
      <c r="F573" s="556"/>
      <c r="G573" s="556"/>
      <c r="H573" s="219">
        <f>H549+H551+H553+H555+H557+H559+H561+H563+H565+H567+H569</f>
        <v>0</v>
      </c>
      <c r="I573" s="598"/>
      <c r="J573" s="219">
        <f>IFERROR(ROUNDDOWN(H573*4/5,-3),0)</f>
        <v>0</v>
      </c>
      <c r="K573" s="600">
        <f>IF(B571="⑤「介護ソフトの定着促進支援」を活用する",10150000,10000000)</f>
        <v>10000000</v>
      </c>
      <c r="L573" s="195">
        <f>MIN(J573,K573)</f>
        <v>0</v>
      </c>
    </row>
    <row r="574" spans="2:12" ht="27.95" hidden="1" customHeight="1" outlineLevel="1" thickBot="1" x14ac:dyDescent="0.2">
      <c r="B574" s="557"/>
      <c r="C574" s="558"/>
      <c r="D574" s="558"/>
      <c r="E574" s="558"/>
      <c r="F574" s="558"/>
      <c r="G574" s="558"/>
      <c r="H574" s="149">
        <f>H550+H552+H554+H556+H558+H560+H562+H564+H566+H568+H570</f>
        <v>0</v>
      </c>
      <c r="I574" s="599"/>
      <c r="J574" s="149">
        <f>IFERROR(ROUNDDOWN(H574*4/5,-3),0)</f>
        <v>0</v>
      </c>
      <c r="K574" s="601"/>
      <c r="L574" s="142">
        <f>MIN(J574,K573)</f>
        <v>0</v>
      </c>
    </row>
    <row r="575" spans="2:12" collapsed="1" x14ac:dyDescent="0.15">
      <c r="I575" s="133"/>
      <c r="K575" s="125"/>
    </row>
    <row r="576" spans="2:12" ht="15" hidden="1" customHeight="1" outlineLevel="1" x14ac:dyDescent="0.15">
      <c r="B576" s="116" t="s">
        <v>251</v>
      </c>
      <c r="C576" s="116"/>
      <c r="D576" s="290"/>
      <c r="E576" s="290"/>
      <c r="F576" s="290"/>
      <c r="G576" s="290"/>
      <c r="H576" s="290"/>
      <c r="I576" s="127"/>
      <c r="J576" s="117"/>
      <c r="K576" s="126"/>
      <c r="L576" s="126"/>
    </row>
    <row r="577" spans="2:12" ht="27" hidden="1" outlineLevel="1" x14ac:dyDescent="0.15">
      <c r="B577" s="284" t="s">
        <v>211</v>
      </c>
      <c r="C577" s="285"/>
      <c r="D577" s="285"/>
      <c r="E577" s="285"/>
      <c r="F577" s="286"/>
      <c r="G577" s="101" t="s">
        <v>90</v>
      </c>
      <c r="H577" s="119" t="s">
        <v>298</v>
      </c>
      <c r="I577" s="101" t="s">
        <v>288</v>
      </c>
      <c r="J577" s="119" t="s">
        <v>344</v>
      </c>
      <c r="K577" s="119" t="s">
        <v>302</v>
      </c>
      <c r="L577" s="119" t="s">
        <v>303</v>
      </c>
    </row>
    <row r="578" spans="2:12" ht="27.95" hidden="1" customHeight="1" outlineLevel="1" x14ac:dyDescent="0.15">
      <c r="B578" s="580" t="s">
        <v>257</v>
      </c>
      <c r="C578" s="581"/>
      <c r="D578" s="581"/>
      <c r="E578" s="581"/>
      <c r="F578" s="582"/>
      <c r="G578" s="218"/>
      <c r="H578" s="211"/>
      <c r="I578" s="596"/>
      <c r="J578" s="304"/>
      <c r="K578" s="304"/>
      <c r="L578" s="304"/>
    </row>
    <row r="579" spans="2:12" ht="27.95" hidden="1" customHeight="1" outlineLevel="1" x14ac:dyDescent="0.15">
      <c r="B579" s="593"/>
      <c r="C579" s="594"/>
      <c r="D579" s="594"/>
      <c r="E579" s="594"/>
      <c r="F579" s="595"/>
      <c r="G579" s="87"/>
      <c r="H579" s="209"/>
      <c r="I579" s="597"/>
      <c r="J579" s="305"/>
      <c r="K579" s="305"/>
      <c r="L579" s="305"/>
    </row>
    <row r="580" spans="2:12" ht="27.95" hidden="1" customHeight="1" outlineLevel="2" x14ac:dyDescent="0.15">
      <c r="B580" s="580" t="s">
        <v>257</v>
      </c>
      <c r="C580" s="581"/>
      <c r="D580" s="581"/>
      <c r="E580" s="581"/>
      <c r="F580" s="582"/>
      <c r="G580" s="218"/>
      <c r="H580" s="211"/>
      <c r="I580" s="596"/>
      <c r="J580" s="305"/>
      <c r="K580" s="305"/>
      <c r="L580" s="305"/>
    </row>
    <row r="581" spans="2:12" ht="27.95" hidden="1" customHeight="1" outlineLevel="2" x14ac:dyDescent="0.15">
      <c r="B581" s="583"/>
      <c r="C581" s="584"/>
      <c r="D581" s="584"/>
      <c r="E581" s="584"/>
      <c r="F581" s="585"/>
      <c r="G581" s="87"/>
      <c r="H581" s="209"/>
      <c r="I581" s="597"/>
      <c r="J581" s="305"/>
      <c r="K581" s="305"/>
      <c r="L581" s="305"/>
    </row>
    <row r="582" spans="2:12" ht="27.95" hidden="1" customHeight="1" outlineLevel="2" x14ac:dyDescent="0.15">
      <c r="B582" s="580" t="s">
        <v>257</v>
      </c>
      <c r="C582" s="581"/>
      <c r="D582" s="581"/>
      <c r="E582" s="581"/>
      <c r="F582" s="582"/>
      <c r="G582" s="218"/>
      <c r="H582" s="211"/>
      <c r="I582" s="596"/>
      <c r="J582" s="305"/>
      <c r="K582" s="305"/>
      <c r="L582" s="305"/>
    </row>
    <row r="583" spans="2:12" ht="27.95" hidden="1" customHeight="1" outlineLevel="2" x14ac:dyDescent="0.15">
      <c r="B583" s="583"/>
      <c r="C583" s="584"/>
      <c r="D583" s="584"/>
      <c r="E583" s="584"/>
      <c r="F583" s="585"/>
      <c r="G583" s="87"/>
      <c r="H583" s="209"/>
      <c r="I583" s="597"/>
      <c r="J583" s="305"/>
      <c r="K583" s="305"/>
      <c r="L583" s="305"/>
    </row>
    <row r="584" spans="2:12" ht="27.95" hidden="1" customHeight="1" outlineLevel="2" x14ac:dyDescent="0.15">
      <c r="B584" s="580" t="s">
        <v>257</v>
      </c>
      <c r="C584" s="581"/>
      <c r="D584" s="581"/>
      <c r="E584" s="581"/>
      <c r="F584" s="582"/>
      <c r="G584" s="218"/>
      <c r="H584" s="211"/>
      <c r="I584" s="596"/>
      <c r="J584" s="305"/>
      <c r="K584" s="305"/>
      <c r="L584" s="305"/>
    </row>
    <row r="585" spans="2:12" ht="27.95" hidden="1" customHeight="1" outlineLevel="2" x14ac:dyDescent="0.15">
      <c r="B585" s="583"/>
      <c r="C585" s="584"/>
      <c r="D585" s="584"/>
      <c r="E585" s="584"/>
      <c r="F585" s="585"/>
      <c r="G585" s="87"/>
      <c r="H585" s="209"/>
      <c r="I585" s="597"/>
      <c r="J585" s="305"/>
      <c r="K585" s="305"/>
      <c r="L585" s="305"/>
    </row>
    <row r="586" spans="2:12" ht="27.95" hidden="1" customHeight="1" outlineLevel="2" x14ac:dyDescent="0.15">
      <c r="B586" s="580" t="s">
        <v>258</v>
      </c>
      <c r="C586" s="581"/>
      <c r="D586" s="582"/>
      <c r="E586" s="589" t="s">
        <v>339</v>
      </c>
      <c r="F586" s="590"/>
      <c r="G586" s="218"/>
      <c r="H586" s="211"/>
      <c r="I586" s="211"/>
      <c r="J586" s="305"/>
      <c r="K586" s="305"/>
      <c r="L586" s="305"/>
    </row>
    <row r="587" spans="2:12" ht="27.95" hidden="1" customHeight="1" outlineLevel="2" x14ac:dyDescent="0.15">
      <c r="B587" s="583"/>
      <c r="C587" s="584"/>
      <c r="D587" s="585"/>
      <c r="E587" s="583"/>
      <c r="F587" s="585"/>
      <c r="G587" s="87"/>
      <c r="H587" s="209"/>
      <c r="I587" s="209"/>
      <c r="J587" s="305"/>
      <c r="K587" s="305"/>
      <c r="L587" s="305"/>
    </row>
    <row r="588" spans="2:12" ht="27.95" hidden="1" customHeight="1" outlineLevel="1" collapsed="1" x14ac:dyDescent="0.15">
      <c r="B588" s="580" t="s">
        <v>258</v>
      </c>
      <c r="C588" s="581"/>
      <c r="D588" s="582"/>
      <c r="E588" s="589" t="s">
        <v>339</v>
      </c>
      <c r="F588" s="590"/>
      <c r="G588" s="218"/>
      <c r="H588" s="211"/>
      <c r="I588" s="211"/>
      <c r="J588" s="305"/>
      <c r="K588" s="305"/>
      <c r="L588" s="305"/>
    </row>
    <row r="589" spans="2:12" ht="27.95" hidden="1" customHeight="1" outlineLevel="1" x14ac:dyDescent="0.15">
      <c r="B589" s="583"/>
      <c r="C589" s="584"/>
      <c r="D589" s="585"/>
      <c r="E589" s="583"/>
      <c r="F589" s="585"/>
      <c r="G589" s="87"/>
      <c r="H589" s="209"/>
      <c r="I589" s="209"/>
      <c r="J589" s="305"/>
      <c r="K589" s="305"/>
      <c r="L589" s="305"/>
    </row>
    <row r="590" spans="2:12" ht="27.95" hidden="1" customHeight="1" outlineLevel="2" x14ac:dyDescent="0.15">
      <c r="B590" s="580" t="s">
        <v>258</v>
      </c>
      <c r="C590" s="581"/>
      <c r="D590" s="582"/>
      <c r="E590" s="589" t="s">
        <v>339</v>
      </c>
      <c r="F590" s="590"/>
      <c r="G590" s="218"/>
      <c r="H590" s="211"/>
      <c r="I590" s="211"/>
      <c r="J590" s="305"/>
      <c r="K590" s="305"/>
      <c r="L590" s="305"/>
    </row>
    <row r="591" spans="2:12" ht="27.95" hidden="1" customHeight="1" outlineLevel="2" x14ac:dyDescent="0.15">
      <c r="B591" s="583"/>
      <c r="C591" s="584"/>
      <c r="D591" s="585"/>
      <c r="E591" s="583"/>
      <c r="F591" s="585"/>
      <c r="G591" s="87"/>
      <c r="H591" s="209"/>
      <c r="I591" s="209"/>
      <c r="J591" s="305"/>
      <c r="K591" s="305"/>
      <c r="L591" s="305"/>
    </row>
    <row r="592" spans="2:12" ht="27.95" hidden="1" customHeight="1" outlineLevel="2" x14ac:dyDescent="0.15">
      <c r="B592" s="580" t="s">
        <v>258</v>
      </c>
      <c r="C592" s="581"/>
      <c r="D592" s="582"/>
      <c r="E592" s="589" t="s">
        <v>339</v>
      </c>
      <c r="F592" s="590"/>
      <c r="G592" s="218"/>
      <c r="H592" s="211"/>
      <c r="I592" s="211"/>
      <c r="J592" s="305"/>
      <c r="K592" s="305"/>
      <c r="L592" s="305"/>
    </row>
    <row r="593" spans="2:12" ht="27.95" hidden="1" customHeight="1" outlineLevel="2" x14ac:dyDescent="0.15">
      <c r="B593" s="583"/>
      <c r="C593" s="584"/>
      <c r="D593" s="585"/>
      <c r="E593" s="583"/>
      <c r="F593" s="585"/>
      <c r="G593" s="87"/>
      <c r="H593" s="209"/>
      <c r="I593" s="209"/>
      <c r="J593" s="305"/>
      <c r="K593" s="305"/>
      <c r="L593" s="305"/>
    </row>
    <row r="594" spans="2:12" ht="27.95" hidden="1" customHeight="1" outlineLevel="2" x14ac:dyDescent="0.15">
      <c r="B594" s="580" t="s">
        <v>258</v>
      </c>
      <c r="C594" s="581"/>
      <c r="D594" s="581"/>
      <c r="E594" s="589" t="s">
        <v>339</v>
      </c>
      <c r="F594" s="590"/>
      <c r="G594" s="218"/>
      <c r="H594" s="211"/>
      <c r="I594" s="211"/>
      <c r="J594" s="305"/>
      <c r="K594" s="305"/>
      <c r="L594" s="305"/>
    </row>
    <row r="595" spans="2:12" ht="27.95" hidden="1" customHeight="1" outlineLevel="2" x14ac:dyDescent="0.15">
      <c r="B595" s="583"/>
      <c r="C595" s="584"/>
      <c r="D595" s="584"/>
      <c r="E595" s="583"/>
      <c r="F595" s="585"/>
      <c r="G595" s="87"/>
      <c r="H595" s="209"/>
      <c r="I595" s="209"/>
      <c r="J595" s="305"/>
      <c r="K595" s="305"/>
      <c r="L595" s="305"/>
    </row>
    <row r="596" spans="2:12" ht="27.95" hidden="1" customHeight="1" outlineLevel="1" collapsed="1" x14ac:dyDescent="0.15">
      <c r="B596" s="580" t="s">
        <v>259</v>
      </c>
      <c r="C596" s="581"/>
      <c r="D596" s="581"/>
      <c r="E596" s="581"/>
      <c r="F596" s="582"/>
      <c r="G596" s="218"/>
      <c r="H596" s="211"/>
      <c r="I596" s="596"/>
      <c r="J596" s="305"/>
      <c r="K596" s="305"/>
      <c r="L596" s="305"/>
    </row>
    <row r="597" spans="2:12" ht="27.95" hidden="1" customHeight="1" outlineLevel="1" x14ac:dyDescent="0.15">
      <c r="B597" s="583"/>
      <c r="C597" s="584"/>
      <c r="D597" s="584"/>
      <c r="E597" s="584"/>
      <c r="F597" s="585"/>
      <c r="G597" s="87"/>
      <c r="H597" s="209"/>
      <c r="I597" s="597"/>
      <c r="J597" s="305"/>
      <c r="K597" s="305"/>
      <c r="L597" s="305"/>
    </row>
    <row r="598" spans="2:12" ht="27.95" hidden="1" customHeight="1" outlineLevel="1" x14ac:dyDescent="0.15">
      <c r="B598" s="580" t="s">
        <v>301</v>
      </c>
      <c r="C598" s="581"/>
      <c r="D598" s="581"/>
      <c r="E598" s="581"/>
      <c r="F598" s="582"/>
      <c r="G598" s="218"/>
      <c r="H598" s="211"/>
      <c r="I598" s="211"/>
      <c r="J598" s="305"/>
      <c r="K598" s="305"/>
      <c r="L598" s="305"/>
    </row>
    <row r="599" spans="2:12" ht="27.95" hidden="1" customHeight="1" outlineLevel="1" x14ac:dyDescent="0.15">
      <c r="B599" s="583"/>
      <c r="C599" s="584"/>
      <c r="D599" s="584"/>
      <c r="E599" s="584"/>
      <c r="F599" s="585"/>
      <c r="G599" s="87"/>
      <c r="H599" s="215"/>
      <c r="I599" s="209"/>
      <c r="J599" s="305"/>
      <c r="K599" s="305"/>
      <c r="L599" s="305"/>
    </row>
    <row r="600" spans="2:12" ht="27.95" hidden="1" customHeight="1" outlineLevel="1" x14ac:dyDescent="0.15">
      <c r="B600" s="580" t="s">
        <v>341</v>
      </c>
      <c r="C600" s="581"/>
      <c r="D600" s="581"/>
      <c r="E600" s="581"/>
      <c r="F600" s="581"/>
      <c r="G600" s="581"/>
      <c r="H600" s="582"/>
      <c r="I600" s="596"/>
      <c r="J600" s="305"/>
      <c r="K600" s="305"/>
      <c r="L600" s="305"/>
    </row>
    <row r="601" spans="2:12" ht="27.95" hidden="1" customHeight="1" outlineLevel="1" thickBot="1" x14ac:dyDescent="0.2">
      <c r="B601" s="586"/>
      <c r="C601" s="587"/>
      <c r="D601" s="587"/>
      <c r="E601" s="587"/>
      <c r="F601" s="587"/>
      <c r="G601" s="587"/>
      <c r="H601" s="588"/>
      <c r="I601" s="592"/>
      <c r="J601" s="306"/>
      <c r="K601" s="306"/>
      <c r="L601" s="306"/>
    </row>
    <row r="602" spans="2:12" ht="27.95" hidden="1" customHeight="1" outlineLevel="1" x14ac:dyDescent="0.15">
      <c r="B602" s="555" t="s">
        <v>305</v>
      </c>
      <c r="C602" s="556"/>
      <c r="D602" s="556"/>
      <c r="E602" s="556"/>
      <c r="F602" s="556"/>
      <c r="G602" s="556"/>
      <c r="H602" s="219">
        <f>H578+H580+H582+H584+H586+H588+H590+H592+H594+H596+H598</f>
        <v>0</v>
      </c>
      <c r="I602" s="598"/>
      <c r="J602" s="219">
        <f>IFERROR(ROUNDDOWN(H602*4/5,-3),0)</f>
        <v>0</v>
      </c>
      <c r="K602" s="600">
        <f>IF(B600="⑤「介護ソフトの定着促進支援」を活用する",10150000,10000000)</f>
        <v>10000000</v>
      </c>
      <c r="L602" s="195">
        <f>MIN(J602,K602)</f>
        <v>0</v>
      </c>
    </row>
    <row r="603" spans="2:12" ht="27.95" hidden="1" customHeight="1" outlineLevel="1" thickBot="1" x14ac:dyDescent="0.2">
      <c r="B603" s="557"/>
      <c r="C603" s="558"/>
      <c r="D603" s="558"/>
      <c r="E603" s="558"/>
      <c r="F603" s="558"/>
      <c r="G603" s="558"/>
      <c r="H603" s="149">
        <f>H579+H581+H583+H585+H587+H589+H591+H593+H595+H597+H599</f>
        <v>0</v>
      </c>
      <c r="I603" s="599"/>
      <c r="J603" s="149">
        <f>IFERROR(ROUNDDOWN(H603*4/5,-3),0)</f>
        <v>0</v>
      </c>
      <c r="K603" s="601"/>
      <c r="L603" s="142">
        <f>MIN(J603,K602)</f>
        <v>0</v>
      </c>
    </row>
    <row r="604" spans="2:12" collapsed="1" x14ac:dyDescent="0.15">
      <c r="I604" s="133"/>
      <c r="K604" s="125"/>
    </row>
    <row r="605" spans="2:12" ht="15" hidden="1" customHeight="1" outlineLevel="1" x14ac:dyDescent="0.15">
      <c r="B605" s="116" t="s">
        <v>251</v>
      </c>
      <c r="C605" s="116"/>
      <c r="D605" s="290"/>
      <c r="E605" s="290"/>
      <c r="F605" s="290"/>
      <c r="G605" s="290"/>
      <c r="H605" s="290"/>
      <c r="I605" s="127"/>
      <c r="J605" s="117"/>
      <c r="K605" s="126"/>
      <c r="L605" s="126"/>
    </row>
    <row r="606" spans="2:12" ht="27" hidden="1" outlineLevel="1" x14ac:dyDescent="0.15">
      <c r="B606" s="284" t="s">
        <v>211</v>
      </c>
      <c r="C606" s="285"/>
      <c r="D606" s="285"/>
      <c r="E606" s="285"/>
      <c r="F606" s="286"/>
      <c r="G606" s="101" t="s">
        <v>90</v>
      </c>
      <c r="H606" s="119" t="s">
        <v>298</v>
      </c>
      <c r="I606" s="101" t="s">
        <v>288</v>
      </c>
      <c r="J606" s="119" t="s">
        <v>344</v>
      </c>
      <c r="K606" s="119" t="s">
        <v>302</v>
      </c>
      <c r="L606" s="119" t="s">
        <v>303</v>
      </c>
    </row>
    <row r="607" spans="2:12" ht="27.95" hidden="1" customHeight="1" outlineLevel="1" x14ac:dyDescent="0.15">
      <c r="B607" s="580" t="s">
        <v>257</v>
      </c>
      <c r="C607" s="581"/>
      <c r="D607" s="581"/>
      <c r="E607" s="581"/>
      <c r="F607" s="582"/>
      <c r="G607" s="218"/>
      <c r="H607" s="211"/>
      <c r="I607" s="596"/>
      <c r="J607" s="304"/>
      <c r="K607" s="304"/>
      <c r="L607" s="304"/>
    </row>
    <row r="608" spans="2:12" ht="27.95" hidden="1" customHeight="1" outlineLevel="1" x14ac:dyDescent="0.15">
      <c r="B608" s="593"/>
      <c r="C608" s="594"/>
      <c r="D608" s="594"/>
      <c r="E608" s="594"/>
      <c r="F608" s="595"/>
      <c r="G608" s="87"/>
      <c r="H608" s="209"/>
      <c r="I608" s="597"/>
      <c r="J608" s="305"/>
      <c r="K608" s="305"/>
      <c r="L608" s="305"/>
    </row>
    <row r="609" spans="2:12" ht="27.95" hidden="1" customHeight="1" outlineLevel="2" x14ac:dyDescent="0.15">
      <c r="B609" s="580" t="s">
        <v>257</v>
      </c>
      <c r="C609" s="581"/>
      <c r="D609" s="581"/>
      <c r="E609" s="581"/>
      <c r="F609" s="582"/>
      <c r="G609" s="218"/>
      <c r="H609" s="211"/>
      <c r="I609" s="596"/>
      <c r="J609" s="305"/>
      <c r="K609" s="305"/>
      <c r="L609" s="305"/>
    </row>
    <row r="610" spans="2:12" ht="27.95" hidden="1" customHeight="1" outlineLevel="2" x14ac:dyDescent="0.15">
      <c r="B610" s="583"/>
      <c r="C610" s="584"/>
      <c r="D610" s="584"/>
      <c r="E610" s="584"/>
      <c r="F610" s="585"/>
      <c r="G610" s="87"/>
      <c r="H610" s="209"/>
      <c r="I610" s="597"/>
      <c r="J610" s="305"/>
      <c r="K610" s="305"/>
      <c r="L610" s="305"/>
    </row>
    <row r="611" spans="2:12" ht="27.95" hidden="1" customHeight="1" outlineLevel="2" x14ac:dyDescent="0.15">
      <c r="B611" s="580" t="s">
        <v>257</v>
      </c>
      <c r="C611" s="581"/>
      <c r="D611" s="581"/>
      <c r="E611" s="581"/>
      <c r="F611" s="582"/>
      <c r="G611" s="218"/>
      <c r="H611" s="211"/>
      <c r="I611" s="596"/>
      <c r="J611" s="305"/>
      <c r="K611" s="305"/>
      <c r="L611" s="305"/>
    </row>
    <row r="612" spans="2:12" ht="27.95" hidden="1" customHeight="1" outlineLevel="2" x14ac:dyDescent="0.15">
      <c r="B612" s="583"/>
      <c r="C612" s="584"/>
      <c r="D612" s="584"/>
      <c r="E612" s="584"/>
      <c r="F612" s="585"/>
      <c r="G612" s="87"/>
      <c r="H612" s="209"/>
      <c r="I612" s="597"/>
      <c r="J612" s="305"/>
      <c r="K612" s="305"/>
      <c r="L612" s="305"/>
    </row>
    <row r="613" spans="2:12" ht="27.95" hidden="1" customHeight="1" outlineLevel="2" x14ac:dyDescent="0.15">
      <c r="B613" s="580" t="s">
        <v>257</v>
      </c>
      <c r="C613" s="581"/>
      <c r="D613" s="581"/>
      <c r="E613" s="581"/>
      <c r="F613" s="582"/>
      <c r="G613" s="218"/>
      <c r="H613" s="211"/>
      <c r="I613" s="596"/>
      <c r="J613" s="305"/>
      <c r="K613" s="305"/>
      <c r="L613" s="305"/>
    </row>
    <row r="614" spans="2:12" ht="27.95" hidden="1" customHeight="1" outlineLevel="2" x14ac:dyDescent="0.15">
      <c r="B614" s="583"/>
      <c r="C614" s="584"/>
      <c r="D614" s="584"/>
      <c r="E614" s="584"/>
      <c r="F614" s="585"/>
      <c r="G614" s="87"/>
      <c r="H614" s="209"/>
      <c r="I614" s="597"/>
      <c r="J614" s="305"/>
      <c r="K614" s="305"/>
      <c r="L614" s="305"/>
    </row>
    <row r="615" spans="2:12" ht="27.95" hidden="1" customHeight="1" outlineLevel="2" x14ac:dyDescent="0.15">
      <c r="B615" s="580" t="s">
        <v>258</v>
      </c>
      <c r="C615" s="581"/>
      <c r="D615" s="582"/>
      <c r="E615" s="589" t="s">
        <v>339</v>
      </c>
      <c r="F615" s="590"/>
      <c r="G615" s="218"/>
      <c r="H615" s="211"/>
      <c r="I615" s="211"/>
      <c r="J615" s="305"/>
      <c r="K615" s="305"/>
      <c r="L615" s="305"/>
    </row>
    <row r="616" spans="2:12" ht="27.95" hidden="1" customHeight="1" outlineLevel="2" x14ac:dyDescent="0.15">
      <c r="B616" s="583"/>
      <c r="C616" s="584"/>
      <c r="D616" s="585"/>
      <c r="E616" s="583"/>
      <c r="F616" s="585"/>
      <c r="G616" s="87"/>
      <c r="H616" s="209"/>
      <c r="I616" s="209"/>
      <c r="J616" s="305"/>
      <c r="K616" s="305"/>
      <c r="L616" s="305"/>
    </row>
    <row r="617" spans="2:12" ht="27.95" hidden="1" customHeight="1" outlineLevel="1" collapsed="1" x14ac:dyDescent="0.15">
      <c r="B617" s="580" t="s">
        <v>258</v>
      </c>
      <c r="C617" s="581"/>
      <c r="D617" s="582"/>
      <c r="E617" s="589" t="s">
        <v>339</v>
      </c>
      <c r="F617" s="590"/>
      <c r="G617" s="218"/>
      <c r="H617" s="211"/>
      <c r="I617" s="211"/>
      <c r="J617" s="305"/>
      <c r="K617" s="305"/>
      <c r="L617" s="305"/>
    </row>
    <row r="618" spans="2:12" ht="27.95" hidden="1" customHeight="1" outlineLevel="1" x14ac:dyDescent="0.15">
      <c r="B618" s="583"/>
      <c r="C618" s="584"/>
      <c r="D618" s="585"/>
      <c r="E618" s="583"/>
      <c r="F618" s="585"/>
      <c r="G618" s="87"/>
      <c r="H618" s="209"/>
      <c r="I618" s="209"/>
      <c r="J618" s="305"/>
      <c r="K618" s="305"/>
      <c r="L618" s="305"/>
    </row>
    <row r="619" spans="2:12" ht="27.95" hidden="1" customHeight="1" outlineLevel="2" x14ac:dyDescent="0.15">
      <c r="B619" s="580" t="s">
        <v>258</v>
      </c>
      <c r="C619" s="581"/>
      <c r="D619" s="582"/>
      <c r="E619" s="589" t="s">
        <v>339</v>
      </c>
      <c r="F619" s="590"/>
      <c r="G619" s="218"/>
      <c r="H619" s="211"/>
      <c r="I619" s="211"/>
      <c r="J619" s="305"/>
      <c r="K619" s="305"/>
      <c r="L619" s="305"/>
    </row>
    <row r="620" spans="2:12" ht="27.95" hidden="1" customHeight="1" outlineLevel="2" x14ac:dyDescent="0.15">
      <c r="B620" s="583"/>
      <c r="C620" s="584"/>
      <c r="D620" s="585"/>
      <c r="E620" s="583"/>
      <c r="F620" s="585"/>
      <c r="G620" s="87"/>
      <c r="H620" s="209"/>
      <c r="I620" s="209"/>
      <c r="J620" s="305"/>
      <c r="K620" s="305"/>
      <c r="L620" s="305"/>
    </row>
    <row r="621" spans="2:12" ht="27.95" hidden="1" customHeight="1" outlineLevel="2" x14ac:dyDescent="0.15">
      <c r="B621" s="580" t="s">
        <v>258</v>
      </c>
      <c r="C621" s="581"/>
      <c r="D621" s="582"/>
      <c r="E621" s="589" t="s">
        <v>339</v>
      </c>
      <c r="F621" s="590"/>
      <c r="G621" s="218"/>
      <c r="H621" s="211"/>
      <c r="I621" s="211"/>
      <c r="J621" s="305"/>
      <c r="K621" s="305"/>
      <c r="L621" s="305"/>
    </row>
    <row r="622" spans="2:12" ht="27.95" hidden="1" customHeight="1" outlineLevel="2" x14ac:dyDescent="0.15">
      <c r="B622" s="583"/>
      <c r="C622" s="584"/>
      <c r="D622" s="585"/>
      <c r="E622" s="583"/>
      <c r="F622" s="585"/>
      <c r="G622" s="87"/>
      <c r="H622" s="209"/>
      <c r="I622" s="209"/>
      <c r="J622" s="305"/>
      <c r="K622" s="305"/>
      <c r="L622" s="305"/>
    </row>
    <row r="623" spans="2:12" ht="27.95" hidden="1" customHeight="1" outlineLevel="2" x14ac:dyDescent="0.15">
      <c r="B623" s="580" t="s">
        <v>258</v>
      </c>
      <c r="C623" s="581"/>
      <c r="D623" s="581"/>
      <c r="E623" s="589" t="s">
        <v>339</v>
      </c>
      <c r="F623" s="590"/>
      <c r="G623" s="218"/>
      <c r="H623" s="211"/>
      <c r="I623" s="211"/>
      <c r="J623" s="305"/>
      <c r="K623" s="305"/>
      <c r="L623" s="305"/>
    </row>
    <row r="624" spans="2:12" ht="27.95" hidden="1" customHeight="1" outlineLevel="2" x14ac:dyDescent="0.15">
      <c r="B624" s="583"/>
      <c r="C624" s="584"/>
      <c r="D624" s="584"/>
      <c r="E624" s="583"/>
      <c r="F624" s="585"/>
      <c r="G624" s="87"/>
      <c r="H624" s="209"/>
      <c r="I624" s="209"/>
      <c r="J624" s="305"/>
      <c r="K624" s="305"/>
      <c r="L624" s="305"/>
    </row>
    <row r="625" spans="2:12" ht="27.95" hidden="1" customHeight="1" outlineLevel="1" collapsed="1" x14ac:dyDescent="0.15">
      <c r="B625" s="580" t="s">
        <v>259</v>
      </c>
      <c r="C625" s="581"/>
      <c r="D625" s="581"/>
      <c r="E625" s="581"/>
      <c r="F625" s="582"/>
      <c r="G625" s="218"/>
      <c r="H625" s="211"/>
      <c r="I625" s="596"/>
      <c r="J625" s="305"/>
      <c r="K625" s="305"/>
      <c r="L625" s="305"/>
    </row>
    <row r="626" spans="2:12" ht="27.95" hidden="1" customHeight="1" outlineLevel="1" x14ac:dyDescent="0.15">
      <c r="B626" s="583"/>
      <c r="C626" s="584"/>
      <c r="D626" s="584"/>
      <c r="E626" s="584"/>
      <c r="F626" s="585"/>
      <c r="G626" s="87"/>
      <c r="H626" s="209"/>
      <c r="I626" s="597"/>
      <c r="J626" s="305"/>
      <c r="K626" s="305"/>
      <c r="L626" s="305"/>
    </row>
    <row r="627" spans="2:12" ht="27.95" hidden="1" customHeight="1" outlineLevel="1" x14ac:dyDescent="0.15">
      <c r="B627" s="580" t="s">
        <v>301</v>
      </c>
      <c r="C627" s="581"/>
      <c r="D627" s="581"/>
      <c r="E627" s="581"/>
      <c r="F627" s="582"/>
      <c r="G627" s="218"/>
      <c r="H627" s="211"/>
      <c r="I627" s="211"/>
      <c r="J627" s="305"/>
      <c r="K627" s="305"/>
      <c r="L627" s="305"/>
    </row>
    <row r="628" spans="2:12" ht="27.95" hidden="1" customHeight="1" outlineLevel="1" x14ac:dyDescent="0.15">
      <c r="B628" s="583"/>
      <c r="C628" s="584"/>
      <c r="D628" s="584"/>
      <c r="E628" s="584"/>
      <c r="F628" s="585"/>
      <c r="G628" s="87"/>
      <c r="H628" s="215"/>
      <c r="I628" s="209"/>
      <c r="J628" s="305"/>
      <c r="K628" s="305"/>
      <c r="L628" s="305"/>
    </row>
    <row r="629" spans="2:12" ht="27.95" hidden="1" customHeight="1" outlineLevel="1" x14ac:dyDescent="0.15">
      <c r="B629" s="580" t="s">
        <v>341</v>
      </c>
      <c r="C629" s="581"/>
      <c r="D629" s="581"/>
      <c r="E629" s="581"/>
      <c r="F629" s="581"/>
      <c r="G629" s="581"/>
      <c r="H629" s="582"/>
      <c r="I629" s="596"/>
      <c r="J629" s="305"/>
      <c r="K629" s="305"/>
      <c r="L629" s="305"/>
    </row>
    <row r="630" spans="2:12" ht="27.95" hidden="1" customHeight="1" outlineLevel="1" thickBot="1" x14ac:dyDescent="0.2">
      <c r="B630" s="586"/>
      <c r="C630" s="587"/>
      <c r="D630" s="587"/>
      <c r="E630" s="587"/>
      <c r="F630" s="587"/>
      <c r="G630" s="587"/>
      <c r="H630" s="588"/>
      <c r="I630" s="592"/>
      <c r="J630" s="306"/>
      <c r="K630" s="306"/>
      <c r="L630" s="306"/>
    </row>
    <row r="631" spans="2:12" ht="27.95" hidden="1" customHeight="1" outlineLevel="1" x14ac:dyDescent="0.15">
      <c r="B631" s="555" t="s">
        <v>305</v>
      </c>
      <c r="C631" s="556"/>
      <c r="D631" s="556"/>
      <c r="E631" s="556"/>
      <c r="F631" s="556"/>
      <c r="G631" s="556"/>
      <c r="H631" s="219">
        <f>H607+H609+H611+H613+H615+H617+H619+H621+H623+H625+H627</f>
        <v>0</v>
      </c>
      <c r="I631" s="598"/>
      <c r="J631" s="219">
        <f>IFERROR(ROUNDDOWN(H631*4/5,-3),0)</f>
        <v>0</v>
      </c>
      <c r="K631" s="600">
        <f>IF(B629="⑤「介護ソフトの定着促進支援」を活用する",10150000,10000000)</f>
        <v>10000000</v>
      </c>
      <c r="L631" s="195">
        <f>MIN(J631,K631)</f>
        <v>0</v>
      </c>
    </row>
    <row r="632" spans="2:12" ht="27.95" hidden="1" customHeight="1" outlineLevel="1" thickBot="1" x14ac:dyDescent="0.2">
      <c r="B632" s="557"/>
      <c r="C632" s="558"/>
      <c r="D632" s="558"/>
      <c r="E632" s="558"/>
      <c r="F632" s="558"/>
      <c r="G632" s="558"/>
      <c r="H632" s="149">
        <f>H608+H610+H612+H614+H616+H618+H620+H622+H624+H626+H628</f>
        <v>0</v>
      </c>
      <c r="I632" s="599"/>
      <c r="J632" s="149">
        <f>IFERROR(ROUNDDOWN(H632*4/5,-3),0)</f>
        <v>0</v>
      </c>
      <c r="K632" s="601"/>
      <c r="L632" s="142">
        <f>MIN(J632,K631)</f>
        <v>0</v>
      </c>
    </row>
    <row r="633" spans="2:12" collapsed="1" x14ac:dyDescent="0.15">
      <c r="I633" s="133"/>
      <c r="K633" s="125"/>
    </row>
    <row r="634" spans="2:12" ht="15" hidden="1" customHeight="1" outlineLevel="1" x14ac:dyDescent="0.15">
      <c r="B634" s="116" t="s">
        <v>251</v>
      </c>
      <c r="C634" s="116"/>
      <c r="D634" s="290"/>
      <c r="E634" s="290"/>
      <c r="F634" s="290"/>
      <c r="G634" s="290"/>
      <c r="H634" s="290"/>
      <c r="I634" s="127"/>
      <c r="J634" s="117"/>
      <c r="K634" s="126"/>
      <c r="L634" s="126"/>
    </row>
    <row r="635" spans="2:12" ht="27" hidden="1" outlineLevel="1" x14ac:dyDescent="0.15">
      <c r="B635" s="284" t="s">
        <v>211</v>
      </c>
      <c r="C635" s="285"/>
      <c r="D635" s="285"/>
      <c r="E635" s="285"/>
      <c r="F635" s="286"/>
      <c r="G635" s="101" t="s">
        <v>90</v>
      </c>
      <c r="H635" s="119" t="s">
        <v>298</v>
      </c>
      <c r="I635" s="101" t="s">
        <v>288</v>
      </c>
      <c r="J635" s="119" t="s">
        <v>344</v>
      </c>
      <c r="K635" s="119" t="s">
        <v>302</v>
      </c>
      <c r="L635" s="119" t="s">
        <v>303</v>
      </c>
    </row>
    <row r="636" spans="2:12" ht="27.95" hidden="1" customHeight="1" outlineLevel="1" x14ac:dyDescent="0.15">
      <c r="B636" s="580" t="s">
        <v>257</v>
      </c>
      <c r="C636" s="581"/>
      <c r="D636" s="581"/>
      <c r="E636" s="581"/>
      <c r="F636" s="582"/>
      <c r="G636" s="218"/>
      <c r="H636" s="211"/>
      <c r="I636" s="596"/>
      <c r="J636" s="304"/>
      <c r="K636" s="304"/>
      <c r="L636" s="304"/>
    </row>
    <row r="637" spans="2:12" ht="27.95" hidden="1" customHeight="1" outlineLevel="1" x14ac:dyDescent="0.15">
      <c r="B637" s="593"/>
      <c r="C637" s="594"/>
      <c r="D637" s="594"/>
      <c r="E637" s="594"/>
      <c r="F637" s="595"/>
      <c r="G637" s="87"/>
      <c r="H637" s="209"/>
      <c r="I637" s="597"/>
      <c r="J637" s="305"/>
      <c r="K637" s="305"/>
      <c r="L637" s="305"/>
    </row>
    <row r="638" spans="2:12" ht="27.95" hidden="1" customHeight="1" outlineLevel="2" x14ac:dyDescent="0.15">
      <c r="B638" s="580" t="s">
        <v>257</v>
      </c>
      <c r="C638" s="581"/>
      <c r="D638" s="581"/>
      <c r="E638" s="581"/>
      <c r="F638" s="582"/>
      <c r="G638" s="218"/>
      <c r="H638" s="211"/>
      <c r="I638" s="596"/>
      <c r="J638" s="305"/>
      <c r="K638" s="305"/>
      <c r="L638" s="305"/>
    </row>
    <row r="639" spans="2:12" ht="27.95" hidden="1" customHeight="1" outlineLevel="2" x14ac:dyDescent="0.15">
      <c r="B639" s="583"/>
      <c r="C639" s="584"/>
      <c r="D639" s="584"/>
      <c r="E639" s="584"/>
      <c r="F639" s="585"/>
      <c r="G639" s="87"/>
      <c r="H639" s="209"/>
      <c r="I639" s="597"/>
      <c r="J639" s="305"/>
      <c r="K639" s="305"/>
      <c r="L639" s="305"/>
    </row>
    <row r="640" spans="2:12" ht="27.95" hidden="1" customHeight="1" outlineLevel="2" x14ac:dyDescent="0.15">
      <c r="B640" s="580" t="s">
        <v>257</v>
      </c>
      <c r="C640" s="581"/>
      <c r="D640" s="581"/>
      <c r="E640" s="581"/>
      <c r="F640" s="582"/>
      <c r="G640" s="218"/>
      <c r="H640" s="211"/>
      <c r="I640" s="596"/>
      <c r="J640" s="305"/>
      <c r="K640" s="305"/>
      <c r="L640" s="305"/>
    </row>
    <row r="641" spans="2:12" ht="27.95" hidden="1" customHeight="1" outlineLevel="2" x14ac:dyDescent="0.15">
      <c r="B641" s="583"/>
      <c r="C641" s="584"/>
      <c r="D641" s="584"/>
      <c r="E641" s="584"/>
      <c r="F641" s="585"/>
      <c r="G641" s="87"/>
      <c r="H641" s="209"/>
      <c r="I641" s="597"/>
      <c r="J641" s="305"/>
      <c r="K641" s="305"/>
      <c r="L641" s="305"/>
    </row>
    <row r="642" spans="2:12" ht="27.95" hidden="1" customHeight="1" outlineLevel="2" x14ac:dyDescent="0.15">
      <c r="B642" s="580" t="s">
        <v>257</v>
      </c>
      <c r="C642" s="581"/>
      <c r="D642" s="581"/>
      <c r="E642" s="581"/>
      <c r="F642" s="582"/>
      <c r="G642" s="218"/>
      <c r="H642" s="211"/>
      <c r="I642" s="596"/>
      <c r="J642" s="305"/>
      <c r="K642" s="305"/>
      <c r="L642" s="305"/>
    </row>
    <row r="643" spans="2:12" ht="27.95" hidden="1" customHeight="1" outlineLevel="2" x14ac:dyDescent="0.15">
      <c r="B643" s="583"/>
      <c r="C643" s="584"/>
      <c r="D643" s="584"/>
      <c r="E643" s="584"/>
      <c r="F643" s="585"/>
      <c r="G643" s="87"/>
      <c r="H643" s="209"/>
      <c r="I643" s="597"/>
      <c r="J643" s="305"/>
      <c r="K643" s="305"/>
      <c r="L643" s="305"/>
    </row>
    <row r="644" spans="2:12" ht="27.95" hidden="1" customHeight="1" outlineLevel="2" x14ac:dyDescent="0.15">
      <c r="B644" s="580" t="s">
        <v>258</v>
      </c>
      <c r="C644" s="581"/>
      <c r="D644" s="582"/>
      <c r="E644" s="589" t="s">
        <v>339</v>
      </c>
      <c r="F644" s="590"/>
      <c r="G644" s="218"/>
      <c r="H644" s="211"/>
      <c r="I644" s="211"/>
      <c r="J644" s="305"/>
      <c r="K644" s="305"/>
      <c r="L644" s="305"/>
    </row>
    <row r="645" spans="2:12" ht="27.95" hidden="1" customHeight="1" outlineLevel="2" x14ac:dyDescent="0.15">
      <c r="B645" s="583"/>
      <c r="C645" s="584"/>
      <c r="D645" s="585"/>
      <c r="E645" s="583"/>
      <c r="F645" s="585"/>
      <c r="G645" s="87"/>
      <c r="H645" s="209"/>
      <c r="I645" s="209"/>
      <c r="J645" s="305"/>
      <c r="K645" s="305"/>
      <c r="L645" s="305"/>
    </row>
    <row r="646" spans="2:12" ht="27.95" hidden="1" customHeight="1" outlineLevel="1" collapsed="1" x14ac:dyDescent="0.15">
      <c r="B646" s="580" t="s">
        <v>258</v>
      </c>
      <c r="C646" s="581"/>
      <c r="D646" s="582"/>
      <c r="E646" s="589" t="s">
        <v>339</v>
      </c>
      <c r="F646" s="590"/>
      <c r="G646" s="218"/>
      <c r="H646" s="211"/>
      <c r="I646" s="211"/>
      <c r="J646" s="305"/>
      <c r="K646" s="305"/>
      <c r="L646" s="305"/>
    </row>
    <row r="647" spans="2:12" ht="27.95" hidden="1" customHeight="1" outlineLevel="1" x14ac:dyDescent="0.15">
      <c r="B647" s="583"/>
      <c r="C647" s="584"/>
      <c r="D647" s="585"/>
      <c r="E647" s="583"/>
      <c r="F647" s="585"/>
      <c r="G647" s="87"/>
      <c r="H647" s="209"/>
      <c r="I647" s="209"/>
      <c r="J647" s="305"/>
      <c r="K647" s="305"/>
      <c r="L647" s="305"/>
    </row>
    <row r="648" spans="2:12" ht="27.95" hidden="1" customHeight="1" outlineLevel="2" x14ac:dyDescent="0.15">
      <c r="B648" s="580" t="s">
        <v>258</v>
      </c>
      <c r="C648" s="581"/>
      <c r="D648" s="582"/>
      <c r="E648" s="589" t="s">
        <v>339</v>
      </c>
      <c r="F648" s="590"/>
      <c r="G648" s="218"/>
      <c r="H648" s="211"/>
      <c r="I648" s="211"/>
      <c r="J648" s="305"/>
      <c r="K648" s="305"/>
      <c r="L648" s="305"/>
    </row>
    <row r="649" spans="2:12" ht="27.95" hidden="1" customHeight="1" outlineLevel="2" x14ac:dyDescent="0.15">
      <c r="B649" s="583"/>
      <c r="C649" s="584"/>
      <c r="D649" s="585"/>
      <c r="E649" s="583"/>
      <c r="F649" s="585"/>
      <c r="G649" s="87"/>
      <c r="H649" s="209"/>
      <c r="I649" s="209"/>
      <c r="J649" s="305"/>
      <c r="K649" s="305"/>
      <c r="L649" s="305"/>
    </row>
    <row r="650" spans="2:12" ht="27.95" hidden="1" customHeight="1" outlineLevel="2" x14ac:dyDescent="0.15">
      <c r="B650" s="580" t="s">
        <v>258</v>
      </c>
      <c r="C650" s="581"/>
      <c r="D650" s="582"/>
      <c r="E650" s="589" t="s">
        <v>339</v>
      </c>
      <c r="F650" s="590"/>
      <c r="G650" s="218"/>
      <c r="H650" s="211"/>
      <c r="I650" s="211"/>
      <c r="J650" s="305"/>
      <c r="K650" s="305"/>
      <c r="L650" s="305"/>
    </row>
    <row r="651" spans="2:12" ht="27.95" hidden="1" customHeight="1" outlineLevel="2" x14ac:dyDescent="0.15">
      <c r="B651" s="583"/>
      <c r="C651" s="584"/>
      <c r="D651" s="585"/>
      <c r="E651" s="583"/>
      <c r="F651" s="585"/>
      <c r="G651" s="87"/>
      <c r="H651" s="209"/>
      <c r="I651" s="209"/>
      <c r="J651" s="305"/>
      <c r="K651" s="305"/>
      <c r="L651" s="305"/>
    </row>
    <row r="652" spans="2:12" ht="27.95" hidden="1" customHeight="1" outlineLevel="2" x14ac:dyDescent="0.15">
      <c r="B652" s="580" t="s">
        <v>258</v>
      </c>
      <c r="C652" s="581"/>
      <c r="D652" s="581"/>
      <c r="E652" s="589" t="s">
        <v>339</v>
      </c>
      <c r="F652" s="590"/>
      <c r="G652" s="218"/>
      <c r="H652" s="211"/>
      <c r="I652" s="211"/>
      <c r="J652" s="305"/>
      <c r="K652" s="305"/>
      <c r="L652" s="305"/>
    </row>
    <row r="653" spans="2:12" ht="27.95" hidden="1" customHeight="1" outlineLevel="2" x14ac:dyDescent="0.15">
      <c r="B653" s="583"/>
      <c r="C653" s="584"/>
      <c r="D653" s="584"/>
      <c r="E653" s="583"/>
      <c r="F653" s="585"/>
      <c r="G653" s="87"/>
      <c r="H653" s="209"/>
      <c r="I653" s="209"/>
      <c r="J653" s="305"/>
      <c r="K653" s="305"/>
      <c r="L653" s="305"/>
    </row>
    <row r="654" spans="2:12" ht="27.95" hidden="1" customHeight="1" outlineLevel="1" collapsed="1" x14ac:dyDescent="0.15">
      <c r="B654" s="580" t="s">
        <v>259</v>
      </c>
      <c r="C654" s="581"/>
      <c r="D654" s="581"/>
      <c r="E654" s="581"/>
      <c r="F654" s="582"/>
      <c r="G654" s="218"/>
      <c r="H654" s="211"/>
      <c r="I654" s="596"/>
      <c r="J654" s="305"/>
      <c r="K654" s="305"/>
      <c r="L654" s="305"/>
    </row>
    <row r="655" spans="2:12" ht="27.95" hidden="1" customHeight="1" outlineLevel="1" x14ac:dyDescent="0.15">
      <c r="B655" s="583"/>
      <c r="C655" s="584"/>
      <c r="D655" s="584"/>
      <c r="E655" s="584"/>
      <c r="F655" s="585"/>
      <c r="G655" s="87"/>
      <c r="H655" s="209"/>
      <c r="I655" s="597"/>
      <c r="J655" s="305"/>
      <c r="K655" s="305"/>
      <c r="L655" s="305"/>
    </row>
    <row r="656" spans="2:12" ht="27.95" hidden="1" customHeight="1" outlineLevel="1" x14ac:dyDescent="0.15">
      <c r="B656" s="580" t="s">
        <v>301</v>
      </c>
      <c r="C656" s="581"/>
      <c r="D656" s="581"/>
      <c r="E656" s="581"/>
      <c r="F656" s="582"/>
      <c r="G656" s="218"/>
      <c r="H656" s="211"/>
      <c r="I656" s="211"/>
      <c r="J656" s="305"/>
      <c r="K656" s="305"/>
      <c r="L656" s="305"/>
    </row>
    <row r="657" spans="1:13" ht="27.95" hidden="1" customHeight="1" outlineLevel="1" x14ac:dyDescent="0.15">
      <c r="B657" s="583"/>
      <c r="C657" s="584"/>
      <c r="D657" s="584"/>
      <c r="E657" s="584"/>
      <c r="F657" s="585"/>
      <c r="G657" s="87"/>
      <c r="H657" s="215"/>
      <c r="I657" s="209"/>
      <c r="J657" s="305"/>
      <c r="K657" s="305"/>
      <c r="L657" s="305"/>
    </row>
    <row r="658" spans="1:13" ht="27.95" hidden="1" customHeight="1" outlineLevel="1" x14ac:dyDescent="0.15">
      <c r="B658" s="580" t="s">
        <v>341</v>
      </c>
      <c r="C658" s="581"/>
      <c r="D658" s="581"/>
      <c r="E658" s="581"/>
      <c r="F658" s="581"/>
      <c r="G658" s="581"/>
      <c r="H658" s="582"/>
      <c r="I658" s="596"/>
      <c r="J658" s="305"/>
      <c r="K658" s="305"/>
      <c r="L658" s="305"/>
    </row>
    <row r="659" spans="1:13" ht="27.95" hidden="1" customHeight="1" outlineLevel="1" thickBot="1" x14ac:dyDescent="0.2">
      <c r="B659" s="586"/>
      <c r="C659" s="587"/>
      <c r="D659" s="587"/>
      <c r="E659" s="587"/>
      <c r="F659" s="587"/>
      <c r="G659" s="587"/>
      <c r="H659" s="588"/>
      <c r="I659" s="592"/>
      <c r="J659" s="306"/>
      <c r="K659" s="306"/>
      <c r="L659" s="306"/>
    </row>
    <row r="660" spans="1:13" ht="27.95" hidden="1" customHeight="1" outlineLevel="1" x14ac:dyDescent="0.15">
      <c r="B660" s="555" t="s">
        <v>305</v>
      </c>
      <c r="C660" s="556"/>
      <c r="D660" s="556"/>
      <c r="E660" s="556"/>
      <c r="F660" s="556"/>
      <c r="G660" s="556"/>
      <c r="H660" s="219">
        <f>H636+H638+H640+H642+H644+H646+H648+H650+H652+H654+H656</f>
        <v>0</v>
      </c>
      <c r="I660" s="598"/>
      <c r="J660" s="219">
        <f>IFERROR(ROUNDDOWN(H660*4/5,-3),0)</f>
        <v>0</v>
      </c>
      <c r="K660" s="600">
        <f>IF(B658="⑤「介護ソフトの定着促進支援」を活用する",10150000,10000000)</f>
        <v>10000000</v>
      </c>
      <c r="L660" s="195">
        <f>MIN(J660,K660)</f>
        <v>0</v>
      </c>
    </row>
    <row r="661" spans="1:13" ht="27.95" hidden="1" customHeight="1" outlineLevel="1" thickBot="1" x14ac:dyDescent="0.2">
      <c r="B661" s="557"/>
      <c r="C661" s="558"/>
      <c r="D661" s="558"/>
      <c r="E661" s="558"/>
      <c r="F661" s="558"/>
      <c r="G661" s="558"/>
      <c r="H661" s="149">
        <f>H637+H639+H641+H643+H645+H647+H649+H651+H653+H655+H657</f>
        <v>0</v>
      </c>
      <c r="I661" s="599"/>
      <c r="J661" s="149">
        <f>IFERROR(ROUNDDOWN(H661*4/5,-3),0)</f>
        <v>0</v>
      </c>
      <c r="K661" s="601"/>
      <c r="L661" s="142">
        <f>MIN(J661,K660)</f>
        <v>0</v>
      </c>
    </row>
    <row r="662" spans="1:13" collapsed="1" x14ac:dyDescent="0.15">
      <c r="I662" s="133"/>
    </row>
    <row r="663" spans="1:13" x14ac:dyDescent="0.15">
      <c r="C663" s="602" t="s">
        <v>299</v>
      </c>
      <c r="D663" s="603"/>
      <c r="E663" s="603"/>
      <c r="F663" s="604"/>
      <c r="G663" s="222">
        <f>J6+J368</f>
        <v>0</v>
      </c>
      <c r="I663" s="133"/>
    </row>
    <row r="664" spans="1:13" s="112" customFormat="1" x14ac:dyDescent="0.15">
      <c r="A664" s="111"/>
      <c r="B664" s="111"/>
      <c r="C664" s="605"/>
      <c r="D664" s="606"/>
      <c r="E664" s="606"/>
      <c r="F664" s="607"/>
      <c r="G664" s="221">
        <f>J7+J369</f>
        <v>0</v>
      </c>
      <c r="I664" s="133"/>
      <c r="L664" s="111"/>
      <c r="M664" s="111"/>
    </row>
    <row r="665" spans="1:13" s="112" customFormat="1" ht="14.25" thickBot="1" x14ac:dyDescent="0.2">
      <c r="C665" s="111"/>
      <c r="D665" s="111"/>
      <c r="E665" s="111"/>
      <c r="F665" s="111"/>
      <c r="G665" s="111"/>
      <c r="L665" s="111"/>
      <c r="M665" s="111"/>
    </row>
    <row r="666" spans="1:13" s="112" customFormat="1" x14ac:dyDescent="0.15">
      <c r="C666" s="608" t="s">
        <v>260</v>
      </c>
      <c r="D666" s="609"/>
      <c r="E666" s="609"/>
      <c r="F666" s="610"/>
      <c r="G666" s="616">
        <f>J8+J370</f>
        <v>0</v>
      </c>
      <c r="L666" s="111"/>
      <c r="M666" s="111"/>
    </row>
    <row r="667" spans="1:13" s="112" customFormat="1" x14ac:dyDescent="0.15">
      <c r="C667" s="611"/>
      <c r="D667" s="335"/>
      <c r="E667" s="335"/>
      <c r="F667" s="612"/>
      <c r="G667" s="617"/>
      <c r="L667" s="111"/>
      <c r="M667" s="111"/>
    </row>
    <row r="668" spans="1:13" s="112" customFormat="1" ht="35.1" customHeight="1" thickBot="1" x14ac:dyDescent="0.2">
      <c r="C668" s="613"/>
      <c r="D668" s="614"/>
      <c r="E668" s="614"/>
      <c r="F668" s="615"/>
      <c r="G668" s="223">
        <f>J10+J372</f>
        <v>0</v>
      </c>
      <c r="L668" s="111"/>
      <c r="M668" s="111"/>
    </row>
    <row r="669" spans="1:13" s="112" customFormat="1" x14ac:dyDescent="0.15">
      <c r="C669" s="111"/>
      <c r="D669" s="111"/>
      <c r="E669" s="111"/>
      <c r="F669" s="111"/>
      <c r="G669" s="111"/>
      <c r="L669" s="111"/>
      <c r="M669" s="111"/>
    </row>
  </sheetData>
  <sheetProtection formatRows="0"/>
  <protectedRanges>
    <protectedRange sqref="D13:H13 D165:H165 D185:H185 D28:H28 D43:H43 D58:H58 D73:H73 D88:H88 D103:H103 D118:H118 D133:H133 D148:H148 D205:H205 D225:H225 D245:H245 D265:H265 D285:H285 D305:H305 D325:H325 D345:H345" name="範囲1"/>
  </protectedRanges>
  <mergeCells count="674">
    <mergeCell ref="K660:K661"/>
    <mergeCell ref="C663:F664"/>
    <mergeCell ref="C666:F668"/>
    <mergeCell ref="G666:G667"/>
    <mergeCell ref="I654:I655"/>
    <mergeCell ref="B656:F657"/>
    <mergeCell ref="B658:H659"/>
    <mergeCell ref="I658:I659"/>
    <mergeCell ref="B660:G661"/>
    <mergeCell ref="I660:I661"/>
    <mergeCell ref="K631:K632"/>
    <mergeCell ref="B636:F637"/>
    <mergeCell ref="I636:I637"/>
    <mergeCell ref="J636:J659"/>
    <mergeCell ref="K636:K659"/>
    <mergeCell ref="L636:L659"/>
    <mergeCell ref="B638:F639"/>
    <mergeCell ref="I638:I639"/>
    <mergeCell ref="B640:F641"/>
    <mergeCell ref="I640:I641"/>
    <mergeCell ref="B648:D649"/>
    <mergeCell ref="E648:F649"/>
    <mergeCell ref="B650:D651"/>
    <mergeCell ref="E650:F651"/>
    <mergeCell ref="B652:D653"/>
    <mergeCell ref="E652:F653"/>
    <mergeCell ref="B642:F643"/>
    <mergeCell ref="I642:I643"/>
    <mergeCell ref="B644:D645"/>
    <mergeCell ref="E644:F645"/>
    <mergeCell ref="B646:D647"/>
    <mergeCell ref="E646:F647"/>
    <mergeCell ref="I629:I630"/>
    <mergeCell ref="B631:G632"/>
    <mergeCell ref="I631:I632"/>
    <mergeCell ref="B619:D620"/>
    <mergeCell ref="E619:F620"/>
    <mergeCell ref="B621:D622"/>
    <mergeCell ref="E621:F622"/>
    <mergeCell ref="B623:D624"/>
    <mergeCell ref="E623:F624"/>
    <mergeCell ref="L607:L630"/>
    <mergeCell ref="B609:F610"/>
    <mergeCell ref="I609:I610"/>
    <mergeCell ref="B611:F612"/>
    <mergeCell ref="I611:I612"/>
    <mergeCell ref="I596:I597"/>
    <mergeCell ref="B598:F599"/>
    <mergeCell ref="B600:H601"/>
    <mergeCell ref="I600:I601"/>
    <mergeCell ref="B602:G603"/>
    <mergeCell ref="I602:I603"/>
    <mergeCell ref="B613:F614"/>
    <mergeCell ref="I613:I614"/>
    <mergeCell ref="B615:D616"/>
    <mergeCell ref="E615:F616"/>
    <mergeCell ref="B617:D618"/>
    <mergeCell ref="E617:F618"/>
    <mergeCell ref="K602:K603"/>
    <mergeCell ref="B607:F608"/>
    <mergeCell ref="I607:I608"/>
    <mergeCell ref="J607:J630"/>
    <mergeCell ref="K607:K630"/>
    <mergeCell ref="I625:I626"/>
    <mergeCell ref="B627:F628"/>
    <mergeCell ref="K573:K574"/>
    <mergeCell ref="B578:F579"/>
    <mergeCell ref="I578:I579"/>
    <mergeCell ref="J578:J601"/>
    <mergeCell ref="K578:K601"/>
    <mergeCell ref="L578:L601"/>
    <mergeCell ref="B580:F581"/>
    <mergeCell ref="I580:I581"/>
    <mergeCell ref="B582:F583"/>
    <mergeCell ref="I582:I583"/>
    <mergeCell ref="B590:D591"/>
    <mergeCell ref="E590:F591"/>
    <mergeCell ref="B592:D593"/>
    <mergeCell ref="E592:F593"/>
    <mergeCell ref="B594:D595"/>
    <mergeCell ref="E594:F595"/>
    <mergeCell ref="B584:F585"/>
    <mergeCell ref="I584:I585"/>
    <mergeCell ref="B586:D587"/>
    <mergeCell ref="E586:F587"/>
    <mergeCell ref="B588:D589"/>
    <mergeCell ref="E588:F589"/>
    <mergeCell ref="B571:H572"/>
    <mergeCell ref="I571:I572"/>
    <mergeCell ref="B573:G574"/>
    <mergeCell ref="I573:I574"/>
    <mergeCell ref="B561:D562"/>
    <mergeCell ref="E561:F562"/>
    <mergeCell ref="B563:D564"/>
    <mergeCell ref="E563:F564"/>
    <mergeCell ref="B565:D566"/>
    <mergeCell ref="E565:F566"/>
    <mergeCell ref="L549:L572"/>
    <mergeCell ref="B551:F552"/>
    <mergeCell ref="I551:I552"/>
    <mergeCell ref="B553:F554"/>
    <mergeCell ref="I553:I554"/>
    <mergeCell ref="I538:I539"/>
    <mergeCell ref="B540:F541"/>
    <mergeCell ref="B542:H543"/>
    <mergeCell ref="I542:I543"/>
    <mergeCell ref="B544:G545"/>
    <mergeCell ref="I544:I545"/>
    <mergeCell ref="B555:F556"/>
    <mergeCell ref="I555:I556"/>
    <mergeCell ref="B557:D558"/>
    <mergeCell ref="E557:F558"/>
    <mergeCell ref="B559:D560"/>
    <mergeCell ref="E559:F560"/>
    <mergeCell ref="K544:K545"/>
    <mergeCell ref="B549:F550"/>
    <mergeCell ref="I549:I550"/>
    <mergeCell ref="J549:J572"/>
    <mergeCell ref="K549:K572"/>
    <mergeCell ref="I567:I568"/>
    <mergeCell ref="B569:F570"/>
    <mergeCell ref="K515:K516"/>
    <mergeCell ref="B520:F521"/>
    <mergeCell ref="I520:I521"/>
    <mergeCell ref="J520:J543"/>
    <mergeCell ref="K520:K543"/>
    <mergeCell ref="L520:L543"/>
    <mergeCell ref="B522:F523"/>
    <mergeCell ref="I522:I523"/>
    <mergeCell ref="B524:F525"/>
    <mergeCell ref="I524:I525"/>
    <mergeCell ref="B532:D533"/>
    <mergeCell ref="E532:F533"/>
    <mergeCell ref="B534:D535"/>
    <mergeCell ref="E534:F535"/>
    <mergeCell ref="B536:D537"/>
    <mergeCell ref="E536:F537"/>
    <mergeCell ref="B526:F527"/>
    <mergeCell ref="I526:I527"/>
    <mergeCell ref="B528:D529"/>
    <mergeCell ref="E528:F529"/>
    <mergeCell ref="B530:D531"/>
    <mergeCell ref="E530:F531"/>
    <mergeCell ref="I513:I514"/>
    <mergeCell ref="B515:G516"/>
    <mergeCell ref="I515:I516"/>
    <mergeCell ref="B503:D504"/>
    <mergeCell ref="E503:F504"/>
    <mergeCell ref="B505:D506"/>
    <mergeCell ref="E505:F506"/>
    <mergeCell ref="B507:D508"/>
    <mergeCell ref="E507:F508"/>
    <mergeCell ref="L491:L514"/>
    <mergeCell ref="B493:F494"/>
    <mergeCell ref="I493:I494"/>
    <mergeCell ref="B495:F496"/>
    <mergeCell ref="I495:I496"/>
    <mergeCell ref="I480:I481"/>
    <mergeCell ref="B482:F483"/>
    <mergeCell ref="B484:H485"/>
    <mergeCell ref="I484:I485"/>
    <mergeCell ref="B486:G487"/>
    <mergeCell ref="I486:I487"/>
    <mergeCell ref="B497:F498"/>
    <mergeCell ref="I497:I498"/>
    <mergeCell ref="B499:D500"/>
    <mergeCell ref="E499:F500"/>
    <mergeCell ref="B501:D502"/>
    <mergeCell ref="E501:F502"/>
    <mergeCell ref="K486:K487"/>
    <mergeCell ref="B491:F492"/>
    <mergeCell ref="I491:I492"/>
    <mergeCell ref="J491:J514"/>
    <mergeCell ref="K491:K514"/>
    <mergeCell ref="I509:I510"/>
    <mergeCell ref="B511:F512"/>
    <mergeCell ref="D460:H460"/>
    <mergeCell ref="B461:F461"/>
    <mergeCell ref="B474:D475"/>
    <mergeCell ref="E474:F475"/>
    <mergeCell ref="B476:D477"/>
    <mergeCell ref="E476:F477"/>
    <mergeCell ref="B478:D479"/>
    <mergeCell ref="E478:F479"/>
    <mergeCell ref="B468:F469"/>
    <mergeCell ref="B470:D471"/>
    <mergeCell ref="E470:F471"/>
    <mergeCell ref="B472:D473"/>
    <mergeCell ref="E472:F473"/>
    <mergeCell ref="B462:F463"/>
    <mergeCell ref="I462:I463"/>
    <mergeCell ref="J462:J485"/>
    <mergeCell ref="K462:K485"/>
    <mergeCell ref="L462:L485"/>
    <mergeCell ref="B464:F465"/>
    <mergeCell ref="I464:I465"/>
    <mergeCell ref="B466:F467"/>
    <mergeCell ref="I466:I467"/>
    <mergeCell ref="I468:I469"/>
    <mergeCell ref="B457:G458"/>
    <mergeCell ref="I457:I458"/>
    <mergeCell ref="E445:F446"/>
    <mergeCell ref="B447:D448"/>
    <mergeCell ref="E447:F448"/>
    <mergeCell ref="B449:D450"/>
    <mergeCell ref="E449:F450"/>
    <mergeCell ref="B451:F452"/>
    <mergeCell ref="K457:K458"/>
    <mergeCell ref="L433:L456"/>
    <mergeCell ref="B435:F436"/>
    <mergeCell ref="I435:I436"/>
    <mergeCell ref="B437:F438"/>
    <mergeCell ref="I437:I438"/>
    <mergeCell ref="B439:F440"/>
    <mergeCell ref="I439:I440"/>
    <mergeCell ref="B441:D442"/>
    <mergeCell ref="E441:F442"/>
    <mergeCell ref="B443:D444"/>
    <mergeCell ref="I451:I452"/>
    <mergeCell ref="B453:F454"/>
    <mergeCell ref="B455:H456"/>
    <mergeCell ref="I455:I456"/>
    <mergeCell ref="B428:G429"/>
    <mergeCell ref="I428:I429"/>
    <mergeCell ref="K428:K429"/>
    <mergeCell ref="B433:F434"/>
    <mergeCell ref="I433:I434"/>
    <mergeCell ref="J433:J456"/>
    <mergeCell ref="K433:K456"/>
    <mergeCell ref="E443:F444"/>
    <mergeCell ref="B445:D446"/>
    <mergeCell ref="D431:H431"/>
    <mergeCell ref="B432:F432"/>
    <mergeCell ref="L404:L427"/>
    <mergeCell ref="B406:F407"/>
    <mergeCell ref="I406:I407"/>
    <mergeCell ref="B408:F409"/>
    <mergeCell ref="I408:I409"/>
    <mergeCell ref="B410:F411"/>
    <mergeCell ref="I410:I411"/>
    <mergeCell ref="B412:D413"/>
    <mergeCell ref="E412:F413"/>
    <mergeCell ref="B414:D415"/>
    <mergeCell ref="I426:I427"/>
    <mergeCell ref="I399:I400"/>
    <mergeCell ref="K399:K400"/>
    <mergeCell ref="B404:F405"/>
    <mergeCell ref="I404:I405"/>
    <mergeCell ref="J404:J427"/>
    <mergeCell ref="K404:K427"/>
    <mergeCell ref="E414:F415"/>
    <mergeCell ref="B416:D417"/>
    <mergeCell ref="E416:F417"/>
    <mergeCell ref="B418:D419"/>
    <mergeCell ref="B426:H427"/>
    <mergeCell ref="D402:H402"/>
    <mergeCell ref="B403:F403"/>
    <mergeCell ref="E418:F419"/>
    <mergeCell ref="B420:D421"/>
    <mergeCell ref="E420:F421"/>
    <mergeCell ref="B422:F423"/>
    <mergeCell ref="I422:I423"/>
    <mergeCell ref="B424:F425"/>
    <mergeCell ref="J375:J398"/>
    <mergeCell ref="K375:K398"/>
    <mergeCell ref="L375:L398"/>
    <mergeCell ref="I397:I398"/>
    <mergeCell ref="I393:I394"/>
    <mergeCell ref="I375:I376"/>
    <mergeCell ref="I377:I378"/>
    <mergeCell ref="I379:I380"/>
    <mergeCell ref="I381:I382"/>
    <mergeCell ref="K356:K357"/>
    <mergeCell ref="B358:F359"/>
    <mergeCell ref="K358:K359"/>
    <mergeCell ref="B360:F361"/>
    <mergeCell ref="K360:K361"/>
    <mergeCell ref="B362:G363"/>
    <mergeCell ref="I362:K363"/>
    <mergeCell ref="K348:K349"/>
    <mergeCell ref="B350:F351"/>
    <mergeCell ref="K350:K351"/>
    <mergeCell ref="B352:F353"/>
    <mergeCell ref="K352:K353"/>
    <mergeCell ref="B354:F355"/>
    <mergeCell ref="K354:K355"/>
    <mergeCell ref="B314:F315"/>
    <mergeCell ref="K314:K315"/>
    <mergeCell ref="B316:F317"/>
    <mergeCell ref="K316:K317"/>
    <mergeCell ref="B318:F319"/>
    <mergeCell ref="K318:K319"/>
    <mergeCell ref="K298:K299"/>
    <mergeCell ref="B300:F301"/>
    <mergeCell ref="K300:K301"/>
    <mergeCell ref="B302:G303"/>
    <mergeCell ref="I302:K303"/>
    <mergeCell ref="B308:F309"/>
    <mergeCell ref="K308:K309"/>
    <mergeCell ref="D305:H305"/>
    <mergeCell ref="B307:F307"/>
    <mergeCell ref="B310:F311"/>
    <mergeCell ref="K310:K311"/>
    <mergeCell ref="B312:F313"/>
    <mergeCell ref="K312:K313"/>
    <mergeCell ref="B298:F299"/>
    <mergeCell ref="K290:K291"/>
    <mergeCell ref="B292:F293"/>
    <mergeCell ref="K292:K293"/>
    <mergeCell ref="B294:F295"/>
    <mergeCell ref="K294:K295"/>
    <mergeCell ref="B296:F297"/>
    <mergeCell ref="K296:K297"/>
    <mergeCell ref="K276:K277"/>
    <mergeCell ref="B278:F279"/>
    <mergeCell ref="K278:K279"/>
    <mergeCell ref="B280:F281"/>
    <mergeCell ref="K280:K281"/>
    <mergeCell ref="B282:G283"/>
    <mergeCell ref="I282:K283"/>
    <mergeCell ref="D285:H285"/>
    <mergeCell ref="B287:F287"/>
    <mergeCell ref="B288:F289"/>
    <mergeCell ref="K288:K289"/>
    <mergeCell ref="B290:F291"/>
    <mergeCell ref="B276:F277"/>
    <mergeCell ref="B268:F269"/>
    <mergeCell ref="K268:K269"/>
    <mergeCell ref="B270:F271"/>
    <mergeCell ref="K270:K271"/>
    <mergeCell ref="B254:F255"/>
    <mergeCell ref="K254:K255"/>
    <mergeCell ref="B256:F257"/>
    <mergeCell ref="K256:K257"/>
    <mergeCell ref="B258:F259"/>
    <mergeCell ref="K258:K259"/>
    <mergeCell ref="D265:H265"/>
    <mergeCell ref="B267:F267"/>
    <mergeCell ref="B238:F239"/>
    <mergeCell ref="K238:K239"/>
    <mergeCell ref="B240:F241"/>
    <mergeCell ref="K240:K241"/>
    <mergeCell ref="B242:G243"/>
    <mergeCell ref="I242:K243"/>
    <mergeCell ref="K260:K261"/>
    <mergeCell ref="B262:G263"/>
    <mergeCell ref="I262:K263"/>
    <mergeCell ref="K216:K217"/>
    <mergeCell ref="B218:F219"/>
    <mergeCell ref="K218:K219"/>
    <mergeCell ref="B220:F221"/>
    <mergeCell ref="K220:K221"/>
    <mergeCell ref="B222:G223"/>
    <mergeCell ref="I222:K223"/>
    <mergeCell ref="D225:H225"/>
    <mergeCell ref="B216:F217"/>
    <mergeCell ref="K208:K209"/>
    <mergeCell ref="B210:F211"/>
    <mergeCell ref="K210:K211"/>
    <mergeCell ref="B212:F213"/>
    <mergeCell ref="K212:K213"/>
    <mergeCell ref="B214:F215"/>
    <mergeCell ref="K214:K215"/>
    <mergeCell ref="K194:K195"/>
    <mergeCell ref="B196:F197"/>
    <mergeCell ref="K196:K197"/>
    <mergeCell ref="B198:F199"/>
    <mergeCell ref="K198:K199"/>
    <mergeCell ref="B200:F201"/>
    <mergeCell ref="K200:K201"/>
    <mergeCell ref="D205:H205"/>
    <mergeCell ref="B207:F207"/>
    <mergeCell ref="B208:F209"/>
    <mergeCell ref="B202:G203"/>
    <mergeCell ref="I202:K203"/>
    <mergeCell ref="B159:G159"/>
    <mergeCell ref="B160:G161"/>
    <mergeCell ref="I160:I161"/>
    <mergeCell ref="B168:F169"/>
    <mergeCell ref="B170:F171"/>
    <mergeCell ref="B172:F173"/>
    <mergeCell ref="K150:K151"/>
    <mergeCell ref="L150:L151"/>
    <mergeCell ref="B152:G152"/>
    <mergeCell ref="K152:K158"/>
    <mergeCell ref="L152:L158"/>
    <mergeCell ref="B153:F154"/>
    <mergeCell ref="B155:F156"/>
    <mergeCell ref="B157:F158"/>
    <mergeCell ref="B150:D151"/>
    <mergeCell ref="E150:F151"/>
    <mergeCell ref="I150:I151"/>
    <mergeCell ref="J150:J151"/>
    <mergeCell ref="K168:K169"/>
    <mergeCell ref="K170:K171"/>
    <mergeCell ref="K172:K173"/>
    <mergeCell ref="B130:G131"/>
    <mergeCell ref="J120:J121"/>
    <mergeCell ref="K120:K121"/>
    <mergeCell ref="L120:L121"/>
    <mergeCell ref="B122:G122"/>
    <mergeCell ref="D118:H118"/>
    <mergeCell ref="B119:D119"/>
    <mergeCell ref="E119:F119"/>
    <mergeCell ref="B138:F139"/>
    <mergeCell ref="I130:I131"/>
    <mergeCell ref="B135:D136"/>
    <mergeCell ref="E135:F136"/>
    <mergeCell ref="I135:I136"/>
    <mergeCell ref="K122:K128"/>
    <mergeCell ref="L122:L128"/>
    <mergeCell ref="B123:F124"/>
    <mergeCell ref="B125:F126"/>
    <mergeCell ref="B127:F128"/>
    <mergeCell ref="B129:G129"/>
    <mergeCell ref="B114:G114"/>
    <mergeCell ref="B115:G116"/>
    <mergeCell ref="I115:I116"/>
    <mergeCell ref="B120:D121"/>
    <mergeCell ref="E120:F121"/>
    <mergeCell ref="I120:I121"/>
    <mergeCell ref="K105:K106"/>
    <mergeCell ref="L105:L106"/>
    <mergeCell ref="B107:G107"/>
    <mergeCell ref="K107:K113"/>
    <mergeCell ref="L107:L113"/>
    <mergeCell ref="B108:F109"/>
    <mergeCell ref="B110:F111"/>
    <mergeCell ref="B112:F113"/>
    <mergeCell ref="B93:F94"/>
    <mergeCell ref="B95:F96"/>
    <mergeCell ref="B97:F98"/>
    <mergeCell ref="B99:G99"/>
    <mergeCell ref="B100:G101"/>
    <mergeCell ref="I100:I101"/>
    <mergeCell ref="B105:D106"/>
    <mergeCell ref="E105:F106"/>
    <mergeCell ref="I105:I106"/>
    <mergeCell ref="J105:J106"/>
    <mergeCell ref="D103:H103"/>
    <mergeCell ref="B104:D104"/>
    <mergeCell ref="E104:F104"/>
    <mergeCell ref="B70:G71"/>
    <mergeCell ref="I70:I71"/>
    <mergeCell ref="B75:D76"/>
    <mergeCell ref="E75:F76"/>
    <mergeCell ref="I75:I76"/>
    <mergeCell ref="K60:K61"/>
    <mergeCell ref="L60:L61"/>
    <mergeCell ref="B62:G62"/>
    <mergeCell ref="K62:K68"/>
    <mergeCell ref="L62:L68"/>
    <mergeCell ref="B63:F64"/>
    <mergeCell ref="B65:F66"/>
    <mergeCell ref="B67:F68"/>
    <mergeCell ref="D73:H73"/>
    <mergeCell ref="B74:D74"/>
    <mergeCell ref="E74:F74"/>
    <mergeCell ref="B60:D61"/>
    <mergeCell ref="E60:F61"/>
    <mergeCell ref="I60:I61"/>
    <mergeCell ref="J60:J61"/>
    <mergeCell ref="B480:F481"/>
    <mergeCell ref="B48:F49"/>
    <mergeCell ref="B50:F51"/>
    <mergeCell ref="B52:F53"/>
    <mergeCell ref="B54:G54"/>
    <mergeCell ref="B55:G56"/>
    <mergeCell ref="I55:I56"/>
    <mergeCell ref="J30:J31"/>
    <mergeCell ref="K30:K31"/>
    <mergeCell ref="B39:G39"/>
    <mergeCell ref="B45:D46"/>
    <mergeCell ref="E45:F46"/>
    <mergeCell ref="I45:I46"/>
    <mergeCell ref="J45:J46"/>
    <mergeCell ref="K45:K46"/>
    <mergeCell ref="B33:F34"/>
    <mergeCell ref="B35:F36"/>
    <mergeCell ref="B37:F38"/>
    <mergeCell ref="B40:G41"/>
    <mergeCell ref="I40:I41"/>
    <mergeCell ref="B30:D31"/>
    <mergeCell ref="E30:F31"/>
    <mergeCell ref="I30:I31"/>
    <mergeCell ref="B69:G69"/>
    <mergeCell ref="B567:F568"/>
    <mergeCell ref="D547:H547"/>
    <mergeCell ref="B548:F548"/>
    <mergeCell ref="B538:F539"/>
    <mergeCell ref="D518:H518"/>
    <mergeCell ref="B519:F519"/>
    <mergeCell ref="B509:F510"/>
    <mergeCell ref="D489:H489"/>
    <mergeCell ref="B490:F490"/>
    <mergeCell ref="B513:H514"/>
    <mergeCell ref="B654:F655"/>
    <mergeCell ref="D634:H634"/>
    <mergeCell ref="B635:F635"/>
    <mergeCell ref="B625:F626"/>
    <mergeCell ref="D605:H605"/>
    <mergeCell ref="B606:F606"/>
    <mergeCell ref="B596:F597"/>
    <mergeCell ref="D576:H576"/>
    <mergeCell ref="B577:F577"/>
    <mergeCell ref="B629:H630"/>
    <mergeCell ref="B395:F396"/>
    <mergeCell ref="B397:H398"/>
    <mergeCell ref="B399:G400"/>
    <mergeCell ref="B385:D386"/>
    <mergeCell ref="E385:F386"/>
    <mergeCell ref="B387:D388"/>
    <mergeCell ref="D373:H373"/>
    <mergeCell ref="B374:F374"/>
    <mergeCell ref="B347:F347"/>
    <mergeCell ref="B348:F349"/>
    <mergeCell ref="B356:F357"/>
    <mergeCell ref="E387:F388"/>
    <mergeCell ref="B389:D390"/>
    <mergeCell ref="E389:F390"/>
    <mergeCell ref="B391:D392"/>
    <mergeCell ref="E391:F392"/>
    <mergeCell ref="B393:F394"/>
    <mergeCell ref="B375:F376"/>
    <mergeCell ref="B377:F378"/>
    <mergeCell ref="B379:F380"/>
    <mergeCell ref="B381:F382"/>
    <mergeCell ref="B383:D384"/>
    <mergeCell ref="E383:F384"/>
    <mergeCell ref="D345:H345"/>
    <mergeCell ref="D325:H325"/>
    <mergeCell ref="B327:F327"/>
    <mergeCell ref="B328:F329"/>
    <mergeCell ref="B336:F337"/>
    <mergeCell ref="B320:F321"/>
    <mergeCell ref="K320:K321"/>
    <mergeCell ref="B322:G323"/>
    <mergeCell ref="I322:K323"/>
    <mergeCell ref="K336:K337"/>
    <mergeCell ref="B338:F339"/>
    <mergeCell ref="K338:K339"/>
    <mergeCell ref="B340:F341"/>
    <mergeCell ref="K340:K341"/>
    <mergeCell ref="B342:G343"/>
    <mergeCell ref="I342:K343"/>
    <mergeCell ref="K328:K329"/>
    <mergeCell ref="B330:F331"/>
    <mergeCell ref="K330:K331"/>
    <mergeCell ref="B332:F333"/>
    <mergeCell ref="K332:K333"/>
    <mergeCell ref="B334:F335"/>
    <mergeCell ref="K334:K335"/>
    <mergeCell ref="B272:F273"/>
    <mergeCell ref="K272:K273"/>
    <mergeCell ref="B274:F275"/>
    <mergeCell ref="K274:K275"/>
    <mergeCell ref="B260:F261"/>
    <mergeCell ref="D245:H245"/>
    <mergeCell ref="B247:F247"/>
    <mergeCell ref="B227:F227"/>
    <mergeCell ref="B228:F229"/>
    <mergeCell ref="B236:F237"/>
    <mergeCell ref="K228:K229"/>
    <mergeCell ref="B230:F231"/>
    <mergeCell ref="K230:K231"/>
    <mergeCell ref="B232:F233"/>
    <mergeCell ref="K232:K233"/>
    <mergeCell ref="B234:F235"/>
    <mergeCell ref="K234:K235"/>
    <mergeCell ref="B248:F249"/>
    <mergeCell ref="K248:K249"/>
    <mergeCell ref="B250:F251"/>
    <mergeCell ref="K250:K251"/>
    <mergeCell ref="B252:F253"/>
    <mergeCell ref="K252:K253"/>
    <mergeCell ref="K236:K237"/>
    <mergeCell ref="B192:F193"/>
    <mergeCell ref="K192:K193"/>
    <mergeCell ref="B194:F195"/>
    <mergeCell ref="B174:F175"/>
    <mergeCell ref="B176:F177"/>
    <mergeCell ref="B178:F179"/>
    <mergeCell ref="B180:F181"/>
    <mergeCell ref="D165:H165"/>
    <mergeCell ref="B167:F167"/>
    <mergeCell ref="K180:K181"/>
    <mergeCell ref="I182:K183"/>
    <mergeCell ref="B188:F189"/>
    <mergeCell ref="K188:K189"/>
    <mergeCell ref="B190:F191"/>
    <mergeCell ref="K190:K191"/>
    <mergeCell ref="K174:K175"/>
    <mergeCell ref="K176:K177"/>
    <mergeCell ref="K178:K179"/>
    <mergeCell ref="D185:H185"/>
    <mergeCell ref="B187:F187"/>
    <mergeCell ref="B182:G183"/>
    <mergeCell ref="D148:H148"/>
    <mergeCell ref="B149:D149"/>
    <mergeCell ref="E149:F149"/>
    <mergeCell ref="L135:L136"/>
    <mergeCell ref="B137:G137"/>
    <mergeCell ref="K137:K143"/>
    <mergeCell ref="L137:L143"/>
    <mergeCell ref="D133:H133"/>
    <mergeCell ref="B134:D134"/>
    <mergeCell ref="E134:F134"/>
    <mergeCell ref="J135:J136"/>
    <mergeCell ref="K135:K136"/>
    <mergeCell ref="B140:F141"/>
    <mergeCell ref="B142:F143"/>
    <mergeCell ref="B144:G144"/>
    <mergeCell ref="B145:G146"/>
    <mergeCell ref="I145:I146"/>
    <mergeCell ref="B92:G92"/>
    <mergeCell ref="K92:K98"/>
    <mergeCell ref="L92:L98"/>
    <mergeCell ref="D88:H88"/>
    <mergeCell ref="B89:D89"/>
    <mergeCell ref="E89:F89"/>
    <mergeCell ref="B85:G86"/>
    <mergeCell ref="J75:J76"/>
    <mergeCell ref="K75:K76"/>
    <mergeCell ref="L75:L76"/>
    <mergeCell ref="B77:G77"/>
    <mergeCell ref="I85:I86"/>
    <mergeCell ref="B90:D91"/>
    <mergeCell ref="E90:F91"/>
    <mergeCell ref="I90:I91"/>
    <mergeCell ref="J90:J91"/>
    <mergeCell ref="K90:K91"/>
    <mergeCell ref="K77:K83"/>
    <mergeCell ref="L77:L83"/>
    <mergeCell ref="B78:F79"/>
    <mergeCell ref="B80:F81"/>
    <mergeCell ref="B82:F83"/>
    <mergeCell ref="B84:G84"/>
    <mergeCell ref="L90:L91"/>
    <mergeCell ref="D58:H58"/>
    <mergeCell ref="B59:D59"/>
    <mergeCell ref="E59:F59"/>
    <mergeCell ref="L45:L46"/>
    <mergeCell ref="B47:G47"/>
    <mergeCell ref="K47:K53"/>
    <mergeCell ref="L47:L53"/>
    <mergeCell ref="D43:H43"/>
    <mergeCell ref="B44:D44"/>
    <mergeCell ref="E44:F44"/>
    <mergeCell ref="L30:L31"/>
    <mergeCell ref="B32:G32"/>
    <mergeCell ref="K32:K38"/>
    <mergeCell ref="L32:L38"/>
    <mergeCell ref="B24:G24"/>
    <mergeCell ref="D28:H28"/>
    <mergeCell ref="B29:D29"/>
    <mergeCell ref="E29:F29"/>
    <mergeCell ref="B25:G26"/>
    <mergeCell ref="I25:I26"/>
    <mergeCell ref="B17:G17"/>
    <mergeCell ref="B18:F19"/>
    <mergeCell ref="B20:F21"/>
    <mergeCell ref="B22:F23"/>
    <mergeCell ref="B3:L3"/>
    <mergeCell ref="D13:H13"/>
    <mergeCell ref="B14:D14"/>
    <mergeCell ref="E14:F14"/>
    <mergeCell ref="B15:D16"/>
    <mergeCell ref="E15:F16"/>
    <mergeCell ref="I15:I16"/>
    <mergeCell ref="J15:J16"/>
    <mergeCell ref="K15:K16"/>
    <mergeCell ref="K17:K23"/>
    <mergeCell ref="L15:L16"/>
    <mergeCell ref="L17:L23"/>
  </mergeCells>
  <phoneticPr fontId="2"/>
  <conditionalFormatting sqref="B15 E15:F15">
    <cfRule type="expression" dxfId="399" priority="681">
      <formula>B15&lt;&gt;"プルダウンを選択してください"</formula>
    </cfRule>
  </conditionalFormatting>
  <conditionalFormatting sqref="B30 E30:F30">
    <cfRule type="expression" dxfId="398" priority="457">
      <formula>B30&lt;&gt;"プルダウンを選択してください"</formula>
    </cfRule>
  </conditionalFormatting>
  <conditionalFormatting sqref="B45 E45:F45">
    <cfRule type="expression" dxfId="397" priority="422">
      <formula>B45&lt;&gt;"プルダウンを選択してください"</formula>
    </cfRule>
  </conditionalFormatting>
  <conditionalFormatting sqref="B60 E60:F60">
    <cfRule type="expression" dxfId="396" priority="387">
      <formula>B60&lt;&gt;"プルダウンを選択してください"</formula>
    </cfRule>
  </conditionalFormatting>
  <conditionalFormatting sqref="B75 E75:F75">
    <cfRule type="expression" dxfId="395" priority="352">
      <formula>B75&lt;&gt;"プルダウンを選択してください"</formula>
    </cfRule>
  </conditionalFormatting>
  <conditionalFormatting sqref="B90 E90:F90">
    <cfRule type="expression" dxfId="394" priority="317">
      <formula>B90&lt;&gt;"プルダウンを選択してください"</formula>
    </cfRule>
  </conditionalFormatting>
  <conditionalFormatting sqref="B105 E105:F105">
    <cfRule type="expression" dxfId="393" priority="282">
      <formula>B105&lt;&gt;"プルダウンを選択してください"</formula>
    </cfRule>
  </conditionalFormatting>
  <conditionalFormatting sqref="B120 E120:F120">
    <cfRule type="expression" dxfId="392" priority="247">
      <formula>B120&lt;&gt;"プルダウンを選択してください"</formula>
    </cfRule>
  </conditionalFormatting>
  <conditionalFormatting sqref="B135 E135:F135">
    <cfRule type="expression" dxfId="391" priority="212">
      <formula>B135&lt;&gt;"プルダウンを選択してください"</formula>
    </cfRule>
  </conditionalFormatting>
  <conditionalFormatting sqref="B150 E150:F150">
    <cfRule type="expression" dxfId="390" priority="177">
      <formula>B150&lt;&gt;"プルダウンを選択してください"</formula>
    </cfRule>
  </conditionalFormatting>
  <conditionalFormatting sqref="B168 B170:F170 B172:F172 B174:F174 B176:F176 B178:F178 B180:F180">
    <cfRule type="expression" dxfId="389" priority="674">
      <formula>B168&lt;&gt;"プルダウンを選択してください"</formula>
    </cfRule>
  </conditionalFormatting>
  <conditionalFormatting sqref="B188 B190:F190 B192:F192 B194:F194 B196:F196 B198:F198 B200:F200">
    <cfRule type="expression" dxfId="388" priority="139">
      <formula>B188&lt;&gt;"プルダウンを選択してください"</formula>
    </cfRule>
  </conditionalFormatting>
  <conditionalFormatting sqref="B208 B210:F210 B212:F212 B214:F214 B216:F216 B218:F218 B220:F220">
    <cfRule type="expression" dxfId="387" priority="136">
      <formula>B208&lt;&gt;"プルダウンを選択してください"</formula>
    </cfRule>
  </conditionalFormatting>
  <conditionalFormatting sqref="B228 B230:F230 B232:F232 B234:F234 B236:F236 B238:F238 B240:F240">
    <cfRule type="expression" dxfId="386" priority="133">
      <formula>B228&lt;&gt;"プルダウンを選択してください"</formula>
    </cfRule>
  </conditionalFormatting>
  <conditionalFormatting sqref="B248 B250:F250 B252:F252 B254:F254 B256:F256 B258:F258 B260:F260">
    <cfRule type="expression" dxfId="385" priority="130">
      <formula>B248&lt;&gt;"プルダウンを選択してください"</formula>
    </cfRule>
  </conditionalFormatting>
  <conditionalFormatting sqref="B268 B270:F270 B272:F272 B274:F274 B276:F276 B278:F278 B280:F280">
    <cfRule type="expression" dxfId="384" priority="127">
      <formula>B268&lt;&gt;"プルダウンを選択してください"</formula>
    </cfRule>
  </conditionalFormatting>
  <conditionalFormatting sqref="B288 B290:F290 B292:F292 B294:F294 B296:F296 B298:F298 B300:F300">
    <cfRule type="expression" dxfId="383" priority="124">
      <formula>B288&lt;&gt;"プルダウンを選択してください"</formula>
    </cfRule>
  </conditionalFormatting>
  <conditionalFormatting sqref="B308 B310:F310 B312:F312 B314:F314 B316:F316 B318:F318 B320:F320">
    <cfRule type="expression" dxfId="382" priority="121">
      <formula>B308&lt;&gt;"プルダウンを選択してください"</formula>
    </cfRule>
  </conditionalFormatting>
  <conditionalFormatting sqref="B328 B330:F330 B332:F332 B334:F334 B336:F336 B338:F338 B340:F340">
    <cfRule type="expression" dxfId="381" priority="118">
      <formula>B328&lt;&gt;"プルダウンを選択してください"</formula>
    </cfRule>
  </conditionalFormatting>
  <conditionalFormatting sqref="B348 B350:F350 B352:F352 B354:F354 B356:F356 B358:F358 B360:F360">
    <cfRule type="expression" dxfId="380" priority="115">
      <formula>B348&lt;&gt;"プルダウンを選択してください"</formula>
    </cfRule>
  </conditionalFormatting>
  <conditionalFormatting sqref="B375 B377:F377 B379:F379 B381:F381 B383 E383 B385 E385 B387 E387 B389 E389 B391 E391 B393:F393 B395:F395">
    <cfRule type="expression" dxfId="379" priority="671">
      <formula>H375&lt;&gt;""</formula>
    </cfRule>
  </conditionalFormatting>
  <conditionalFormatting sqref="B404 B406:F406 B408:F408 B410:F410 B412 E412 B414 E414 B416 E416 B418 E418 B420 E420 B422:F422 B424:F424">
    <cfRule type="expression" dxfId="378" priority="106">
      <formula>H404&lt;&gt;""</formula>
    </cfRule>
  </conditionalFormatting>
  <conditionalFormatting sqref="B433 B435:F435 B437:F437 B439:F439 B441 E441 B443 E443 B445 E445 B447 E447 B449 E449 B451:F451 B453:F453">
    <cfRule type="expression" dxfId="377" priority="94">
      <formula>H433&lt;&gt;""</formula>
    </cfRule>
  </conditionalFormatting>
  <conditionalFormatting sqref="B462 B464:F464 B466:F466 B468:F468 B470 E470 B472 E472 B474 E474 B476 E476 B478 E478 B480:F480 B482:F482">
    <cfRule type="expression" dxfId="376" priority="82">
      <formula>H462&lt;&gt;""</formula>
    </cfRule>
  </conditionalFormatting>
  <conditionalFormatting sqref="B491 B493:F493 B495:F495 B497:F497 B499 E499 B501 E501 B503 E503 B505 E505 B507 E507 B509:F509 B511:F511">
    <cfRule type="expression" dxfId="375" priority="70">
      <formula>H491&lt;&gt;""</formula>
    </cfRule>
  </conditionalFormatting>
  <conditionalFormatting sqref="B520 B522:F522 B524:F524 B526:F526 B528 E528 B530 E530 B532 E532 B534 E534 B536 E536 B538:F538 B540:F540">
    <cfRule type="expression" dxfId="374" priority="58">
      <formula>H520&lt;&gt;""</formula>
    </cfRule>
  </conditionalFormatting>
  <conditionalFormatting sqref="B549 B551:F551 B553:F553 B555:F555 B557 E557 B559 E559 B561 E561 B563 E563 B565 E565 B567:F567 B569:F569">
    <cfRule type="expression" dxfId="373" priority="46">
      <formula>H549&lt;&gt;""</formula>
    </cfRule>
  </conditionalFormatting>
  <conditionalFormatting sqref="B578 B580:F580 B582:F582 B584:F584 B586 E586 B588 E588 B590 E590 B592 E592 B594 E594 B596:F596 B598:F598">
    <cfRule type="expression" dxfId="372" priority="34">
      <formula>H578&lt;&gt;""</formula>
    </cfRule>
  </conditionalFormatting>
  <conditionalFormatting sqref="B607 B609:F609 B611:F611 B613:F613 B615 E615 B617 E617 B619 E619 B621 E621 B623 E623 B625:F625 B627:F627">
    <cfRule type="expression" dxfId="371" priority="22">
      <formula>H607&lt;&gt;""</formula>
    </cfRule>
  </conditionalFormatting>
  <conditionalFormatting sqref="B636 B638:F638 B640:F640 B642:F642 B644 E644 B646 E646 B648 E648 B650 E650 B652 E652 B654:F654 B656:F656">
    <cfRule type="expression" dxfId="370" priority="10">
      <formula>H636&lt;&gt;""</formula>
    </cfRule>
  </conditionalFormatting>
  <conditionalFormatting sqref="B17:G17 B18 G18:J23 B20 B22">
    <cfRule type="expression" dxfId="369" priority="678">
      <formula>B17&lt;&gt;"プルダウンを選択してください"</formula>
    </cfRule>
  </conditionalFormatting>
  <conditionalFormatting sqref="B17:G17">
    <cfRule type="expression" dxfId="368" priority="572">
      <formula>$B$17="介護業務支援（介護ソフト）"</formula>
    </cfRule>
  </conditionalFormatting>
  <conditionalFormatting sqref="B24:G24">
    <cfRule type="expression" dxfId="367" priority="677">
      <formula>B24&lt;&gt;"プルダウンを選択してください"</formula>
    </cfRule>
  </conditionalFormatting>
  <conditionalFormatting sqref="B32:G32 G33:J38 B33 B35 B37">
    <cfRule type="expression" dxfId="366" priority="454">
      <formula>B32&lt;&gt;"プルダウンを選択してください"</formula>
    </cfRule>
  </conditionalFormatting>
  <conditionalFormatting sqref="B32:G32">
    <cfRule type="expression" dxfId="365" priority="447">
      <formula>$B$17="介護業務支援（介護ソフト）"</formula>
    </cfRule>
  </conditionalFormatting>
  <conditionalFormatting sqref="B39:G39">
    <cfRule type="expression" dxfId="364" priority="453">
      <formula>B39&lt;&gt;"プルダウンを選択してください"</formula>
    </cfRule>
  </conditionalFormatting>
  <conditionalFormatting sqref="B47:G47 G48:J53 B48 B50 B52">
    <cfRule type="expression" dxfId="363" priority="419">
      <formula>B47&lt;&gt;"プルダウンを選択してください"</formula>
    </cfRule>
  </conditionalFormatting>
  <conditionalFormatting sqref="B47:G47">
    <cfRule type="expression" dxfId="362" priority="412">
      <formula>$B$17="介護業務支援（介護ソフト）"</formula>
    </cfRule>
  </conditionalFormatting>
  <conditionalFormatting sqref="B54:G54">
    <cfRule type="expression" dxfId="361" priority="418">
      <formula>B54&lt;&gt;"プルダウンを選択してください"</formula>
    </cfRule>
  </conditionalFormatting>
  <conditionalFormatting sqref="B62:G62 G63:J68 B63 B65 B67">
    <cfRule type="expression" dxfId="360" priority="384">
      <formula>B62&lt;&gt;"プルダウンを選択してください"</formula>
    </cfRule>
  </conditionalFormatting>
  <conditionalFormatting sqref="B62:G62">
    <cfRule type="expression" dxfId="359" priority="377">
      <formula>$B$17="介護業務支援（介護ソフト）"</formula>
    </cfRule>
  </conditionalFormatting>
  <conditionalFormatting sqref="B69:G69">
    <cfRule type="expression" dxfId="358" priority="383">
      <formula>B69&lt;&gt;"プルダウンを選択してください"</formula>
    </cfRule>
  </conditionalFormatting>
  <conditionalFormatting sqref="B77:G77 G78:J83 B78 B80 B82">
    <cfRule type="expression" dxfId="357" priority="349">
      <formula>B77&lt;&gt;"プルダウンを選択してください"</formula>
    </cfRule>
  </conditionalFormatting>
  <conditionalFormatting sqref="B77:G77">
    <cfRule type="expression" dxfId="356" priority="342">
      <formula>$B$17="介護業務支援（介護ソフト）"</formula>
    </cfRule>
  </conditionalFormatting>
  <conditionalFormatting sqref="B84:G84">
    <cfRule type="expression" dxfId="355" priority="348">
      <formula>B84&lt;&gt;"プルダウンを選択してください"</formula>
    </cfRule>
  </conditionalFormatting>
  <conditionalFormatting sqref="B92:G92 G93:J98 B93 B95 B97">
    <cfRule type="expression" dxfId="354" priority="314">
      <formula>B92&lt;&gt;"プルダウンを選択してください"</formula>
    </cfRule>
  </conditionalFormatting>
  <conditionalFormatting sqref="B92:G92">
    <cfRule type="expression" dxfId="353" priority="307">
      <formula>$B$17="介護業務支援（介護ソフト）"</formula>
    </cfRule>
  </conditionalFormatting>
  <conditionalFormatting sqref="B99:G99">
    <cfRule type="expression" dxfId="352" priority="313">
      <formula>B99&lt;&gt;"プルダウンを選択してください"</formula>
    </cfRule>
  </conditionalFormatting>
  <conditionalFormatting sqref="B107:G107 G108:J113 B108 B110 B112">
    <cfRule type="expression" dxfId="351" priority="279">
      <formula>B107&lt;&gt;"プルダウンを選択してください"</formula>
    </cfRule>
  </conditionalFormatting>
  <conditionalFormatting sqref="B107:G107">
    <cfRule type="expression" dxfId="350" priority="272">
      <formula>$B$17="介護業務支援（介護ソフト）"</formula>
    </cfRule>
  </conditionalFormatting>
  <conditionalFormatting sqref="B114:G114">
    <cfRule type="expression" dxfId="349" priority="278">
      <formula>B114&lt;&gt;"プルダウンを選択してください"</formula>
    </cfRule>
  </conditionalFormatting>
  <conditionalFormatting sqref="B122:G122 G123:J128 B123 B125 B127">
    <cfRule type="expression" dxfId="348" priority="244">
      <formula>B122&lt;&gt;"プルダウンを選択してください"</formula>
    </cfRule>
  </conditionalFormatting>
  <conditionalFormatting sqref="B122:G122">
    <cfRule type="expression" dxfId="347" priority="237">
      <formula>$B$17="介護業務支援（介護ソフト）"</formula>
    </cfRule>
  </conditionalFormatting>
  <conditionalFormatting sqref="B129:G129">
    <cfRule type="expression" dxfId="346" priority="243">
      <formula>B129&lt;&gt;"プルダウンを選択してください"</formula>
    </cfRule>
  </conditionalFormatting>
  <conditionalFormatting sqref="B137:G137 G138:J143 B138 B140 B142">
    <cfRule type="expression" dxfId="345" priority="209">
      <formula>B137&lt;&gt;"プルダウンを選択してください"</formula>
    </cfRule>
  </conditionalFormatting>
  <conditionalFormatting sqref="B137:G137">
    <cfRule type="expression" dxfId="344" priority="202">
      <formula>$B$17="介護業務支援（介護ソフト）"</formula>
    </cfRule>
  </conditionalFormatting>
  <conditionalFormatting sqref="B144:G144">
    <cfRule type="expression" dxfId="343" priority="208">
      <formula>B144&lt;&gt;"プルダウンを選択してください"</formula>
    </cfRule>
  </conditionalFormatting>
  <conditionalFormatting sqref="B152:G152 G153:J158 B153 B155 B157">
    <cfRule type="expression" dxfId="342" priority="174">
      <formula>B152&lt;&gt;"プルダウンを選択してください"</formula>
    </cfRule>
  </conditionalFormatting>
  <conditionalFormatting sqref="B152:G152">
    <cfRule type="expression" dxfId="341" priority="167">
      <formula>$B$17="介護業務支援（介護ソフト）"</formula>
    </cfRule>
  </conditionalFormatting>
  <conditionalFormatting sqref="B159:G159">
    <cfRule type="expression" dxfId="340" priority="173">
      <formula>B159&lt;&gt;"プルダウンを選択してください"</formula>
    </cfRule>
  </conditionalFormatting>
  <conditionalFormatting sqref="B17:L17 B33 G33:J34 B35:J35 G36:J36 B37:J37 G38:J38 B48 G48:J49 B50:J50 G51:J51 B52:J52 G53:J53 B63 G63:J64 B65:J65 G66:J66 B67:J67 G68:J68 B78 G78:J79 B80:J80 G81:J81 B82:J82 G83:J83 B93 G93:J94 B95:J95 G96:J96 B97:J97 G98:J98 B108 G108:J109 B110:J110 G111:J111 B112:J112 G113:J113 B123 G123:J124 B125:J125 G126:J126 B127:J127 G128:J128 B138 G138:J139 B140:J140 G141:J141 B142:J142 G143:J143 B153 G153:J154 B155:J155 G156:J156 B157:J157 G158:J158 B18 G18:J19 B20:J20 G21:J21 B22:J22 G23:J23">
    <cfRule type="expression" dxfId="339" priority="573">
      <formula>$B$15="介護業務支援（バックオフィスソフト）"</formula>
    </cfRule>
  </conditionalFormatting>
  <conditionalFormatting sqref="B32:L32">
    <cfRule type="expression" dxfId="338" priority="448">
      <formula>$B$15="介護業務支援（バックオフィスソフト）"</formula>
    </cfRule>
    <cfRule type="expression" dxfId="337" priority="451">
      <formula>$B$17="「介護ソフトの定着促進支援」を活用しない"</formula>
    </cfRule>
  </conditionalFormatting>
  <conditionalFormatting sqref="B47:L47">
    <cfRule type="expression" dxfId="336" priority="416">
      <formula>$B$17="「介護ソフトの定着促進支援」を活用しない"</formula>
    </cfRule>
    <cfRule type="expression" dxfId="335" priority="413">
      <formula>$B$15="介護業務支援（バックオフィスソフト）"</formula>
    </cfRule>
  </conditionalFormatting>
  <conditionalFormatting sqref="B62:L62">
    <cfRule type="expression" dxfId="334" priority="381">
      <formula>$B$17="「介護ソフトの定着促進支援」を活用しない"</formula>
    </cfRule>
    <cfRule type="expression" dxfId="333" priority="378">
      <formula>$B$15="介護業務支援（バックオフィスソフト）"</formula>
    </cfRule>
  </conditionalFormatting>
  <conditionalFormatting sqref="B77:L77">
    <cfRule type="expression" dxfId="332" priority="343">
      <formula>$B$15="介護業務支援（バックオフィスソフト）"</formula>
    </cfRule>
    <cfRule type="expression" dxfId="331" priority="346">
      <formula>$B$17="「介護ソフトの定着促進支援」を活用しない"</formula>
    </cfRule>
  </conditionalFormatting>
  <conditionalFormatting sqref="B92:L92">
    <cfRule type="expression" dxfId="330" priority="311">
      <formula>$B$17="「介護ソフトの定着促進支援」を活用しない"</formula>
    </cfRule>
    <cfRule type="expression" dxfId="329" priority="308">
      <formula>$B$15="介護業務支援（バックオフィスソフト）"</formula>
    </cfRule>
  </conditionalFormatting>
  <conditionalFormatting sqref="B107:L107">
    <cfRule type="expression" dxfId="328" priority="273">
      <formula>$B$15="介護業務支援（バックオフィスソフト）"</formula>
    </cfRule>
    <cfRule type="expression" dxfId="327" priority="276">
      <formula>$B$17="「介護ソフトの定着促進支援」を活用しない"</formula>
    </cfRule>
  </conditionalFormatting>
  <conditionalFormatting sqref="B122:L122">
    <cfRule type="expression" dxfId="326" priority="241">
      <formula>$B$17="「介護ソフトの定着促進支援」を活用しない"</formula>
    </cfRule>
    <cfRule type="expression" dxfId="325" priority="238">
      <formula>$B$15="介護業務支援（バックオフィスソフト）"</formula>
    </cfRule>
  </conditionalFormatting>
  <conditionalFormatting sqref="B137:L137">
    <cfRule type="expression" dxfId="324" priority="206">
      <formula>$B$17="「介護ソフトの定着促進支援」を活用しない"</formula>
    </cfRule>
    <cfRule type="expression" dxfId="323" priority="203">
      <formula>$B$15="介護業務支援（バックオフィスソフト）"</formula>
    </cfRule>
  </conditionalFormatting>
  <conditionalFormatting sqref="B152:L152">
    <cfRule type="expression" dxfId="322" priority="171">
      <formula>$B$17="「介護ソフトの定着促進支援」を活用しない"</formula>
    </cfRule>
    <cfRule type="expression" dxfId="321" priority="168">
      <formula>$B$15="介護業務支援（バックオフィスソフト）"</formula>
    </cfRule>
  </conditionalFormatting>
  <conditionalFormatting sqref="D13:H13">
    <cfRule type="expression" dxfId="320" priority="679">
      <formula>D13&lt;&gt;""</formula>
    </cfRule>
  </conditionalFormatting>
  <conditionalFormatting sqref="D28:H28">
    <cfRule type="expression" dxfId="319" priority="455">
      <formula>D28&lt;&gt;""</formula>
    </cfRule>
  </conditionalFormatting>
  <conditionalFormatting sqref="D43:H43">
    <cfRule type="expression" dxfId="318" priority="420">
      <formula>D43&lt;&gt;""</formula>
    </cfRule>
  </conditionalFormatting>
  <conditionalFormatting sqref="D58:H58">
    <cfRule type="expression" dxfId="317" priority="385">
      <formula>D58&lt;&gt;""</formula>
    </cfRule>
  </conditionalFormatting>
  <conditionalFormatting sqref="D73:H73">
    <cfRule type="expression" dxfId="316" priority="350">
      <formula>D73&lt;&gt;""</formula>
    </cfRule>
  </conditionalFormatting>
  <conditionalFormatting sqref="D88:H88">
    <cfRule type="expression" dxfId="315" priority="315">
      <formula>D88&lt;&gt;""</formula>
    </cfRule>
  </conditionalFormatting>
  <conditionalFormatting sqref="D103:H103">
    <cfRule type="expression" dxfId="314" priority="280">
      <formula>D103&lt;&gt;""</formula>
    </cfRule>
  </conditionalFormatting>
  <conditionalFormatting sqref="D118:H118">
    <cfRule type="expression" dxfId="313" priority="245">
      <formula>D118&lt;&gt;""</formula>
    </cfRule>
  </conditionalFormatting>
  <conditionalFormatting sqref="D133:H133">
    <cfRule type="expression" dxfId="312" priority="210">
      <formula>D133&lt;&gt;""</formula>
    </cfRule>
  </conditionalFormatting>
  <conditionalFormatting sqref="D148:H148">
    <cfRule type="expression" dxfId="311" priority="175">
      <formula>D148&lt;&gt;""</formula>
    </cfRule>
  </conditionalFormatting>
  <conditionalFormatting sqref="D165:H165">
    <cfRule type="expression" dxfId="310" priority="676">
      <formula>D165&lt;&gt;""</formula>
    </cfRule>
  </conditionalFormatting>
  <conditionalFormatting sqref="D185:H185">
    <cfRule type="expression" dxfId="309" priority="669">
      <formula>D185&lt;&gt;""</formula>
    </cfRule>
  </conditionalFormatting>
  <conditionalFormatting sqref="D205:H205">
    <cfRule type="expression" dxfId="308" priority="138">
      <formula>D205&lt;&gt;""</formula>
    </cfRule>
  </conditionalFormatting>
  <conditionalFormatting sqref="D225:H225">
    <cfRule type="expression" dxfId="307" priority="135">
      <formula>D225&lt;&gt;""</formula>
    </cfRule>
  </conditionalFormatting>
  <conditionalFormatting sqref="D245:H245">
    <cfRule type="expression" dxfId="306" priority="132">
      <formula>D245&lt;&gt;""</formula>
    </cfRule>
  </conditionalFormatting>
  <conditionalFormatting sqref="D265:H265">
    <cfRule type="expression" dxfId="305" priority="129">
      <formula>D265&lt;&gt;""</formula>
    </cfRule>
  </conditionalFormatting>
  <conditionalFormatting sqref="D285:H285">
    <cfRule type="expression" dxfId="304" priority="126">
      <formula>D285&lt;&gt;""</formula>
    </cfRule>
  </conditionalFormatting>
  <conditionalFormatting sqref="D305:H305">
    <cfRule type="expression" dxfId="303" priority="123">
      <formula>D305&lt;&gt;""</formula>
    </cfRule>
  </conditionalFormatting>
  <conditionalFormatting sqref="D325:H325">
    <cfRule type="expression" dxfId="302" priority="120">
      <formula>D325&lt;&gt;""</formula>
    </cfRule>
  </conditionalFormatting>
  <conditionalFormatting sqref="D345:H345">
    <cfRule type="expression" dxfId="301" priority="117">
      <formula>D345&lt;&gt;""</formula>
    </cfRule>
  </conditionalFormatting>
  <conditionalFormatting sqref="D373:H373">
    <cfRule type="expression" dxfId="300" priority="673">
      <formula>D373&lt;&gt;""</formula>
    </cfRule>
  </conditionalFormatting>
  <conditionalFormatting sqref="D402:H402">
    <cfRule type="expression" dxfId="299" priority="108">
      <formula>D402&lt;&gt;""</formula>
    </cfRule>
  </conditionalFormatting>
  <conditionalFormatting sqref="D431:H431">
    <cfRule type="expression" dxfId="298" priority="96">
      <formula>D431&lt;&gt;""</formula>
    </cfRule>
  </conditionalFormatting>
  <conditionalFormatting sqref="D460:H460">
    <cfRule type="expression" dxfId="297" priority="84">
      <formula>D460&lt;&gt;""</formula>
    </cfRule>
  </conditionalFormatting>
  <conditionalFormatting sqref="D489:H489">
    <cfRule type="expression" dxfId="296" priority="72">
      <formula>D489&lt;&gt;""</formula>
    </cfRule>
  </conditionalFormatting>
  <conditionalFormatting sqref="D518:H518">
    <cfRule type="expression" dxfId="295" priority="60">
      <formula>D518&lt;&gt;""</formula>
    </cfRule>
  </conditionalFormatting>
  <conditionalFormatting sqref="D547:H547">
    <cfRule type="expression" dxfId="294" priority="48">
      <formula>D547&lt;&gt;""</formula>
    </cfRule>
  </conditionalFormatting>
  <conditionalFormatting sqref="D576:H576">
    <cfRule type="expression" dxfId="293" priority="36">
      <formula>D576&lt;&gt;""</formula>
    </cfRule>
  </conditionalFormatting>
  <conditionalFormatting sqref="D605:H605">
    <cfRule type="expression" dxfId="292" priority="24">
      <formula>D605&lt;&gt;""</formula>
    </cfRule>
  </conditionalFormatting>
  <conditionalFormatting sqref="D634:H634">
    <cfRule type="expression" dxfId="291" priority="12">
      <formula>D634&lt;&gt;""</formula>
    </cfRule>
  </conditionalFormatting>
  <conditionalFormatting sqref="E383:F383 E385:F385 E387:F387 E389:F389 E391:F391">
    <cfRule type="expression" dxfId="290" priority="605">
      <formula>E383&lt;&gt;"プルダウンを選択してください"</formula>
    </cfRule>
  </conditionalFormatting>
  <conditionalFormatting sqref="E412:F412 E414:F414 E416:F416 E418:F418 E420:F420">
    <cfRule type="expression" dxfId="289" priority="103">
      <formula>E412&lt;&gt;"プルダウンを選択してください"</formula>
    </cfRule>
  </conditionalFormatting>
  <conditionalFormatting sqref="E441:F441 E443:F443 E445:F445 E447:F447 E449:F449">
    <cfRule type="expression" dxfId="288" priority="91">
      <formula>E441&lt;&gt;"プルダウンを選択してください"</formula>
    </cfRule>
  </conditionalFormatting>
  <conditionalFormatting sqref="E470:F470 E472:F472 E474:F474 E476:F476 E478:F478">
    <cfRule type="expression" dxfId="287" priority="79">
      <formula>E470&lt;&gt;"プルダウンを選択してください"</formula>
    </cfRule>
  </conditionalFormatting>
  <conditionalFormatting sqref="E499:F499 E501:F501 E503:F503 E505:F505 E507:F507">
    <cfRule type="expression" dxfId="286" priority="67">
      <formula>E499&lt;&gt;"プルダウンを選択してください"</formula>
    </cfRule>
  </conditionalFormatting>
  <conditionalFormatting sqref="E528:F528 E530:F530 E532:F532 E534:F534 E536:F536">
    <cfRule type="expression" dxfId="285" priority="55">
      <formula>E528&lt;&gt;"プルダウンを選択してください"</formula>
    </cfRule>
  </conditionalFormatting>
  <conditionalFormatting sqref="E557:F557 E559:F559 E561:F561 E563:F563 E565:F565">
    <cfRule type="expression" dxfId="284" priority="43">
      <formula>E557&lt;&gt;"プルダウンを選択してください"</formula>
    </cfRule>
  </conditionalFormatting>
  <conditionalFormatting sqref="E586:F586 E588:F588 E590:F590 E592:F592 E594:F594">
    <cfRule type="expression" dxfId="283" priority="31">
      <formula>E586&lt;&gt;"プルダウンを選択してください"</formula>
    </cfRule>
  </conditionalFormatting>
  <conditionalFormatting sqref="E615:F615 E617:F617 E619:F619 E621:F621 E623:F623">
    <cfRule type="expression" dxfId="282" priority="19">
      <formula>E615&lt;&gt;"プルダウンを選択してください"</formula>
    </cfRule>
  </conditionalFormatting>
  <conditionalFormatting sqref="E644:F644 E646:F646 E648:F648 E650:F650 E652:F652">
    <cfRule type="expression" dxfId="281" priority="7">
      <formula>E644&lt;&gt;"プルダウンを選択してください"</formula>
    </cfRule>
  </conditionalFormatting>
  <conditionalFormatting sqref="G15:H16">
    <cfRule type="expression" dxfId="280" priority="680">
      <formula>G15&lt;&gt;""</formula>
    </cfRule>
  </conditionalFormatting>
  <conditionalFormatting sqref="G30:H31">
    <cfRule type="expression" dxfId="279" priority="456">
      <formula>G30&lt;&gt;""</formula>
    </cfRule>
  </conditionalFormatting>
  <conditionalFormatting sqref="G45:H46">
    <cfRule type="expression" dxfId="278" priority="421">
      <formula>G45&lt;&gt;""</formula>
    </cfRule>
  </conditionalFormatting>
  <conditionalFormatting sqref="G60:H61">
    <cfRule type="expression" dxfId="277" priority="386">
      <formula>G60&lt;&gt;""</formula>
    </cfRule>
  </conditionalFormatting>
  <conditionalFormatting sqref="G75:H76">
    <cfRule type="expression" dxfId="276" priority="351">
      <formula>G75&lt;&gt;""</formula>
    </cfRule>
  </conditionalFormatting>
  <conditionalFormatting sqref="G90:H91">
    <cfRule type="expression" dxfId="275" priority="316">
      <formula>G90&lt;&gt;""</formula>
    </cfRule>
  </conditionalFormatting>
  <conditionalFormatting sqref="G105:H106">
    <cfRule type="expression" dxfId="274" priority="281">
      <formula>G105&lt;&gt;""</formula>
    </cfRule>
  </conditionalFormatting>
  <conditionalFormatting sqref="G120:H121">
    <cfRule type="expression" dxfId="273" priority="246">
      <formula>G120&lt;&gt;""</formula>
    </cfRule>
  </conditionalFormatting>
  <conditionalFormatting sqref="G135:H136">
    <cfRule type="expression" dxfId="272" priority="211">
      <formula>G135&lt;&gt;""</formula>
    </cfRule>
  </conditionalFormatting>
  <conditionalFormatting sqref="G150:H151">
    <cfRule type="expression" dxfId="271" priority="176">
      <formula>G150&lt;&gt;""</formula>
    </cfRule>
  </conditionalFormatting>
  <conditionalFormatting sqref="G375:H396">
    <cfRule type="expression" dxfId="270" priority="672">
      <formula>G375&lt;&gt;""</formula>
    </cfRule>
  </conditionalFormatting>
  <conditionalFormatting sqref="G404:H425">
    <cfRule type="expression" dxfId="269" priority="107">
      <formula>G404&lt;&gt;""</formula>
    </cfRule>
  </conditionalFormatting>
  <conditionalFormatting sqref="G433:H454">
    <cfRule type="expression" dxfId="268" priority="95">
      <formula>G433&lt;&gt;""</formula>
    </cfRule>
  </conditionalFormatting>
  <conditionalFormatting sqref="G462:H483">
    <cfRule type="expression" dxfId="267" priority="83">
      <formula>G462&lt;&gt;""</formula>
    </cfRule>
  </conditionalFormatting>
  <conditionalFormatting sqref="G491:H512">
    <cfRule type="expression" dxfId="266" priority="71">
      <formula>G491&lt;&gt;""</formula>
    </cfRule>
  </conditionalFormatting>
  <conditionalFormatting sqref="G520:H541">
    <cfRule type="expression" dxfId="265" priority="59">
      <formula>G520&lt;&gt;""</formula>
    </cfRule>
  </conditionalFormatting>
  <conditionalFormatting sqref="G549:H570">
    <cfRule type="expression" dxfId="264" priority="47">
      <formula>G549&lt;&gt;""</formula>
    </cfRule>
  </conditionalFormatting>
  <conditionalFormatting sqref="G578:H599">
    <cfRule type="expression" dxfId="263" priority="35">
      <formula>G578&lt;&gt;""</formula>
    </cfRule>
  </conditionalFormatting>
  <conditionalFormatting sqref="G607:H628">
    <cfRule type="expression" dxfId="262" priority="23">
      <formula>G607&lt;&gt;""</formula>
    </cfRule>
  </conditionalFormatting>
  <conditionalFormatting sqref="G636:H657">
    <cfRule type="expression" dxfId="261" priority="11">
      <formula>G636&lt;&gt;""</formula>
    </cfRule>
  </conditionalFormatting>
  <conditionalFormatting sqref="G18:I23">
    <cfRule type="expression" dxfId="260" priority="574">
      <formula>G18&lt;&gt;""</formula>
    </cfRule>
    <cfRule type="expression" dxfId="259" priority="575">
      <formula>$B$17="「介護ソフトの定着促進支援」を活用する"</formula>
    </cfRule>
  </conditionalFormatting>
  <conditionalFormatting sqref="G33:I38">
    <cfRule type="expression" dxfId="258" priority="450">
      <formula>$B$17="「介護ソフトの定着促進支援」を活用する"</formula>
    </cfRule>
    <cfRule type="expression" dxfId="257" priority="449">
      <formula>G33&lt;&gt;""</formula>
    </cfRule>
  </conditionalFormatting>
  <conditionalFormatting sqref="G48:I53">
    <cfRule type="expression" dxfId="256" priority="414">
      <formula>G48&lt;&gt;""</formula>
    </cfRule>
    <cfRule type="expression" dxfId="255" priority="415">
      <formula>$B$17="「介護ソフトの定着促進支援」を活用する"</formula>
    </cfRule>
  </conditionalFormatting>
  <conditionalFormatting sqref="G63:I68">
    <cfRule type="expression" dxfId="254" priority="379">
      <formula>G63&lt;&gt;""</formula>
    </cfRule>
    <cfRule type="expression" dxfId="253" priority="380">
      <formula>$B$17="「介護ソフトの定着促進支援」を活用する"</formula>
    </cfRule>
  </conditionalFormatting>
  <conditionalFormatting sqref="G78:I83">
    <cfRule type="expression" dxfId="252" priority="344">
      <formula>G78&lt;&gt;""</formula>
    </cfRule>
    <cfRule type="expression" dxfId="251" priority="345">
      <formula>$B$17="「介護ソフトの定着促進支援」を活用する"</formula>
    </cfRule>
  </conditionalFormatting>
  <conditionalFormatting sqref="G93:I98">
    <cfRule type="expression" dxfId="250" priority="309">
      <formula>G93&lt;&gt;""</formula>
    </cfRule>
    <cfRule type="expression" dxfId="249" priority="310">
      <formula>$B$17="「介護ソフトの定着促進支援」を活用する"</formula>
    </cfRule>
  </conditionalFormatting>
  <conditionalFormatting sqref="G108:I113">
    <cfRule type="expression" dxfId="248" priority="275">
      <formula>$B$17="「介護ソフトの定着促進支援」を活用する"</formula>
    </cfRule>
    <cfRule type="expression" dxfId="247" priority="274">
      <formula>G108&lt;&gt;""</formula>
    </cfRule>
  </conditionalFormatting>
  <conditionalFormatting sqref="G123:I128">
    <cfRule type="expression" dxfId="246" priority="239">
      <formula>G123&lt;&gt;""</formula>
    </cfRule>
    <cfRule type="expression" dxfId="245" priority="240">
      <formula>$B$17="「介護ソフトの定着促進支援」を活用する"</formula>
    </cfRule>
  </conditionalFormatting>
  <conditionalFormatting sqref="G138:I143">
    <cfRule type="expression" dxfId="244" priority="205">
      <formula>$B$17="「介護ソフトの定着促進支援」を活用する"</formula>
    </cfRule>
    <cfRule type="expression" dxfId="243" priority="204">
      <formula>G138&lt;&gt;""</formula>
    </cfRule>
  </conditionalFormatting>
  <conditionalFormatting sqref="G153:I158">
    <cfRule type="expression" dxfId="242" priority="169">
      <formula>G153&lt;&gt;""</formula>
    </cfRule>
    <cfRule type="expression" dxfId="241" priority="170">
      <formula>$B$17="「介護ソフトの定着促進支援」を活用する"</formula>
    </cfRule>
  </conditionalFormatting>
  <conditionalFormatting sqref="G168:I181">
    <cfRule type="expression" dxfId="240" priority="675">
      <formula>G168&lt;&gt;""</formula>
    </cfRule>
  </conditionalFormatting>
  <conditionalFormatting sqref="G188:I201">
    <cfRule type="expression" dxfId="239" priority="140">
      <formula>G188&lt;&gt;""</formula>
    </cfRule>
  </conditionalFormatting>
  <conditionalFormatting sqref="G208:I221">
    <cfRule type="expression" dxfId="238" priority="137">
      <formula>G208&lt;&gt;""</formula>
    </cfRule>
  </conditionalFormatting>
  <conditionalFormatting sqref="G228:I241">
    <cfRule type="expression" dxfId="237" priority="134">
      <formula>G228&lt;&gt;""</formula>
    </cfRule>
  </conditionalFormatting>
  <conditionalFormatting sqref="G248:I261">
    <cfRule type="expression" dxfId="236" priority="131">
      <formula>G248&lt;&gt;""</formula>
    </cfRule>
  </conditionalFormatting>
  <conditionalFormatting sqref="G268:I281">
    <cfRule type="expression" dxfId="235" priority="128">
      <formula>G268&lt;&gt;""</formula>
    </cfRule>
  </conditionalFormatting>
  <conditionalFormatting sqref="G288:I301">
    <cfRule type="expression" dxfId="234" priority="125">
      <formula>G288&lt;&gt;""</formula>
    </cfRule>
  </conditionalFormatting>
  <conditionalFormatting sqref="G308:I321">
    <cfRule type="expression" dxfId="233" priority="122">
      <formula>G308&lt;&gt;""</formula>
    </cfRule>
  </conditionalFormatting>
  <conditionalFormatting sqref="G328:I341">
    <cfRule type="expression" dxfId="232" priority="119">
      <formula>G328&lt;&gt;""</formula>
    </cfRule>
  </conditionalFormatting>
  <conditionalFormatting sqref="G348:I361">
    <cfRule type="expression" dxfId="231" priority="116">
      <formula>G348&lt;&gt;""</formula>
    </cfRule>
  </conditionalFormatting>
  <conditionalFormatting sqref="G18:J19 B20:J20 G21:J21 B22:J22 G23:J23 B17:L17 B33 G33:J34 B35:J35 G36:J36 B37:J37 G38:J38 B48 G48:J49 B50:J50 G51:J51 B52:J52 G53:J53 B63 G63:J64 B65:J65 G66:J66 B67:J67 G68:J68 B78 G78:J79 B80:J80 G81:J81 B82:J82 G83:J83 B93 G93:J94 B95:J95 G96:J96 B97:J97 G98:J98 B108 G108:J109 B110:J110 G111:J111 B112:J112 G113:J113 B123 G123:J124 B125:J125 G126:J126 B127:J127 G128:J128 B138 G138:J139 B140:J140 G141:J141 B142:J142 G143:J143 B153 G153:J154 B155:J155 G156:J156 B157:J157 G158:J158 B18">
    <cfRule type="expression" dxfId="230" priority="615">
      <formula>$B$17="「介護ソフトの定着促進支援」を活用しない"</formula>
    </cfRule>
  </conditionalFormatting>
  <conditionalFormatting sqref="G18:J23">
    <cfRule type="expression" dxfId="229" priority="616">
      <formula>G18&lt;&gt;""</formula>
    </cfRule>
  </conditionalFormatting>
  <conditionalFormatting sqref="G33:J38">
    <cfRule type="expression" dxfId="228" priority="452">
      <formula>G33&lt;&gt;""</formula>
    </cfRule>
  </conditionalFormatting>
  <conditionalFormatting sqref="G48:J53">
    <cfRule type="expression" dxfId="227" priority="417">
      <formula>G48&lt;&gt;""</formula>
    </cfRule>
  </conditionalFormatting>
  <conditionalFormatting sqref="G63:J68">
    <cfRule type="expression" dxfId="226" priority="382">
      <formula>G63&lt;&gt;""</formula>
    </cfRule>
  </conditionalFormatting>
  <conditionalFormatting sqref="G78:J83">
    <cfRule type="expression" dxfId="225" priority="347">
      <formula>G78&lt;&gt;""</formula>
    </cfRule>
  </conditionalFormatting>
  <conditionalFormatting sqref="G93:J98">
    <cfRule type="expression" dxfId="224" priority="312">
      <formula>G93&lt;&gt;""</formula>
    </cfRule>
  </conditionalFormatting>
  <conditionalFormatting sqref="G108:J113">
    <cfRule type="expression" dxfId="223" priority="277">
      <formula>G108&lt;&gt;""</formula>
    </cfRule>
  </conditionalFormatting>
  <conditionalFormatting sqref="G123:J128">
    <cfRule type="expression" dxfId="222" priority="242">
      <formula>G123&lt;&gt;""</formula>
    </cfRule>
  </conditionalFormatting>
  <conditionalFormatting sqref="G138:J143">
    <cfRule type="expression" dxfId="221" priority="207">
      <formula>G138&lt;&gt;""</formula>
    </cfRule>
  </conditionalFormatting>
  <conditionalFormatting sqref="G153:J158">
    <cfRule type="expression" dxfId="220" priority="172">
      <formula>G153&lt;&gt;""</formula>
    </cfRule>
  </conditionalFormatting>
  <conditionalFormatting sqref="H25:H26">
    <cfRule type="expression" dxfId="219" priority="481">
      <formula>H25&lt;&gt;"プルダウンを選択してください"</formula>
    </cfRule>
    <cfRule type="expression" dxfId="218" priority="480">
      <formula>H25&lt;&gt;""</formula>
    </cfRule>
    <cfRule type="expression" dxfId="217" priority="479">
      <formula>$B$17="「介護ソフトの定着促進支援」を活用しない"</formula>
    </cfRule>
    <cfRule type="expression" dxfId="216" priority="476">
      <formula>$B$15="介護業務支援（バックオフィスソフト）"</formula>
    </cfRule>
    <cfRule type="expression" dxfId="215" priority="478">
      <formula>$B$17="「介護ソフトの定着促進支援」を活用する"</formula>
    </cfRule>
    <cfRule type="expression" dxfId="214" priority="477">
      <formula>H25&lt;&gt;""</formula>
    </cfRule>
  </conditionalFormatting>
  <conditionalFormatting sqref="H40:H41">
    <cfRule type="expression" dxfId="213" priority="442">
      <formula>H40&lt;&gt;""</formula>
    </cfRule>
    <cfRule type="expression" dxfId="212" priority="443">
      <formula>$B$17="「介護ソフトの定着促進支援」を活用する"</formula>
    </cfRule>
    <cfRule type="expression" dxfId="211" priority="444">
      <formula>$B$17="「介護ソフトの定着促進支援」を活用しない"</formula>
    </cfRule>
    <cfRule type="expression" dxfId="210" priority="445">
      <formula>H40&lt;&gt;""</formula>
    </cfRule>
    <cfRule type="expression" dxfId="209" priority="441">
      <formula>$B$15="介護業務支援（バックオフィスソフト）"</formula>
    </cfRule>
    <cfRule type="expression" dxfId="208" priority="446">
      <formula>H40&lt;&gt;"プルダウンを選択してください"</formula>
    </cfRule>
  </conditionalFormatting>
  <conditionalFormatting sqref="H55:H56">
    <cfRule type="expression" dxfId="207" priority="406">
      <formula>$B$15="介護業務支援（バックオフィスソフト）"</formula>
    </cfRule>
    <cfRule type="expression" dxfId="206" priority="411">
      <formula>H55&lt;&gt;"プルダウンを選択してください"</formula>
    </cfRule>
    <cfRule type="expression" dxfId="205" priority="409">
      <formula>$B$17="「介護ソフトの定着促進支援」を活用しない"</formula>
    </cfRule>
    <cfRule type="expression" dxfId="204" priority="410">
      <formula>H55&lt;&gt;""</formula>
    </cfRule>
    <cfRule type="expression" dxfId="203" priority="407">
      <formula>H55&lt;&gt;""</formula>
    </cfRule>
    <cfRule type="expression" dxfId="202" priority="408">
      <formula>$B$17="「介護ソフトの定着促進支援」を活用する"</formula>
    </cfRule>
  </conditionalFormatting>
  <conditionalFormatting sqref="H70:H71">
    <cfRule type="expression" dxfId="201" priority="375">
      <formula>H70&lt;&gt;""</formula>
    </cfRule>
    <cfRule type="expression" dxfId="200" priority="374">
      <formula>$B$17="「介護ソフトの定着促進支援」を活用しない"</formula>
    </cfRule>
    <cfRule type="expression" dxfId="199" priority="372">
      <formula>H70&lt;&gt;""</formula>
    </cfRule>
    <cfRule type="expression" dxfId="198" priority="373">
      <formula>$B$17="「介護ソフトの定着促進支援」を活用する"</formula>
    </cfRule>
    <cfRule type="expression" dxfId="197" priority="371">
      <formula>$B$15="介護業務支援（バックオフィスソフト）"</formula>
    </cfRule>
    <cfRule type="expression" dxfId="196" priority="376">
      <formula>H70&lt;&gt;"プルダウンを選択してください"</formula>
    </cfRule>
  </conditionalFormatting>
  <conditionalFormatting sqref="H85:H86">
    <cfRule type="expression" dxfId="195" priority="339">
      <formula>$B$17="「介護ソフトの定着促進支援」を活用しない"</formula>
    </cfRule>
    <cfRule type="expression" dxfId="194" priority="340">
      <formula>H85&lt;&gt;""</formula>
    </cfRule>
    <cfRule type="expression" dxfId="193" priority="338">
      <formula>$B$17="「介護ソフトの定着促進支援」を活用する"</formula>
    </cfRule>
    <cfRule type="expression" dxfId="192" priority="337">
      <formula>H85&lt;&gt;""</formula>
    </cfRule>
    <cfRule type="expression" dxfId="191" priority="336">
      <formula>$B$15="介護業務支援（バックオフィスソフト）"</formula>
    </cfRule>
    <cfRule type="expression" dxfId="190" priority="341">
      <formula>H85&lt;&gt;"プルダウンを選択してください"</formula>
    </cfRule>
  </conditionalFormatting>
  <conditionalFormatting sqref="H100:H101">
    <cfRule type="expression" dxfId="189" priority="306">
      <formula>H100&lt;&gt;"プルダウンを選択してください"</formula>
    </cfRule>
    <cfRule type="expression" dxfId="188" priority="304">
      <formula>$B$17="「介護ソフトの定着促進支援」を活用しない"</formula>
    </cfRule>
    <cfRule type="expression" dxfId="187" priority="303">
      <formula>$B$17="「介護ソフトの定着促進支援」を活用する"</formula>
    </cfRule>
    <cfRule type="expression" dxfId="186" priority="302">
      <formula>H100&lt;&gt;""</formula>
    </cfRule>
    <cfRule type="expression" dxfId="185" priority="301">
      <formula>$B$15="介護業務支援（バックオフィスソフト）"</formula>
    </cfRule>
    <cfRule type="expression" dxfId="184" priority="305">
      <formula>H100&lt;&gt;""</formula>
    </cfRule>
  </conditionalFormatting>
  <conditionalFormatting sqref="H115:H116">
    <cfRule type="expression" dxfId="183" priority="268">
      <formula>$B$17="「介護ソフトの定着促進支援」を活用する"</formula>
    </cfRule>
    <cfRule type="expression" dxfId="182" priority="270">
      <formula>H115&lt;&gt;""</formula>
    </cfRule>
    <cfRule type="expression" dxfId="181" priority="269">
      <formula>$B$17="「介護ソフトの定着促進支援」を活用しない"</formula>
    </cfRule>
    <cfRule type="expression" dxfId="180" priority="271">
      <formula>H115&lt;&gt;"プルダウンを選択してください"</formula>
    </cfRule>
    <cfRule type="expression" dxfId="179" priority="267">
      <formula>H115&lt;&gt;""</formula>
    </cfRule>
    <cfRule type="expression" dxfId="178" priority="266">
      <formula>$B$15="介護業務支援（バックオフィスソフト）"</formula>
    </cfRule>
  </conditionalFormatting>
  <conditionalFormatting sqref="H130:H131">
    <cfRule type="expression" dxfId="177" priority="233">
      <formula>$B$17="「介護ソフトの定着促進支援」を活用する"</formula>
    </cfRule>
    <cfRule type="expression" dxfId="176" priority="232">
      <formula>H130&lt;&gt;""</formula>
    </cfRule>
    <cfRule type="expression" dxfId="175" priority="231">
      <formula>$B$15="介護業務支援（バックオフィスソフト）"</formula>
    </cfRule>
    <cfRule type="expression" dxfId="174" priority="234">
      <formula>$B$17="「介護ソフトの定着促進支援」を活用しない"</formula>
    </cfRule>
    <cfRule type="expression" dxfId="173" priority="236">
      <formula>H130&lt;&gt;"プルダウンを選択してください"</formula>
    </cfRule>
    <cfRule type="expression" dxfId="172" priority="235">
      <formula>H130&lt;&gt;""</formula>
    </cfRule>
  </conditionalFormatting>
  <conditionalFormatting sqref="H145:H146">
    <cfRule type="expression" dxfId="171" priority="197">
      <formula>H145&lt;&gt;""</formula>
    </cfRule>
    <cfRule type="expression" dxfId="170" priority="196">
      <formula>$B$15="介護業務支援（バックオフィスソフト）"</formula>
    </cfRule>
    <cfRule type="expression" dxfId="169" priority="200">
      <formula>H145&lt;&gt;""</formula>
    </cfRule>
    <cfRule type="expression" dxfId="168" priority="199">
      <formula>$B$17="「介護ソフトの定着促進支援」を活用しない"</formula>
    </cfRule>
    <cfRule type="expression" dxfId="167" priority="198">
      <formula>$B$17="「介護ソフトの定着促進支援」を活用する"</formula>
    </cfRule>
    <cfRule type="expression" dxfId="166" priority="201">
      <formula>H145&lt;&gt;"プルダウンを選択してください"</formula>
    </cfRule>
  </conditionalFormatting>
  <conditionalFormatting sqref="H160:H161">
    <cfRule type="expression" dxfId="165" priority="164">
      <formula>$B$17="「介護ソフトの定着促進支援」を活用しない"</formula>
    </cfRule>
    <cfRule type="expression" dxfId="164" priority="166">
      <formula>H160&lt;&gt;"プルダウンを選択してください"</formula>
    </cfRule>
    <cfRule type="expression" dxfId="163" priority="165">
      <formula>H160&lt;&gt;""</formula>
    </cfRule>
    <cfRule type="expression" dxfId="162" priority="161">
      <formula>$B$15="介護業務支援（バックオフィスソフト）"</formula>
    </cfRule>
    <cfRule type="expression" dxfId="161" priority="162">
      <formula>H160&lt;&gt;""</formula>
    </cfRule>
    <cfRule type="expression" dxfId="160" priority="163">
      <formula>$B$17="「介護ソフトの定着促進支援」を活用する"</formula>
    </cfRule>
  </conditionalFormatting>
  <conditionalFormatting sqref="I383:I392">
    <cfRule type="expression" dxfId="159" priority="110">
      <formula>I383&lt;&gt;""</formula>
    </cfRule>
  </conditionalFormatting>
  <conditionalFormatting sqref="I395:I396">
    <cfRule type="expression" dxfId="158" priority="109">
      <formula>I395&lt;&gt;""</formula>
    </cfRule>
  </conditionalFormatting>
  <conditionalFormatting sqref="I412:I421">
    <cfRule type="expression" dxfId="157" priority="98">
      <formula>I412&lt;&gt;""</formula>
    </cfRule>
  </conditionalFormatting>
  <conditionalFormatting sqref="I424:I425">
    <cfRule type="expression" dxfId="156" priority="97">
      <formula>I424&lt;&gt;""</formula>
    </cfRule>
  </conditionalFormatting>
  <conditionalFormatting sqref="I441:I450">
    <cfRule type="expression" dxfId="155" priority="86">
      <formula>I441&lt;&gt;""</formula>
    </cfRule>
  </conditionalFormatting>
  <conditionalFormatting sqref="I453:I454">
    <cfRule type="expression" dxfId="154" priority="85">
      <formula>I453&lt;&gt;""</formula>
    </cfRule>
  </conditionalFormatting>
  <conditionalFormatting sqref="I470:I479">
    <cfRule type="expression" dxfId="153" priority="74">
      <formula>I470&lt;&gt;""</formula>
    </cfRule>
  </conditionalFormatting>
  <conditionalFormatting sqref="I482:I483">
    <cfRule type="expression" dxfId="152" priority="73">
      <formula>I482&lt;&gt;""</formula>
    </cfRule>
  </conditionalFormatting>
  <conditionalFormatting sqref="I499:I508">
    <cfRule type="expression" dxfId="151" priority="62">
      <formula>I499&lt;&gt;""</formula>
    </cfRule>
  </conditionalFormatting>
  <conditionalFormatting sqref="I511:I512">
    <cfRule type="expression" dxfId="150" priority="61">
      <formula>I511&lt;&gt;""</formula>
    </cfRule>
  </conditionalFormatting>
  <conditionalFormatting sqref="I528:I537">
    <cfRule type="expression" dxfId="149" priority="50">
      <formula>I528&lt;&gt;""</formula>
    </cfRule>
  </conditionalFormatting>
  <conditionalFormatting sqref="I540:I541">
    <cfRule type="expression" dxfId="148" priority="49">
      <formula>I540&lt;&gt;""</formula>
    </cfRule>
  </conditionalFormatting>
  <conditionalFormatting sqref="I557:I566">
    <cfRule type="expression" dxfId="147" priority="38">
      <formula>I557&lt;&gt;""</formula>
    </cfRule>
  </conditionalFormatting>
  <conditionalFormatting sqref="I569:I570">
    <cfRule type="expression" dxfId="146" priority="37">
      <formula>I569&lt;&gt;""</formula>
    </cfRule>
  </conditionalFormatting>
  <conditionalFormatting sqref="I586:I595">
    <cfRule type="expression" dxfId="145" priority="26">
      <formula>I586&lt;&gt;""</formula>
    </cfRule>
  </conditionalFormatting>
  <conditionalFormatting sqref="I598:I599">
    <cfRule type="expression" dxfId="144" priority="25">
      <formula>I598&lt;&gt;""</formula>
    </cfRule>
  </conditionalFormatting>
  <conditionalFormatting sqref="I615:I624">
    <cfRule type="expression" dxfId="143" priority="14">
      <formula>I615&lt;&gt;""</formula>
    </cfRule>
  </conditionalFormatting>
  <conditionalFormatting sqref="I627:I628">
    <cfRule type="expression" dxfId="142" priority="13">
      <formula>I627&lt;&gt;""</formula>
    </cfRule>
  </conditionalFormatting>
  <conditionalFormatting sqref="I644:I653">
    <cfRule type="expression" dxfId="141" priority="2">
      <formula>I644&lt;&gt;""</formula>
    </cfRule>
  </conditionalFormatting>
  <conditionalFormatting sqref="I656:I657">
    <cfRule type="expression" dxfId="140" priority="1">
      <formula>I656&lt;&gt;""</formula>
    </cfRule>
  </conditionalFormatting>
  <conditionalFormatting sqref="J25:J26">
    <cfRule type="expression" dxfId="139" priority="475">
      <formula>J25&lt;&gt;"プルダウンを選択してください"</formula>
    </cfRule>
    <cfRule type="expression" dxfId="138" priority="474">
      <formula>J25&lt;&gt;""</formula>
    </cfRule>
    <cfRule type="expression" dxfId="137" priority="472">
      <formula>$B$17="「介護ソフトの定着促進支援」を活用する"</formula>
    </cfRule>
    <cfRule type="expression" dxfId="136" priority="473">
      <formula>$B$17="「介護ソフトの定着促進支援」を活用しない"</formula>
    </cfRule>
  </conditionalFormatting>
  <conditionalFormatting sqref="J40:J41">
    <cfRule type="expression" dxfId="135" priority="438">
      <formula>$B$17="「介護ソフトの定着促進支援」を活用しない"</formula>
    </cfRule>
    <cfRule type="expression" dxfId="134" priority="437">
      <formula>$B$17="「介護ソフトの定着促進支援」を活用する"</formula>
    </cfRule>
    <cfRule type="expression" dxfId="133" priority="439">
      <formula>J40&lt;&gt;""</formula>
    </cfRule>
    <cfRule type="expression" dxfId="132" priority="440">
      <formula>J40&lt;&gt;"プルダウンを選択してください"</formula>
    </cfRule>
  </conditionalFormatting>
  <conditionalFormatting sqref="J55:J56">
    <cfRule type="expression" dxfId="131" priority="402">
      <formula>$B$17="「介護ソフトの定着促進支援」を活用する"</formula>
    </cfRule>
    <cfRule type="expression" dxfId="130" priority="403">
      <formula>$B$17="「介護ソフトの定着促進支援」を活用しない"</formula>
    </cfRule>
    <cfRule type="expression" dxfId="129" priority="404">
      <formula>J55&lt;&gt;""</formula>
    </cfRule>
    <cfRule type="expression" dxfId="128" priority="405">
      <formula>J55&lt;&gt;"プルダウンを選択してください"</formula>
    </cfRule>
  </conditionalFormatting>
  <conditionalFormatting sqref="J70:J71">
    <cfRule type="expression" dxfId="127" priority="369">
      <formula>J70&lt;&gt;""</formula>
    </cfRule>
    <cfRule type="expression" dxfId="126" priority="370">
      <formula>J70&lt;&gt;"プルダウンを選択してください"</formula>
    </cfRule>
    <cfRule type="expression" dxfId="125" priority="367">
      <formula>$B$17="「介護ソフトの定着促進支援」を活用する"</formula>
    </cfRule>
    <cfRule type="expression" dxfId="124" priority="368">
      <formula>$B$17="「介護ソフトの定着促進支援」を活用しない"</formula>
    </cfRule>
  </conditionalFormatting>
  <conditionalFormatting sqref="J85:J86">
    <cfRule type="expression" dxfId="123" priority="335">
      <formula>J85&lt;&gt;"プルダウンを選択してください"</formula>
    </cfRule>
    <cfRule type="expression" dxfId="122" priority="333">
      <formula>$B$17="「介護ソフトの定着促進支援」を活用しない"</formula>
    </cfRule>
    <cfRule type="expression" dxfId="121" priority="334">
      <formula>J85&lt;&gt;""</formula>
    </cfRule>
    <cfRule type="expression" dxfId="120" priority="332">
      <formula>$B$17="「介護ソフトの定着促進支援」を活用する"</formula>
    </cfRule>
  </conditionalFormatting>
  <conditionalFormatting sqref="J100:J101">
    <cfRule type="expression" dxfId="119" priority="297">
      <formula>$B$17="「介護ソフトの定着促進支援」を活用する"</formula>
    </cfRule>
    <cfRule type="expression" dxfId="118" priority="298">
      <formula>$B$17="「介護ソフトの定着促進支援」を活用しない"</formula>
    </cfRule>
    <cfRule type="expression" dxfId="117" priority="299">
      <formula>J100&lt;&gt;""</formula>
    </cfRule>
    <cfRule type="expression" dxfId="116" priority="300">
      <formula>J100&lt;&gt;"プルダウンを選択してください"</formula>
    </cfRule>
  </conditionalFormatting>
  <conditionalFormatting sqref="J115:J116">
    <cfRule type="expression" dxfId="115" priority="262">
      <formula>$B$17="「介護ソフトの定着促進支援」を活用する"</formula>
    </cfRule>
    <cfRule type="expression" dxfId="114" priority="264">
      <formula>J115&lt;&gt;""</formula>
    </cfRule>
    <cfRule type="expression" dxfId="113" priority="265">
      <formula>J115&lt;&gt;"プルダウンを選択してください"</formula>
    </cfRule>
    <cfRule type="expression" dxfId="112" priority="263">
      <formula>$B$17="「介護ソフトの定着促進支援」を活用しない"</formula>
    </cfRule>
  </conditionalFormatting>
  <conditionalFormatting sqref="J130:J131">
    <cfRule type="expression" dxfId="111" priority="228">
      <formula>$B$17="「介護ソフトの定着促進支援」を活用しない"</formula>
    </cfRule>
    <cfRule type="expression" dxfId="110" priority="230">
      <formula>J130&lt;&gt;"プルダウンを選択してください"</formula>
    </cfRule>
    <cfRule type="expression" dxfId="109" priority="229">
      <formula>J130&lt;&gt;""</formula>
    </cfRule>
    <cfRule type="expression" dxfId="108" priority="227">
      <formula>$B$17="「介護ソフトの定着促進支援」を活用する"</formula>
    </cfRule>
  </conditionalFormatting>
  <conditionalFormatting sqref="J145:J146">
    <cfRule type="expression" dxfId="107" priority="192">
      <formula>$B$17="「介護ソフトの定着促進支援」を活用する"</formula>
    </cfRule>
    <cfRule type="expression" dxfId="106" priority="193">
      <formula>$B$17="「介護ソフトの定着促進支援」を活用しない"</formula>
    </cfRule>
    <cfRule type="expression" dxfId="105" priority="194">
      <formula>J145&lt;&gt;""</formula>
    </cfRule>
    <cfRule type="expression" dxfId="104" priority="195">
      <formula>J145&lt;&gt;"プルダウンを選択してください"</formula>
    </cfRule>
  </conditionalFormatting>
  <conditionalFormatting sqref="J160:J161">
    <cfRule type="expression" dxfId="103" priority="160">
      <formula>J160&lt;&gt;"プルダウンを選択してください"</formula>
    </cfRule>
    <cfRule type="expression" dxfId="102" priority="159">
      <formula>J160&lt;&gt;""</formula>
    </cfRule>
    <cfRule type="expression" dxfId="101" priority="158">
      <formula>$B$17="「介護ソフトの定着促進支援」を活用しない"</formula>
    </cfRule>
    <cfRule type="expression" dxfId="100" priority="157">
      <formula>$B$17="「介護ソフトの定着促進支援」を活用する"</formula>
    </cfRule>
  </conditionalFormatting>
  <conditionalFormatting sqref="J25:K26">
    <cfRule type="expression" dxfId="99" priority="468">
      <formula>J25&lt;&gt;""</formula>
    </cfRule>
  </conditionalFormatting>
  <conditionalFormatting sqref="J40:K41">
    <cfRule type="expression" dxfId="98" priority="433">
      <formula>J40&lt;&gt;""</formula>
    </cfRule>
  </conditionalFormatting>
  <conditionalFormatting sqref="J55:K56">
    <cfRule type="expression" dxfId="97" priority="398">
      <formula>J55&lt;&gt;""</formula>
    </cfRule>
  </conditionalFormatting>
  <conditionalFormatting sqref="J70:K71">
    <cfRule type="expression" dxfId="96" priority="363">
      <formula>J70&lt;&gt;""</formula>
    </cfRule>
  </conditionalFormatting>
  <conditionalFormatting sqref="J85:K86">
    <cfRule type="expression" dxfId="95" priority="328">
      <formula>J85&lt;&gt;""</formula>
    </cfRule>
  </conditionalFormatting>
  <conditionalFormatting sqref="J100:K101">
    <cfRule type="expression" dxfId="94" priority="293">
      <formula>J100&lt;&gt;""</formula>
    </cfRule>
  </conditionalFormatting>
  <conditionalFormatting sqref="J115:K116">
    <cfRule type="expression" dxfId="93" priority="258">
      <formula>J115&lt;&gt;""</formula>
    </cfRule>
  </conditionalFormatting>
  <conditionalFormatting sqref="J130:K131">
    <cfRule type="expression" dxfId="92" priority="223">
      <formula>J130&lt;&gt;""</formula>
    </cfRule>
  </conditionalFormatting>
  <conditionalFormatting sqref="J145:K146">
    <cfRule type="expression" dxfId="91" priority="188">
      <formula>J145&lt;&gt;""</formula>
    </cfRule>
  </conditionalFormatting>
  <conditionalFormatting sqref="J160:K161">
    <cfRule type="expression" dxfId="90" priority="153">
      <formula>J160&lt;&gt;""</formula>
    </cfRule>
  </conditionalFormatting>
  <conditionalFormatting sqref="J25:L26">
    <cfRule type="expression" dxfId="89" priority="458">
      <formula>$B$15="介護業務支援（バックオフィスソフト）"</formula>
    </cfRule>
  </conditionalFormatting>
  <conditionalFormatting sqref="J40:L41">
    <cfRule type="expression" dxfId="88" priority="423">
      <formula>$B$15="介護業務支援（バックオフィスソフト）"</formula>
    </cfRule>
  </conditionalFormatting>
  <conditionalFormatting sqref="J55:L56">
    <cfRule type="expression" dxfId="87" priority="388">
      <formula>$B$15="介護業務支援（バックオフィスソフト）"</formula>
    </cfRule>
  </conditionalFormatting>
  <conditionalFormatting sqref="J70:L71">
    <cfRule type="expression" dxfId="86" priority="353">
      <formula>$B$15="介護業務支援（バックオフィスソフト）"</formula>
    </cfRule>
  </conditionalFormatting>
  <conditionalFormatting sqref="J85:L86">
    <cfRule type="expression" dxfId="85" priority="318">
      <formula>$B$15="介護業務支援（バックオフィスソフト）"</formula>
    </cfRule>
  </conditionalFormatting>
  <conditionalFormatting sqref="J100:L101">
    <cfRule type="expression" dxfId="84" priority="283">
      <formula>$B$15="介護業務支援（バックオフィスソフト）"</formula>
    </cfRule>
  </conditionalFormatting>
  <conditionalFormatting sqref="J115:L116">
    <cfRule type="expression" dxfId="83" priority="248">
      <formula>$B$15="介護業務支援（バックオフィスソフト）"</formula>
    </cfRule>
  </conditionalFormatting>
  <conditionalFormatting sqref="J130:L131">
    <cfRule type="expression" dxfId="82" priority="213">
      <formula>$B$15="介護業務支援（バックオフィスソフト）"</formula>
    </cfRule>
  </conditionalFormatting>
  <conditionalFormatting sqref="J145:L146">
    <cfRule type="expression" dxfId="81" priority="178">
      <formula>$B$15="介護業務支援（バックオフィスソフト）"</formula>
    </cfRule>
  </conditionalFormatting>
  <conditionalFormatting sqref="J160:L161">
    <cfRule type="expression" dxfId="80" priority="143">
      <formula>$B$15="介護業務支援（バックオフィスソフト）"</formula>
    </cfRule>
  </conditionalFormatting>
  <conditionalFormatting sqref="K25:K26">
    <cfRule type="expression" dxfId="79" priority="466">
      <formula>$B$17="「介護ソフトの定着促進支援」を活用する"</formula>
    </cfRule>
    <cfRule type="expression" dxfId="78" priority="469">
      <formula>K25&lt;&gt;"プルダウンを選択してください"</formula>
    </cfRule>
    <cfRule type="expression" dxfId="77" priority="467">
      <formula>$B$17="「介護ソフトの定着促進支援」を活用しない"</formula>
    </cfRule>
  </conditionalFormatting>
  <conditionalFormatting sqref="K40:K41">
    <cfRule type="expression" dxfId="76" priority="434">
      <formula>K40&lt;&gt;"プルダウンを選択してください"</formula>
    </cfRule>
    <cfRule type="expression" dxfId="75" priority="432">
      <formula>$B$17="「介護ソフトの定着促進支援」を活用しない"</formula>
    </cfRule>
    <cfRule type="expression" dxfId="74" priority="431">
      <formula>$B$17="「介護ソフトの定着促進支援」を活用する"</formula>
    </cfRule>
  </conditionalFormatting>
  <conditionalFormatting sqref="K55:K56">
    <cfRule type="expression" dxfId="73" priority="396">
      <formula>$B$17="「介護ソフトの定着促進支援」を活用する"</formula>
    </cfRule>
    <cfRule type="expression" dxfId="72" priority="397">
      <formula>$B$17="「介護ソフトの定着促進支援」を活用しない"</formula>
    </cfRule>
    <cfRule type="expression" dxfId="71" priority="399">
      <formula>K55&lt;&gt;"プルダウンを選択してください"</formula>
    </cfRule>
  </conditionalFormatting>
  <conditionalFormatting sqref="K70:K71">
    <cfRule type="expression" dxfId="70" priority="362">
      <formula>$B$17="「介護ソフトの定着促進支援」を活用しない"</formula>
    </cfRule>
    <cfRule type="expression" dxfId="69" priority="364">
      <formula>K70&lt;&gt;"プルダウンを選択してください"</formula>
    </cfRule>
    <cfRule type="expression" dxfId="68" priority="361">
      <formula>$B$17="「介護ソフトの定着促進支援」を活用する"</formula>
    </cfRule>
  </conditionalFormatting>
  <conditionalFormatting sqref="K85:K86">
    <cfRule type="expression" dxfId="67" priority="329">
      <formula>K85&lt;&gt;"プルダウンを選択してください"</formula>
    </cfRule>
    <cfRule type="expression" dxfId="66" priority="327">
      <formula>$B$17="「介護ソフトの定着促進支援」を活用しない"</formula>
    </cfRule>
    <cfRule type="expression" dxfId="65" priority="326">
      <formula>$B$17="「介護ソフトの定着促進支援」を活用する"</formula>
    </cfRule>
  </conditionalFormatting>
  <conditionalFormatting sqref="K100:K101">
    <cfRule type="expression" dxfId="64" priority="294">
      <formula>K100&lt;&gt;"プルダウンを選択してください"</formula>
    </cfRule>
    <cfRule type="expression" dxfId="63" priority="292">
      <formula>$B$17="「介護ソフトの定着促進支援」を活用しない"</formula>
    </cfRule>
    <cfRule type="expression" dxfId="62" priority="291">
      <formula>$B$17="「介護ソフトの定着促進支援」を活用する"</formula>
    </cfRule>
  </conditionalFormatting>
  <conditionalFormatting sqref="K115:K116">
    <cfRule type="expression" dxfId="61" priority="257">
      <formula>$B$17="「介護ソフトの定着促進支援」を活用しない"</formula>
    </cfRule>
    <cfRule type="expression" dxfId="60" priority="259">
      <formula>K115&lt;&gt;"プルダウンを選択してください"</formula>
    </cfRule>
    <cfRule type="expression" dxfId="59" priority="256">
      <formula>$B$17="「介護ソフトの定着促進支援」を活用する"</formula>
    </cfRule>
  </conditionalFormatting>
  <conditionalFormatting sqref="K130:K131">
    <cfRule type="expression" dxfId="58" priority="221">
      <formula>$B$17="「介護ソフトの定着促進支援」を活用する"</formula>
    </cfRule>
    <cfRule type="expression" dxfId="57" priority="224">
      <formula>K130&lt;&gt;"プルダウンを選択してください"</formula>
    </cfRule>
    <cfRule type="expression" dxfId="56" priority="222">
      <formula>$B$17="「介護ソフトの定着促進支援」を活用しない"</formula>
    </cfRule>
  </conditionalFormatting>
  <conditionalFormatting sqref="K145:K146">
    <cfRule type="expression" dxfId="55" priority="186">
      <formula>$B$17="「介護ソフトの定着促進支援」を活用する"</formula>
    </cfRule>
    <cfRule type="expression" dxfId="54" priority="187">
      <formula>$B$17="「介護ソフトの定着促進支援」を活用しない"</formula>
    </cfRule>
    <cfRule type="expression" dxfId="53" priority="189">
      <formula>K145&lt;&gt;"プルダウンを選択してください"</formula>
    </cfRule>
  </conditionalFormatting>
  <conditionalFormatting sqref="K160:K161">
    <cfRule type="expression" dxfId="52" priority="154">
      <formula>K160&lt;&gt;"プルダウンを選択してください"</formula>
    </cfRule>
    <cfRule type="expression" dxfId="51" priority="151">
      <formula>$B$17="「介護ソフトの定着促進支援」を活用する"</formula>
    </cfRule>
    <cfRule type="expression" dxfId="50" priority="152">
      <formula>$B$17="「介護ソフトの定着促進支援」を活用しない"</formula>
    </cfRule>
  </conditionalFormatting>
  <conditionalFormatting sqref="K25:L26">
    <cfRule type="expression" dxfId="49" priority="462">
      <formula>K25&lt;&gt;""</formula>
    </cfRule>
  </conditionalFormatting>
  <conditionalFormatting sqref="K40:L41">
    <cfRule type="expression" dxfId="48" priority="427">
      <formula>K40&lt;&gt;""</formula>
    </cfRule>
  </conditionalFormatting>
  <conditionalFormatting sqref="K55:L56">
    <cfRule type="expression" dxfId="47" priority="392">
      <formula>K55&lt;&gt;""</formula>
    </cfRule>
  </conditionalFormatting>
  <conditionalFormatting sqref="K70:L71">
    <cfRule type="expression" dxfId="46" priority="357">
      <formula>K70&lt;&gt;""</formula>
    </cfRule>
  </conditionalFormatting>
  <conditionalFormatting sqref="K85:L86">
    <cfRule type="expression" dxfId="45" priority="322">
      <formula>K85&lt;&gt;""</formula>
    </cfRule>
  </conditionalFormatting>
  <conditionalFormatting sqref="K100:L101">
    <cfRule type="expression" dxfId="44" priority="287">
      <formula>K100&lt;&gt;""</formula>
    </cfRule>
  </conditionalFormatting>
  <conditionalFormatting sqref="K115:L116">
    <cfRule type="expression" dxfId="43" priority="252">
      <formula>K115&lt;&gt;""</formula>
    </cfRule>
  </conditionalFormatting>
  <conditionalFormatting sqref="K130:L131">
    <cfRule type="expression" dxfId="42" priority="217">
      <formula>K130&lt;&gt;""</formula>
    </cfRule>
  </conditionalFormatting>
  <conditionalFormatting sqref="K145:L146">
    <cfRule type="expression" dxfId="41" priority="182">
      <formula>K145&lt;&gt;""</formula>
    </cfRule>
  </conditionalFormatting>
  <conditionalFormatting sqref="K160:L161">
    <cfRule type="expression" dxfId="40" priority="147">
      <formula>K160&lt;&gt;""</formula>
    </cfRule>
  </conditionalFormatting>
  <conditionalFormatting sqref="L25:L26">
    <cfRule type="expression" dxfId="39" priority="463">
      <formula>L25&lt;&gt;"プルダウンを選択してください"</formula>
    </cfRule>
    <cfRule type="expression" dxfId="38" priority="461">
      <formula>$B$17="「介護ソフトの定着促進支援」を活用しない"</formula>
    </cfRule>
    <cfRule type="expression" dxfId="37" priority="459">
      <formula>L25&lt;&gt;""</formula>
    </cfRule>
    <cfRule type="expression" dxfId="36" priority="460">
      <formula>$B$17="「介護ソフトの定着促進支援」を活用する"</formula>
    </cfRule>
  </conditionalFormatting>
  <conditionalFormatting sqref="L40:L41">
    <cfRule type="expression" dxfId="35" priority="428">
      <formula>L40&lt;&gt;"プルダウンを選択してください"</formula>
    </cfRule>
    <cfRule type="expression" dxfId="34" priority="426">
      <formula>$B$17="「介護ソフトの定着促進支援」を活用しない"</formula>
    </cfRule>
    <cfRule type="expression" dxfId="33" priority="425">
      <formula>$B$17="「介護ソフトの定着促進支援」を活用する"</formula>
    </cfRule>
    <cfRule type="expression" dxfId="32" priority="424">
      <formula>L40&lt;&gt;""</formula>
    </cfRule>
  </conditionalFormatting>
  <conditionalFormatting sqref="L55:L56">
    <cfRule type="expression" dxfId="31" priority="390">
      <formula>$B$17="「介護ソフトの定着促進支援」を活用する"</formula>
    </cfRule>
    <cfRule type="expression" dxfId="30" priority="391">
      <formula>$B$17="「介護ソフトの定着促進支援」を活用しない"</formula>
    </cfRule>
    <cfRule type="expression" dxfId="29" priority="393">
      <formula>L55&lt;&gt;"プルダウンを選択してください"</formula>
    </cfRule>
    <cfRule type="expression" dxfId="28" priority="389">
      <formula>L55&lt;&gt;""</formula>
    </cfRule>
  </conditionalFormatting>
  <conditionalFormatting sqref="L70:L71">
    <cfRule type="expression" dxfId="27" priority="358">
      <formula>L70&lt;&gt;"プルダウンを選択してください"</formula>
    </cfRule>
    <cfRule type="expression" dxfId="26" priority="356">
      <formula>$B$17="「介護ソフトの定着促進支援」を活用しない"</formula>
    </cfRule>
    <cfRule type="expression" dxfId="25" priority="355">
      <formula>$B$17="「介護ソフトの定着促進支援」を活用する"</formula>
    </cfRule>
    <cfRule type="expression" dxfId="24" priority="354">
      <formula>L70&lt;&gt;""</formula>
    </cfRule>
  </conditionalFormatting>
  <conditionalFormatting sqref="L85:L86">
    <cfRule type="expression" dxfId="23" priority="321">
      <formula>$B$17="「介護ソフトの定着促進支援」を活用しない"</formula>
    </cfRule>
    <cfRule type="expression" dxfId="22" priority="323">
      <formula>L85&lt;&gt;"プルダウンを選択してください"</formula>
    </cfRule>
    <cfRule type="expression" dxfId="21" priority="319">
      <formula>L85&lt;&gt;""</formula>
    </cfRule>
    <cfRule type="expression" dxfId="20" priority="320">
      <formula>$B$17="「介護ソフトの定着促進支援」を活用する"</formula>
    </cfRule>
  </conditionalFormatting>
  <conditionalFormatting sqref="L100:L101">
    <cfRule type="expression" dxfId="19" priority="285">
      <formula>$B$17="「介護ソフトの定着促進支援」を活用する"</formula>
    </cfRule>
    <cfRule type="expression" dxfId="18" priority="284">
      <formula>L100&lt;&gt;""</formula>
    </cfRule>
    <cfRule type="expression" dxfId="17" priority="288">
      <formula>L100&lt;&gt;"プルダウンを選択してください"</formula>
    </cfRule>
    <cfRule type="expression" dxfId="16" priority="286">
      <formula>$B$17="「介護ソフトの定着促進支援」を活用しない"</formula>
    </cfRule>
  </conditionalFormatting>
  <conditionalFormatting sqref="L115:L116">
    <cfRule type="expression" dxfId="15" priority="250">
      <formula>$B$17="「介護ソフトの定着促進支援」を活用する"</formula>
    </cfRule>
    <cfRule type="expression" dxfId="14" priority="249">
      <formula>L115&lt;&gt;""</formula>
    </cfRule>
    <cfRule type="expression" dxfId="13" priority="253">
      <formula>L115&lt;&gt;"プルダウンを選択してください"</formula>
    </cfRule>
    <cfRule type="expression" dxfId="12" priority="251">
      <formula>$B$17="「介護ソフトの定着促進支援」を活用しない"</formula>
    </cfRule>
  </conditionalFormatting>
  <conditionalFormatting sqref="L130:L131">
    <cfRule type="expression" dxfId="11" priority="216">
      <formula>$B$17="「介護ソフトの定着促進支援」を活用しない"</formula>
    </cfRule>
    <cfRule type="expression" dxfId="10" priority="215">
      <formula>$B$17="「介護ソフトの定着促進支援」を活用する"</formula>
    </cfRule>
    <cfRule type="expression" dxfId="9" priority="214">
      <formula>L130&lt;&gt;""</formula>
    </cfRule>
    <cfRule type="expression" dxfId="8" priority="218">
      <formula>L130&lt;&gt;"プルダウンを選択してください"</formula>
    </cfRule>
  </conditionalFormatting>
  <conditionalFormatting sqref="L145:L146">
    <cfRule type="expression" dxfId="7" priority="181">
      <formula>$B$17="「介護ソフトの定着促進支援」を活用しない"</formula>
    </cfRule>
    <cfRule type="expression" dxfId="6" priority="183">
      <formula>L145&lt;&gt;"プルダウンを選択してください"</formula>
    </cfRule>
    <cfRule type="expression" dxfId="5" priority="179">
      <formula>L145&lt;&gt;""</formula>
    </cfRule>
    <cfRule type="expression" dxfId="4" priority="180">
      <formula>$B$17="「介護ソフトの定着促進支援」を活用する"</formula>
    </cfRule>
  </conditionalFormatting>
  <conditionalFormatting sqref="L160:L161">
    <cfRule type="expression" dxfId="3" priority="146">
      <formula>$B$17="「介護ソフトの定着促進支援」を活用しない"</formula>
    </cfRule>
    <cfRule type="expression" dxfId="2" priority="144">
      <formula>L160&lt;&gt;""</formula>
    </cfRule>
    <cfRule type="expression" dxfId="1" priority="145">
      <formula>$B$17="「介護ソフトの定着促進支援」を活用する"</formula>
    </cfRule>
    <cfRule type="expression" dxfId="0" priority="148">
      <formula>L160&lt;&gt;"プルダウンを選択してください"</formula>
    </cfRule>
  </conditionalFormatting>
  <dataValidations count="2">
    <dataValidation type="list" allowBlank="1" showInputMessage="1" showErrorMessage="1" sqref="B629:H629 B571:H571 B600:H600 B397:H397 B426:H426 B455:H455 B484:H484 B513:H513 B542:H542 B658:H658" xr:uid="{95232E70-C595-4238-A5EE-3AEC78540E86}">
      <formula1>"⑤「介護ソフトの定着促進支援」の活用有無（プルダウンを選択してください）,⑤「介護ソフトの定着促進支援」を活用する,⑤「介護ソフトの定着促進支援」を活用しない"</formula1>
    </dataValidation>
    <dataValidation type="list" allowBlank="1" showInputMessage="1" showErrorMessage="1" sqref="B135 B120 B15 B30 B45 B60 B75 B90 B105 B150" xr:uid="{594CCD51-0948-4600-B84A-7E03C30C0A8E}">
      <formula1>"プルダウンを選択してください,介護業務支援（介護ソフト）,介護業務支援（バックオフィスソフト）"</formula1>
    </dataValidation>
  </dataValidations>
  <printOptions horizontalCentered="1"/>
  <pageMargins left="0.78740157480314965" right="0.78740157480314965" top="0.78740157480314965" bottom="0.39370078740157483" header="0.31496062992125984" footer="0.31496062992125984"/>
  <pageSetup paperSize="9" scale="47" orientation="portrait" r:id="rId1"/>
  <colBreaks count="2" manualBreakCount="2">
    <brk id="13" max="39" man="1"/>
    <brk id="16" max="39" man="1"/>
  </col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320E371-82C1-44B9-8360-445DC9AAFD2B}">
          <x14:formula1>
            <xm:f>データ!$F$29:$F$42</xm:f>
          </x14:formula1>
          <xm:sqref>E617:F617 B180:F180 B198:F198 B216:F216 B234:F234 B252:F252 B270:F270 B288 B320:F320 B338:F338 B356:F356 E391:F391 E418:F418 E445:F445 E472:F472 E499:F499 E536:F536 E563:F563 E590:F590 B168 B170:F170 B172:F172 B174:F174 B176:F176 B178:F178 B200:F200 B188 B190:F190 B192:F192 B194:F194 B196:F196 B218:F218 B220:F220 B208 B210:F210 B212:F212 B214:F214 B236:F236 B238:F238 B240:F240 B228 B230:F230 B232:F232 B254:F254 B256:F256 B258:F258 B260:F260 B248 B250:F250 B272:F272 B274:F274 B276:F276 B278:F278 B280:F280 B268 B290:F290 B292:F292 B294:F294 B296:F296 B298:F298 B300:F300 B308 B310:F310 B312:F312 B314:F314 B316:F316 B318:F318 B340:F340 B328 B330:F330 B332:F332 B334:F334 B336:F336 B358:F358 B360:F360 B348 B350:F350 B352:F352 B354:F354 E383:F383 E385:F385 E387:F387 E389:F389 E420:F420 E412:F412 E414:F414 E416:F416 E447:F447 E449:F449 E441:F441 E443:F443 E474:F474 E476:F476 E478:F478 E470:F470 E501:F501 E503:F503 E505:F505 E507:F507 E528:F528 E530:F530 E532:F532 E534:F534 E565:F565 E557:F557 E559:F559 E561:F561 E592:F592 E594:F594 E586:F586 E588:F588 E619:F619 E621:F621 E623:F623 E615:F615 E646:F646 E648:F648 E650:F650 E652:F652 E644:F644</xm:sqref>
        </x14:dataValidation>
        <x14:dataValidation type="list" allowBlank="1" showInputMessage="1" showErrorMessage="1" xr:uid="{62168156-7CDF-49CE-85DA-167F8E247EE1}">
          <x14:formula1>
            <xm:f>データ!$F$25:$F$27</xm:f>
          </x14:formula1>
          <xm:sqref>B24:G24 B129:G129 B144:G144 B39:G39 B54:G54 B69:G69 B84:G84 B99:G99 B114:G114 B159:G159</xm:sqref>
        </x14:dataValidation>
        <x14:dataValidation type="list" allowBlank="1" showInputMessage="1" showErrorMessage="1" xr:uid="{FC6B1BEC-3A1B-4816-8091-3D6009EE9CA4}">
          <x14:formula1>
            <xm:f>データ!$F$22:$F$24</xm:f>
          </x14:formula1>
          <xm:sqref>B122:G122 B17:G17 B137:G137 B32:G32 B47:G47 B62:G62 B77:G77 B92:G92 B107:G107 B152:G152</xm:sqref>
        </x14:dataValidation>
        <x14:dataValidation type="list" allowBlank="1" showInputMessage="1" showErrorMessage="1" xr:uid="{5E36CEFC-B8FF-45EC-A9CA-26E4779EC083}">
          <x14:formula1>
            <xm:f>データ!$G$6:$G$11</xm:f>
          </x14:formula1>
          <xm:sqref>E135:F135 E120:F120 E15:F15 E30:F30 E45:F45 E60:F60 E75:F75 E90:F90 E105:F105 E150:F150</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53ADB-E565-4344-B6FB-DB275B7F2C71}">
  <sheetPr>
    <tabColor theme="9" tint="0.39997558519241921"/>
  </sheetPr>
  <dimension ref="A1:AR78"/>
  <sheetViews>
    <sheetView view="pageBreakPreview" zoomScaleNormal="100" zoomScaleSheetLayoutView="100" workbookViewId="0">
      <selection activeCell="BF7" sqref="BF7"/>
    </sheetView>
  </sheetViews>
  <sheetFormatPr defaultColWidth="9" defaultRowHeight="14.25" outlineLevelRow="1" x14ac:dyDescent="0.15"/>
  <cols>
    <col min="1" max="1" width="1.875" style="1" customWidth="1"/>
    <col min="2" max="3" width="2.25" style="1" customWidth="1"/>
    <col min="4" max="7" width="2.75" style="1" customWidth="1"/>
    <col min="8" max="8" width="4.125" style="1" customWidth="1"/>
    <col min="9" max="9" width="3.875" style="1" customWidth="1"/>
    <col min="10" max="11" width="2.875" style="1" customWidth="1"/>
    <col min="12" max="31" width="2.625" style="1" customWidth="1"/>
    <col min="32" max="32" width="3.75" style="1" customWidth="1"/>
    <col min="33" max="33" width="1.875" style="1" customWidth="1"/>
    <col min="34" max="43" width="2.5" style="1" customWidth="1"/>
    <col min="44" max="47" width="9" style="1"/>
    <col min="48" max="66" width="2.5" style="1" customWidth="1"/>
    <col min="67" max="16384" width="9" style="1"/>
  </cols>
  <sheetData>
    <row r="1" spans="1:44" x14ac:dyDescent="0.15">
      <c r="A1" s="2"/>
    </row>
    <row r="2" spans="1:44" s="2" customFormat="1" ht="15" customHeight="1" x14ac:dyDescent="0.15">
      <c r="A2" s="2" t="s">
        <v>92</v>
      </c>
    </row>
    <row r="3" spans="1:44" s="2" customFormat="1" ht="15" customHeight="1" x14ac:dyDescent="0.15"/>
    <row r="4" spans="1:44" s="2" customFormat="1" ht="15" customHeight="1" x14ac:dyDescent="0.15">
      <c r="A4" s="266" t="s">
        <v>261</v>
      </c>
      <c r="B4" s="266"/>
      <c r="C4" s="266"/>
      <c r="D4" s="266"/>
      <c r="E4" s="266"/>
      <c r="F4" s="266"/>
      <c r="G4" s="266"/>
      <c r="H4" s="266"/>
      <c r="I4" s="266"/>
      <c r="J4" s="266"/>
      <c r="K4" s="266"/>
      <c r="L4" s="266"/>
      <c r="M4" s="266"/>
      <c r="N4" s="266"/>
      <c r="O4" s="266"/>
      <c r="P4" s="266"/>
      <c r="Q4" s="266"/>
      <c r="R4" s="266"/>
      <c r="S4" s="266"/>
      <c r="T4" s="266"/>
      <c r="U4" s="266"/>
      <c r="V4" s="266"/>
      <c r="W4" s="266"/>
      <c r="X4" s="266"/>
      <c r="Y4" s="266"/>
      <c r="Z4" s="266"/>
      <c r="AA4" s="266"/>
      <c r="AB4" s="266"/>
      <c r="AC4" s="266"/>
      <c r="AD4" s="266"/>
      <c r="AE4" s="266"/>
      <c r="AF4" s="266"/>
      <c r="AG4" s="266"/>
    </row>
    <row r="5" spans="1:44" s="2" customFormat="1" ht="15" customHeight="1" x14ac:dyDescent="0.15"/>
    <row r="6" spans="1:44" s="2" customFormat="1" ht="15" customHeight="1" x14ac:dyDescent="0.15">
      <c r="C6" s="15"/>
      <c r="D6" s="15"/>
      <c r="E6" s="15"/>
    </row>
    <row r="7" spans="1:44" s="2" customFormat="1" ht="54" customHeight="1" x14ac:dyDescent="0.15">
      <c r="B7" s="242" t="s">
        <v>19</v>
      </c>
      <c r="C7" s="370"/>
      <c r="D7" s="371" t="s">
        <v>93</v>
      </c>
      <c r="E7" s="371"/>
      <c r="F7" s="371"/>
      <c r="G7" s="371"/>
      <c r="H7" s="371"/>
      <c r="I7" s="372"/>
      <c r="J7" s="271"/>
      <c r="K7" s="272"/>
      <c r="L7" s="272"/>
      <c r="M7" s="272"/>
      <c r="N7" s="272"/>
      <c r="O7" s="272"/>
      <c r="P7" s="272"/>
      <c r="Q7" s="272"/>
      <c r="R7" s="272"/>
      <c r="S7" s="272"/>
      <c r="T7" s="272"/>
      <c r="U7" s="272"/>
      <c r="V7" s="272"/>
      <c r="W7" s="272"/>
      <c r="X7" s="272"/>
      <c r="Y7" s="272"/>
      <c r="Z7" s="272"/>
      <c r="AA7" s="272"/>
      <c r="AB7" s="272"/>
      <c r="AC7" s="272"/>
      <c r="AD7" s="272"/>
      <c r="AE7" s="272"/>
      <c r="AF7" s="273"/>
    </row>
    <row r="8" spans="1:44" s="2" customFormat="1" ht="33" customHeight="1" x14ac:dyDescent="0.15">
      <c r="B8" s="259" t="s">
        <v>21</v>
      </c>
      <c r="C8" s="260"/>
      <c r="D8" s="258" t="s">
        <v>94</v>
      </c>
      <c r="E8" s="258"/>
      <c r="F8" s="258"/>
      <c r="G8" s="258"/>
      <c r="H8" s="258"/>
      <c r="I8" s="623"/>
      <c r="J8" s="383"/>
      <c r="K8" s="384"/>
      <c r="L8" s="385"/>
      <c r="M8" s="385"/>
      <c r="N8" s="50" t="s">
        <v>2</v>
      </c>
      <c r="O8" s="382"/>
      <c r="P8" s="382"/>
      <c r="Q8" s="50" t="s">
        <v>1</v>
      </c>
      <c r="R8" s="382"/>
      <c r="S8" s="382"/>
      <c r="T8" s="94" t="s">
        <v>0</v>
      </c>
      <c r="U8" s="50" t="s">
        <v>235</v>
      </c>
      <c r="V8" s="380">
        <f>'第１号様式（第４条関係）'!O22</f>
        <v>0</v>
      </c>
      <c r="W8" s="380"/>
      <c r="X8" s="380">
        <f>'第１号様式（第４条関係）'!Q22</f>
        <v>0</v>
      </c>
      <c r="Y8" s="380"/>
      <c r="Z8" s="50" t="s">
        <v>2</v>
      </c>
      <c r="AA8" s="381">
        <f>'第１号様式（第４条関係）'!T22</f>
        <v>0</v>
      </c>
      <c r="AB8" s="381"/>
      <c r="AC8" s="50" t="s">
        <v>1</v>
      </c>
      <c r="AD8" s="381">
        <f>'第１号様式（第４条関係）'!W22</f>
        <v>0</v>
      </c>
      <c r="AE8" s="381"/>
      <c r="AF8" s="95" t="s">
        <v>383</v>
      </c>
    </row>
    <row r="9" spans="1:44" s="2" customFormat="1" ht="33" customHeight="1" x14ac:dyDescent="0.15">
      <c r="B9" s="368"/>
      <c r="C9" s="369"/>
      <c r="D9" s="442"/>
      <c r="E9" s="442"/>
      <c r="F9" s="442"/>
      <c r="G9" s="442"/>
      <c r="H9" s="442"/>
      <c r="I9" s="624"/>
      <c r="J9" s="383"/>
      <c r="K9" s="384"/>
      <c r="L9" s="385"/>
      <c r="M9" s="385"/>
      <c r="N9" s="50" t="s">
        <v>2</v>
      </c>
      <c r="O9" s="382"/>
      <c r="P9" s="382"/>
      <c r="Q9" s="50" t="s">
        <v>1</v>
      </c>
      <c r="R9" s="382"/>
      <c r="S9" s="382"/>
      <c r="T9" s="94" t="s">
        <v>0</v>
      </c>
      <c r="U9" s="50" t="s">
        <v>235</v>
      </c>
      <c r="V9" s="384"/>
      <c r="W9" s="384"/>
      <c r="X9" s="385"/>
      <c r="Y9" s="385"/>
      <c r="Z9" s="50" t="s">
        <v>2</v>
      </c>
      <c r="AA9" s="382"/>
      <c r="AB9" s="382"/>
      <c r="AC9" s="50" t="s">
        <v>1</v>
      </c>
      <c r="AD9" s="382"/>
      <c r="AE9" s="382"/>
      <c r="AF9" s="224" t="s">
        <v>0</v>
      </c>
    </row>
    <row r="10" spans="1:44" s="2" customFormat="1" ht="54" customHeight="1" x14ac:dyDescent="0.15">
      <c r="B10" s="242" t="s">
        <v>22</v>
      </c>
      <c r="C10" s="370"/>
      <c r="D10" s="371" t="s">
        <v>95</v>
      </c>
      <c r="E10" s="371"/>
      <c r="F10" s="371"/>
      <c r="G10" s="371"/>
      <c r="H10" s="371"/>
      <c r="I10" s="372"/>
      <c r="J10" s="271"/>
      <c r="K10" s="272"/>
      <c r="L10" s="272"/>
      <c r="M10" s="272"/>
      <c r="N10" s="272"/>
      <c r="O10" s="272"/>
      <c r="P10" s="272"/>
      <c r="Q10" s="272"/>
      <c r="R10" s="272"/>
      <c r="S10" s="272"/>
      <c r="T10" s="272"/>
      <c r="U10" s="272"/>
      <c r="V10" s="272"/>
      <c r="W10" s="272"/>
      <c r="X10" s="272"/>
      <c r="Y10" s="272"/>
      <c r="Z10" s="272"/>
      <c r="AA10" s="272"/>
      <c r="AB10" s="272"/>
      <c r="AC10" s="272"/>
      <c r="AD10" s="272"/>
      <c r="AE10" s="272"/>
      <c r="AF10" s="273"/>
    </row>
    <row r="11" spans="1:44" s="2" customFormat="1" ht="54.75" customHeight="1" x14ac:dyDescent="0.15">
      <c r="B11" s="259" t="s">
        <v>20</v>
      </c>
      <c r="C11" s="260"/>
      <c r="D11" s="373" t="s">
        <v>264</v>
      </c>
      <c r="E11" s="373"/>
      <c r="F11" s="373"/>
      <c r="G11" s="373"/>
      <c r="H11" s="373"/>
      <c r="I11" s="374"/>
      <c r="J11" s="377" t="s">
        <v>96</v>
      </c>
      <c r="K11" s="378"/>
      <c r="L11" s="378"/>
      <c r="M11" s="378"/>
      <c r="N11" s="271"/>
      <c r="O11" s="272"/>
      <c r="P11" s="272"/>
      <c r="Q11" s="272"/>
      <c r="R11" s="272"/>
      <c r="S11" s="272"/>
      <c r="T11" s="272"/>
      <c r="U11" s="272"/>
      <c r="V11" s="272"/>
      <c r="W11" s="272"/>
      <c r="X11" s="272"/>
      <c r="Y11" s="272"/>
      <c r="Z11" s="272"/>
      <c r="AA11" s="272"/>
      <c r="AB11" s="272"/>
      <c r="AC11" s="272"/>
      <c r="AD11" s="272"/>
      <c r="AE11" s="272"/>
      <c r="AF11" s="273"/>
      <c r="AI11" s="71"/>
      <c r="AJ11" s="71"/>
      <c r="AK11" s="71"/>
      <c r="AL11" s="71"/>
      <c r="AM11" s="71"/>
      <c r="AN11" s="71"/>
      <c r="AO11" s="71"/>
      <c r="AP11" s="71"/>
      <c r="AQ11" s="71"/>
      <c r="AR11" s="71"/>
    </row>
    <row r="12" spans="1:44" s="2" customFormat="1" ht="54.75" customHeight="1" x14ac:dyDescent="0.15">
      <c r="B12" s="368"/>
      <c r="C12" s="369"/>
      <c r="D12" s="375"/>
      <c r="E12" s="375"/>
      <c r="F12" s="375"/>
      <c r="G12" s="375"/>
      <c r="H12" s="375"/>
      <c r="I12" s="376"/>
      <c r="J12" s="377" t="s">
        <v>29</v>
      </c>
      <c r="K12" s="378"/>
      <c r="L12" s="378"/>
      <c r="M12" s="378"/>
      <c r="N12" s="271"/>
      <c r="O12" s="272"/>
      <c r="P12" s="272"/>
      <c r="Q12" s="272"/>
      <c r="R12" s="272"/>
      <c r="S12" s="272"/>
      <c r="T12" s="272"/>
      <c r="U12" s="272"/>
      <c r="V12" s="272"/>
      <c r="W12" s="272"/>
      <c r="X12" s="272"/>
      <c r="Y12" s="272"/>
      <c r="Z12" s="272"/>
      <c r="AA12" s="272"/>
      <c r="AB12" s="272"/>
      <c r="AC12" s="272"/>
      <c r="AD12" s="272"/>
      <c r="AE12" s="272"/>
      <c r="AF12" s="273"/>
    </row>
    <row r="13" spans="1:44" s="2" customFormat="1" ht="14.1" customHeight="1" x14ac:dyDescent="0.15">
      <c r="B13" s="259" t="s">
        <v>25</v>
      </c>
      <c r="C13" s="260"/>
      <c r="D13" s="373" t="s">
        <v>97</v>
      </c>
      <c r="E13" s="373"/>
      <c r="F13" s="373"/>
      <c r="G13" s="373"/>
      <c r="H13" s="373"/>
      <c r="I13" s="373"/>
      <c r="J13" s="377" t="s">
        <v>102</v>
      </c>
      <c r="K13" s="378"/>
      <c r="L13" s="378"/>
      <c r="M13" s="378"/>
      <c r="N13" s="378"/>
      <c r="O13" s="378"/>
      <c r="P13" s="378"/>
      <c r="Q13" s="378"/>
      <c r="R13" s="378"/>
      <c r="S13" s="378"/>
      <c r="T13" s="378"/>
      <c r="U13" s="378"/>
      <c r="V13" s="378"/>
      <c r="W13" s="378"/>
      <c r="X13" s="378"/>
      <c r="Y13" s="378"/>
      <c r="Z13" s="379" t="s">
        <v>145</v>
      </c>
      <c r="AA13" s="379"/>
      <c r="AB13" s="379"/>
      <c r="AC13" s="379"/>
      <c r="AD13" s="379"/>
      <c r="AE13" s="379"/>
      <c r="AF13" s="379"/>
    </row>
    <row r="14" spans="1:44" s="2" customFormat="1" ht="14.1" customHeight="1" x14ac:dyDescent="0.15">
      <c r="B14" s="625"/>
      <c r="C14" s="245"/>
      <c r="D14" s="626"/>
      <c r="E14" s="626"/>
      <c r="F14" s="626"/>
      <c r="G14" s="626"/>
      <c r="H14" s="626"/>
      <c r="I14" s="626"/>
      <c r="J14" s="363"/>
      <c r="K14" s="364"/>
      <c r="L14" s="364"/>
      <c r="M14" s="364"/>
      <c r="N14" s="364"/>
      <c r="O14" s="364"/>
      <c r="P14" s="364"/>
      <c r="Q14" s="364"/>
      <c r="R14" s="364"/>
      <c r="S14" s="364"/>
      <c r="T14" s="364"/>
      <c r="U14" s="364"/>
      <c r="V14" s="364"/>
      <c r="W14" s="364"/>
      <c r="X14" s="364"/>
      <c r="Y14" s="364"/>
      <c r="Z14" s="618"/>
      <c r="AA14" s="618"/>
      <c r="AB14" s="618"/>
      <c r="AC14" s="618"/>
      <c r="AD14" s="618"/>
      <c r="AE14" s="618"/>
      <c r="AF14" s="57" t="s">
        <v>384</v>
      </c>
    </row>
    <row r="15" spans="1:44" s="2" customFormat="1" ht="14.1" customHeight="1" x14ac:dyDescent="0.15">
      <c r="B15" s="625"/>
      <c r="C15" s="245"/>
      <c r="D15" s="626"/>
      <c r="E15" s="626"/>
      <c r="F15" s="626"/>
      <c r="G15" s="626"/>
      <c r="H15" s="626"/>
      <c r="I15" s="626"/>
      <c r="J15" s="619"/>
      <c r="K15" s="620"/>
      <c r="L15" s="620"/>
      <c r="M15" s="620"/>
      <c r="N15" s="620"/>
      <c r="O15" s="620"/>
      <c r="P15" s="620"/>
      <c r="Q15" s="620"/>
      <c r="R15" s="620"/>
      <c r="S15" s="620"/>
      <c r="T15" s="620"/>
      <c r="U15" s="620"/>
      <c r="V15" s="620"/>
      <c r="W15" s="620"/>
      <c r="X15" s="620"/>
      <c r="Y15" s="620"/>
      <c r="Z15" s="621"/>
      <c r="AA15" s="621"/>
      <c r="AB15" s="621"/>
      <c r="AC15" s="621"/>
      <c r="AD15" s="621"/>
      <c r="AE15" s="621"/>
      <c r="AF15" s="88" t="s">
        <v>4</v>
      </c>
    </row>
    <row r="16" spans="1:44" s="2" customFormat="1" ht="14.1" customHeight="1" x14ac:dyDescent="0.15">
      <c r="B16" s="625"/>
      <c r="C16" s="245"/>
      <c r="D16" s="626"/>
      <c r="E16" s="626"/>
      <c r="F16" s="626"/>
      <c r="G16" s="626"/>
      <c r="H16" s="626"/>
      <c r="I16" s="626"/>
      <c r="J16" s="363"/>
      <c r="K16" s="364"/>
      <c r="L16" s="364"/>
      <c r="M16" s="364"/>
      <c r="N16" s="364"/>
      <c r="O16" s="364"/>
      <c r="P16" s="364"/>
      <c r="Q16" s="364"/>
      <c r="R16" s="364"/>
      <c r="S16" s="364"/>
      <c r="T16" s="364"/>
      <c r="U16" s="364"/>
      <c r="V16" s="364"/>
      <c r="W16" s="364"/>
      <c r="X16" s="364"/>
      <c r="Y16" s="364"/>
      <c r="Z16" s="618"/>
      <c r="AA16" s="618"/>
      <c r="AB16" s="618"/>
      <c r="AC16" s="618"/>
      <c r="AD16" s="618"/>
      <c r="AE16" s="618"/>
      <c r="AF16" s="57" t="s">
        <v>384</v>
      </c>
    </row>
    <row r="17" spans="2:32" s="2" customFormat="1" ht="14.1" customHeight="1" x14ac:dyDescent="0.15">
      <c r="B17" s="625"/>
      <c r="C17" s="245"/>
      <c r="D17" s="626"/>
      <c r="E17" s="626"/>
      <c r="F17" s="626"/>
      <c r="G17" s="626"/>
      <c r="H17" s="626"/>
      <c r="I17" s="626"/>
      <c r="J17" s="619"/>
      <c r="K17" s="620"/>
      <c r="L17" s="620"/>
      <c r="M17" s="620"/>
      <c r="N17" s="620"/>
      <c r="O17" s="620"/>
      <c r="P17" s="620"/>
      <c r="Q17" s="620"/>
      <c r="R17" s="620"/>
      <c r="S17" s="620"/>
      <c r="T17" s="620"/>
      <c r="U17" s="620"/>
      <c r="V17" s="620"/>
      <c r="W17" s="620"/>
      <c r="X17" s="620"/>
      <c r="Y17" s="620"/>
      <c r="Z17" s="621"/>
      <c r="AA17" s="621"/>
      <c r="AB17" s="621"/>
      <c r="AC17" s="621"/>
      <c r="AD17" s="621"/>
      <c r="AE17" s="621"/>
      <c r="AF17" s="88" t="s">
        <v>4</v>
      </c>
    </row>
    <row r="18" spans="2:32" s="2" customFormat="1" ht="14.1" customHeight="1" x14ac:dyDescent="0.15">
      <c r="B18" s="625"/>
      <c r="C18" s="245"/>
      <c r="D18" s="626"/>
      <c r="E18" s="626"/>
      <c r="F18" s="626"/>
      <c r="G18" s="626"/>
      <c r="H18" s="626"/>
      <c r="I18" s="626"/>
      <c r="J18" s="363"/>
      <c r="K18" s="364"/>
      <c r="L18" s="364"/>
      <c r="M18" s="364"/>
      <c r="N18" s="364"/>
      <c r="O18" s="364"/>
      <c r="P18" s="364"/>
      <c r="Q18" s="364"/>
      <c r="R18" s="364"/>
      <c r="S18" s="364"/>
      <c r="T18" s="364"/>
      <c r="U18" s="364"/>
      <c r="V18" s="364"/>
      <c r="W18" s="364"/>
      <c r="X18" s="364"/>
      <c r="Y18" s="364"/>
      <c r="Z18" s="618"/>
      <c r="AA18" s="618"/>
      <c r="AB18" s="618"/>
      <c r="AC18" s="618"/>
      <c r="AD18" s="618"/>
      <c r="AE18" s="618"/>
      <c r="AF18" s="57" t="s">
        <v>384</v>
      </c>
    </row>
    <row r="19" spans="2:32" s="2" customFormat="1" ht="14.1" customHeight="1" x14ac:dyDescent="0.15">
      <c r="B19" s="625"/>
      <c r="C19" s="245"/>
      <c r="D19" s="626"/>
      <c r="E19" s="626"/>
      <c r="F19" s="626"/>
      <c r="G19" s="626"/>
      <c r="H19" s="626"/>
      <c r="I19" s="626"/>
      <c r="J19" s="619"/>
      <c r="K19" s="620"/>
      <c r="L19" s="620"/>
      <c r="M19" s="620"/>
      <c r="N19" s="620"/>
      <c r="O19" s="620"/>
      <c r="P19" s="620"/>
      <c r="Q19" s="620"/>
      <c r="R19" s="620"/>
      <c r="S19" s="620"/>
      <c r="T19" s="620"/>
      <c r="U19" s="620"/>
      <c r="V19" s="620"/>
      <c r="W19" s="620"/>
      <c r="X19" s="620"/>
      <c r="Y19" s="620"/>
      <c r="Z19" s="621"/>
      <c r="AA19" s="621"/>
      <c r="AB19" s="621"/>
      <c r="AC19" s="621"/>
      <c r="AD19" s="621"/>
      <c r="AE19" s="621"/>
      <c r="AF19" s="88" t="s">
        <v>4</v>
      </c>
    </row>
    <row r="20" spans="2:32" s="2" customFormat="1" ht="14.1" customHeight="1" x14ac:dyDescent="0.15">
      <c r="B20" s="625"/>
      <c r="C20" s="245"/>
      <c r="D20" s="626"/>
      <c r="E20" s="626"/>
      <c r="F20" s="626"/>
      <c r="G20" s="626"/>
      <c r="H20" s="626"/>
      <c r="I20" s="626"/>
      <c r="J20" s="363"/>
      <c r="K20" s="364"/>
      <c r="L20" s="364"/>
      <c r="M20" s="364"/>
      <c r="N20" s="364"/>
      <c r="O20" s="364"/>
      <c r="P20" s="364"/>
      <c r="Q20" s="364"/>
      <c r="R20" s="364"/>
      <c r="S20" s="364"/>
      <c r="T20" s="364"/>
      <c r="U20" s="364"/>
      <c r="V20" s="364"/>
      <c r="W20" s="364"/>
      <c r="X20" s="364"/>
      <c r="Y20" s="364"/>
      <c r="Z20" s="618"/>
      <c r="AA20" s="618"/>
      <c r="AB20" s="618"/>
      <c r="AC20" s="618"/>
      <c r="AD20" s="618"/>
      <c r="AE20" s="618"/>
      <c r="AF20" s="57" t="s">
        <v>384</v>
      </c>
    </row>
    <row r="21" spans="2:32" s="2" customFormat="1" ht="14.1" customHeight="1" x14ac:dyDescent="0.15">
      <c r="B21" s="625"/>
      <c r="C21" s="245"/>
      <c r="D21" s="626"/>
      <c r="E21" s="626"/>
      <c r="F21" s="626"/>
      <c r="G21" s="626"/>
      <c r="H21" s="626"/>
      <c r="I21" s="626"/>
      <c r="J21" s="619"/>
      <c r="K21" s="620"/>
      <c r="L21" s="620"/>
      <c r="M21" s="620"/>
      <c r="N21" s="620"/>
      <c r="O21" s="620"/>
      <c r="P21" s="620"/>
      <c r="Q21" s="620"/>
      <c r="R21" s="620"/>
      <c r="S21" s="620"/>
      <c r="T21" s="620"/>
      <c r="U21" s="620"/>
      <c r="V21" s="620"/>
      <c r="W21" s="620"/>
      <c r="X21" s="620"/>
      <c r="Y21" s="620"/>
      <c r="Z21" s="621"/>
      <c r="AA21" s="621"/>
      <c r="AB21" s="621"/>
      <c r="AC21" s="621"/>
      <c r="AD21" s="621"/>
      <c r="AE21" s="621"/>
      <c r="AF21" s="88" t="s">
        <v>4</v>
      </c>
    </row>
    <row r="22" spans="2:32" s="2" customFormat="1" ht="14.1" customHeight="1" x14ac:dyDescent="0.15">
      <c r="B22" s="625"/>
      <c r="C22" s="245"/>
      <c r="D22" s="626"/>
      <c r="E22" s="626"/>
      <c r="F22" s="626"/>
      <c r="G22" s="626"/>
      <c r="H22" s="626"/>
      <c r="I22" s="626"/>
      <c r="J22" s="363"/>
      <c r="K22" s="364"/>
      <c r="L22" s="364"/>
      <c r="M22" s="364"/>
      <c r="N22" s="364"/>
      <c r="O22" s="364"/>
      <c r="P22" s="364"/>
      <c r="Q22" s="364"/>
      <c r="R22" s="364"/>
      <c r="S22" s="364"/>
      <c r="T22" s="364"/>
      <c r="U22" s="364"/>
      <c r="V22" s="364"/>
      <c r="W22" s="364"/>
      <c r="X22" s="364"/>
      <c r="Y22" s="364"/>
      <c r="Z22" s="618"/>
      <c r="AA22" s="618"/>
      <c r="AB22" s="618"/>
      <c r="AC22" s="618"/>
      <c r="AD22" s="618"/>
      <c r="AE22" s="618"/>
      <c r="AF22" s="57" t="s">
        <v>384</v>
      </c>
    </row>
    <row r="23" spans="2:32" s="2" customFormat="1" ht="14.1" customHeight="1" thickBot="1" x14ac:dyDescent="0.2">
      <c r="B23" s="625"/>
      <c r="C23" s="245"/>
      <c r="D23" s="626"/>
      <c r="E23" s="626"/>
      <c r="F23" s="626"/>
      <c r="G23" s="626"/>
      <c r="H23" s="626"/>
      <c r="I23" s="626"/>
      <c r="J23" s="619"/>
      <c r="K23" s="620"/>
      <c r="L23" s="620"/>
      <c r="M23" s="620"/>
      <c r="N23" s="620"/>
      <c r="O23" s="620"/>
      <c r="P23" s="620"/>
      <c r="Q23" s="620"/>
      <c r="R23" s="620"/>
      <c r="S23" s="620"/>
      <c r="T23" s="620"/>
      <c r="U23" s="620"/>
      <c r="V23" s="620"/>
      <c r="W23" s="620"/>
      <c r="X23" s="620"/>
      <c r="Y23" s="620"/>
      <c r="Z23" s="621"/>
      <c r="AA23" s="621"/>
      <c r="AB23" s="621"/>
      <c r="AC23" s="621"/>
      <c r="AD23" s="621"/>
      <c r="AE23" s="621"/>
      <c r="AF23" s="88" t="s">
        <v>4</v>
      </c>
    </row>
    <row r="24" spans="2:32" s="2" customFormat="1" ht="14.1" hidden="1" customHeight="1" outlineLevel="1" x14ac:dyDescent="0.15">
      <c r="B24" s="625"/>
      <c r="C24" s="245"/>
      <c r="D24" s="626"/>
      <c r="E24" s="626"/>
      <c r="F24" s="626"/>
      <c r="G24" s="626"/>
      <c r="H24" s="626"/>
      <c r="I24" s="626"/>
      <c r="J24" s="363"/>
      <c r="K24" s="364"/>
      <c r="L24" s="364"/>
      <c r="M24" s="364"/>
      <c r="N24" s="364"/>
      <c r="O24" s="364"/>
      <c r="P24" s="364"/>
      <c r="Q24" s="364"/>
      <c r="R24" s="364"/>
      <c r="S24" s="364"/>
      <c r="T24" s="364"/>
      <c r="U24" s="364"/>
      <c r="V24" s="364"/>
      <c r="W24" s="364"/>
      <c r="X24" s="364"/>
      <c r="Y24" s="364"/>
      <c r="Z24" s="618"/>
      <c r="AA24" s="618"/>
      <c r="AB24" s="618"/>
      <c r="AC24" s="618"/>
      <c r="AD24" s="618"/>
      <c r="AE24" s="618"/>
      <c r="AF24" s="57" t="s">
        <v>384</v>
      </c>
    </row>
    <row r="25" spans="2:32" s="2" customFormat="1" ht="14.1" hidden="1" customHeight="1" outlineLevel="1" x14ac:dyDescent="0.15">
      <c r="B25" s="625"/>
      <c r="C25" s="245"/>
      <c r="D25" s="626"/>
      <c r="E25" s="626"/>
      <c r="F25" s="626"/>
      <c r="G25" s="626"/>
      <c r="H25" s="626"/>
      <c r="I25" s="626"/>
      <c r="J25" s="619"/>
      <c r="K25" s="620"/>
      <c r="L25" s="620"/>
      <c r="M25" s="620"/>
      <c r="N25" s="620"/>
      <c r="O25" s="620"/>
      <c r="P25" s="620"/>
      <c r="Q25" s="620"/>
      <c r="R25" s="620"/>
      <c r="S25" s="620"/>
      <c r="T25" s="620"/>
      <c r="U25" s="620"/>
      <c r="V25" s="620"/>
      <c r="W25" s="620"/>
      <c r="X25" s="620"/>
      <c r="Y25" s="620"/>
      <c r="Z25" s="621"/>
      <c r="AA25" s="621"/>
      <c r="AB25" s="621"/>
      <c r="AC25" s="621"/>
      <c r="AD25" s="621"/>
      <c r="AE25" s="621"/>
      <c r="AF25" s="88" t="s">
        <v>4</v>
      </c>
    </row>
    <row r="26" spans="2:32" s="2" customFormat="1" ht="14.1" hidden="1" customHeight="1" outlineLevel="1" x14ac:dyDescent="0.15">
      <c r="B26" s="625"/>
      <c r="C26" s="245"/>
      <c r="D26" s="626"/>
      <c r="E26" s="626"/>
      <c r="F26" s="626"/>
      <c r="G26" s="626"/>
      <c r="H26" s="626"/>
      <c r="I26" s="626"/>
      <c r="J26" s="363"/>
      <c r="K26" s="364"/>
      <c r="L26" s="364"/>
      <c r="M26" s="364"/>
      <c r="N26" s="364"/>
      <c r="O26" s="364"/>
      <c r="P26" s="364"/>
      <c r="Q26" s="364"/>
      <c r="R26" s="364"/>
      <c r="S26" s="364"/>
      <c r="T26" s="364"/>
      <c r="U26" s="364"/>
      <c r="V26" s="364"/>
      <c r="W26" s="364"/>
      <c r="X26" s="364"/>
      <c r="Y26" s="364"/>
      <c r="Z26" s="618"/>
      <c r="AA26" s="618"/>
      <c r="AB26" s="618"/>
      <c r="AC26" s="618"/>
      <c r="AD26" s="618"/>
      <c r="AE26" s="618"/>
      <c r="AF26" s="57" t="s">
        <v>384</v>
      </c>
    </row>
    <row r="27" spans="2:32" s="2" customFormat="1" ht="14.1" hidden="1" customHeight="1" outlineLevel="1" x14ac:dyDescent="0.15">
      <c r="B27" s="625"/>
      <c r="C27" s="245"/>
      <c r="D27" s="626"/>
      <c r="E27" s="626"/>
      <c r="F27" s="626"/>
      <c r="G27" s="626"/>
      <c r="H27" s="626"/>
      <c r="I27" s="626"/>
      <c r="J27" s="619"/>
      <c r="K27" s="620"/>
      <c r="L27" s="620"/>
      <c r="M27" s="620"/>
      <c r="N27" s="620"/>
      <c r="O27" s="620"/>
      <c r="P27" s="620"/>
      <c r="Q27" s="620"/>
      <c r="R27" s="620"/>
      <c r="S27" s="620"/>
      <c r="T27" s="620"/>
      <c r="U27" s="620"/>
      <c r="V27" s="620"/>
      <c r="W27" s="620"/>
      <c r="X27" s="620"/>
      <c r="Y27" s="620"/>
      <c r="Z27" s="621"/>
      <c r="AA27" s="621"/>
      <c r="AB27" s="621"/>
      <c r="AC27" s="621"/>
      <c r="AD27" s="621"/>
      <c r="AE27" s="621"/>
      <c r="AF27" s="88" t="s">
        <v>4</v>
      </c>
    </row>
    <row r="28" spans="2:32" s="2" customFormat="1" ht="14.1" hidden="1" customHeight="1" outlineLevel="1" x14ac:dyDescent="0.15">
      <c r="B28" s="625"/>
      <c r="C28" s="245"/>
      <c r="D28" s="626"/>
      <c r="E28" s="626"/>
      <c r="F28" s="626"/>
      <c r="G28" s="626"/>
      <c r="H28" s="626"/>
      <c r="I28" s="626"/>
      <c r="J28" s="363"/>
      <c r="K28" s="364"/>
      <c r="L28" s="364"/>
      <c r="M28" s="364"/>
      <c r="N28" s="364"/>
      <c r="O28" s="364"/>
      <c r="P28" s="364"/>
      <c r="Q28" s="364"/>
      <c r="R28" s="364"/>
      <c r="S28" s="364"/>
      <c r="T28" s="364"/>
      <c r="U28" s="364"/>
      <c r="V28" s="364"/>
      <c r="W28" s="364"/>
      <c r="X28" s="364"/>
      <c r="Y28" s="364"/>
      <c r="Z28" s="618"/>
      <c r="AA28" s="618"/>
      <c r="AB28" s="618"/>
      <c r="AC28" s="618"/>
      <c r="AD28" s="618"/>
      <c r="AE28" s="618"/>
      <c r="AF28" s="57" t="s">
        <v>384</v>
      </c>
    </row>
    <row r="29" spans="2:32" s="2" customFormat="1" ht="14.1" hidden="1" customHeight="1" outlineLevel="1" x14ac:dyDescent="0.15">
      <c r="B29" s="625"/>
      <c r="C29" s="245"/>
      <c r="D29" s="626"/>
      <c r="E29" s="626"/>
      <c r="F29" s="626"/>
      <c r="G29" s="626"/>
      <c r="H29" s="626"/>
      <c r="I29" s="626"/>
      <c r="J29" s="619"/>
      <c r="K29" s="620"/>
      <c r="L29" s="620"/>
      <c r="M29" s="620"/>
      <c r="N29" s="620"/>
      <c r="O29" s="620"/>
      <c r="P29" s="620"/>
      <c r="Q29" s="620"/>
      <c r="R29" s="620"/>
      <c r="S29" s="620"/>
      <c r="T29" s="620"/>
      <c r="U29" s="620"/>
      <c r="V29" s="620"/>
      <c r="W29" s="620"/>
      <c r="X29" s="620"/>
      <c r="Y29" s="620"/>
      <c r="Z29" s="621"/>
      <c r="AA29" s="621"/>
      <c r="AB29" s="621"/>
      <c r="AC29" s="621"/>
      <c r="AD29" s="621"/>
      <c r="AE29" s="621"/>
      <c r="AF29" s="88" t="s">
        <v>4</v>
      </c>
    </row>
    <row r="30" spans="2:32" s="2" customFormat="1" ht="14.1" hidden="1" customHeight="1" outlineLevel="1" x14ac:dyDescent="0.15">
      <c r="B30" s="625"/>
      <c r="C30" s="245"/>
      <c r="D30" s="626"/>
      <c r="E30" s="626"/>
      <c r="F30" s="626"/>
      <c r="G30" s="626"/>
      <c r="H30" s="626"/>
      <c r="I30" s="626"/>
      <c r="J30" s="363"/>
      <c r="K30" s="364"/>
      <c r="L30" s="364"/>
      <c r="M30" s="364"/>
      <c r="N30" s="364"/>
      <c r="O30" s="364"/>
      <c r="P30" s="364"/>
      <c r="Q30" s="364"/>
      <c r="R30" s="364"/>
      <c r="S30" s="364"/>
      <c r="T30" s="364"/>
      <c r="U30" s="364"/>
      <c r="V30" s="364"/>
      <c r="W30" s="364"/>
      <c r="X30" s="364"/>
      <c r="Y30" s="364"/>
      <c r="Z30" s="618"/>
      <c r="AA30" s="618"/>
      <c r="AB30" s="618"/>
      <c r="AC30" s="618"/>
      <c r="AD30" s="618"/>
      <c r="AE30" s="618"/>
      <c r="AF30" s="57" t="s">
        <v>384</v>
      </c>
    </row>
    <row r="31" spans="2:32" s="2" customFormat="1" ht="14.1" hidden="1" customHeight="1" outlineLevel="1" x14ac:dyDescent="0.15">
      <c r="B31" s="625"/>
      <c r="C31" s="245"/>
      <c r="D31" s="626"/>
      <c r="E31" s="626"/>
      <c r="F31" s="626"/>
      <c r="G31" s="626"/>
      <c r="H31" s="626"/>
      <c r="I31" s="626"/>
      <c r="J31" s="619"/>
      <c r="K31" s="620"/>
      <c r="L31" s="620"/>
      <c r="M31" s="620"/>
      <c r="N31" s="620"/>
      <c r="O31" s="620"/>
      <c r="P31" s="620"/>
      <c r="Q31" s="620"/>
      <c r="R31" s="620"/>
      <c r="S31" s="620"/>
      <c r="T31" s="620"/>
      <c r="U31" s="620"/>
      <c r="V31" s="620"/>
      <c r="W31" s="620"/>
      <c r="X31" s="620"/>
      <c r="Y31" s="620"/>
      <c r="Z31" s="621"/>
      <c r="AA31" s="621"/>
      <c r="AB31" s="621"/>
      <c r="AC31" s="621"/>
      <c r="AD31" s="621"/>
      <c r="AE31" s="621"/>
      <c r="AF31" s="88" t="s">
        <v>4</v>
      </c>
    </row>
    <row r="32" spans="2:32" s="2" customFormat="1" ht="14.1" hidden="1" customHeight="1" outlineLevel="1" x14ac:dyDescent="0.15">
      <c r="B32" s="625"/>
      <c r="C32" s="245"/>
      <c r="D32" s="626"/>
      <c r="E32" s="626"/>
      <c r="F32" s="626"/>
      <c r="G32" s="626"/>
      <c r="H32" s="626"/>
      <c r="I32" s="626"/>
      <c r="J32" s="363"/>
      <c r="K32" s="364"/>
      <c r="L32" s="364"/>
      <c r="M32" s="364"/>
      <c r="N32" s="364"/>
      <c r="O32" s="364"/>
      <c r="P32" s="364"/>
      <c r="Q32" s="364"/>
      <c r="R32" s="364"/>
      <c r="S32" s="364"/>
      <c r="T32" s="364"/>
      <c r="U32" s="364"/>
      <c r="V32" s="364"/>
      <c r="W32" s="364"/>
      <c r="X32" s="364"/>
      <c r="Y32" s="364"/>
      <c r="Z32" s="618"/>
      <c r="AA32" s="618"/>
      <c r="AB32" s="618"/>
      <c r="AC32" s="618"/>
      <c r="AD32" s="618"/>
      <c r="AE32" s="618"/>
      <c r="AF32" s="57" t="s">
        <v>384</v>
      </c>
    </row>
    <row r="33" spans="2:32" s="2" customFormat="1" ht="14.1" hidden="1" customHeight="1" outlineLevel="1" x14ac:dyDescent="0.15">
      <c r="B33" s="625"/>
      <c r="C33" s="245"/>
      <c r="D33" s="626"/>
      <c r="E33" s="626"/>
      <c r="F33" s="626"/>
      <c r="G33" s="626"/>
      <c r="H33" s="626"/>
      <c r="I33" s="626"/>
      <c r="J33" s="619"/>
      <c r="K33" s="620"/>
      <c r="L33" s="620"/>
      <c r="M33" s="620"/>
      <c r="N33" s="620"/>
      <c r="O33" s="620"/>
      <c r="P33" s="620"/>
      <c r="Q33" s="620"/>
      <c r="R33" s="620"/>
      <c r="S33" s="620"/>
      <c r="T33" s="620"/>
      <c r="U33" s="620"/>
      <c r="V33" s="620"/>
      <c r="W33" s="620"/>
      <c r="X33" s="620"/>
      <c r="Y33" s="620"/>
      <c r="Z33" s="621"/>
      <c r="AA33" s="621"/>
      <c r="AB33" s="621"/>
      <c r="AC33" s="621"/>
      <c r="AD33" s="621"/>
      <c r="AE33" s="621"/>
      <c r="AF33" s="88" t="s">
        <v>4</v>
      </c>
    </row>
    <row r="34" spans="2:32" s="2" customFormat="1" ht="14.1" hidden="1" customHeight="1" outlineLevel="1" x14ac:dyDescent="0.15">
      <c r="B34" s="625"/>
      <c r="C34" s="245"/>
      <c r="D34" s="626"/>
      <c r="E34" s="626"/>
      <c r="F34" s="626"/>
      <c r="G34" s="626"/>
      <c r="H34" s="626"/>
      <c r="I34" s="626"/>
      <c r="J34" s="363"/>
      <c r="K34" s="364"/>
      <c r="L34" s="364"/>
      <c r="M34" s="364"/>
      <c r="N34" s="364"/>
      <c r="O34" s="364"/>
      <c r="P34" s="364"/>
      <c r="Q34" s="364"/>
      <c r="R34" s="364"/>
      <c r="S34" s="364"/>
      <c r="T34" s="364"/>
      <c r="U34" s="364"/>
      <c r="V34" s="364"/>
      <c r="W34" s="364"/>
      <c r="X34" s="364"/>
      <c r="Y34" s="364"/>
      <c r="Z34" s="618"/>
      <c r="AA34" s="618"/>
      <c r="AB34" s="618"/>
      <c r="AC34" s="618"/>
      <c r="AD34" s="618"/>
      <c r="AE34" s="618"/>
      <c r="AF34" s="57" t="s">
        <v>384</v>
      </c>
    </row>
    <row r="35" spans="2:32" s="2" customFormat="1" ht="14.1" hidden="1" customHeight="1" outlineLevel="1" x14ac:dyDescent="0.15">
      <c r="B35" s="625"/>
      <c r="C35" s="245"/>
      <c r="D35" s="626"/>
      <c r="E35" s="626"/>
      <c r="F35" s="626"/>
      <c r="G35" s="626"/>
      <c r="H35" s="626"/>
      <c r="I35" s="626"/>
      <c r="J35" s="619"/>
      <c r="K35" s="620"/>
      <c r="L35" s="620"/>
      <c r="M35" s="620"/>
      <c r="N35" s="620"/>
      <c r="O35" s="620"/>
      <c r="P35" s="620"/>
      <c r="Q35" s="620"/>
      <c r="R35" s="620"/>
      <c r="S35" s="620"/>
      <c r="T35" s="620"/>
      <c r="U35" s="620"/>
      <c r="V35" s="620"/>
      <c r="W35" s="620"/>
      <c r="X35" s="620"/>
      <c r="Y35" s="620"/>
      <c r="Z35" s="621"/>
      <c r="AA35" s="621"/>
      <c r="AB35" s="621"/>
      <c r="AC35" s="621"/>
      <c r="AD35" s="621"/>
      <c r="AE35" s="621"/>
      <c r="AF35" s="88" t="s">
        <v>4</v>
      </c>
    </row>
    <row r="36" spans="2:32" s="2" customFormat="1" ht="14.1" hidden="1" customHeight="1" outlineLevel="1" x14ac:dyDescent="0.15">
      <c r="B36" s="625"/>
      <c r="C36" s="245"/>
      <c r="D36" s="626"/>
      <c r="E36" s="626"/>
      <c r="F36" s="626"/>
      <c r="G36" s="626"/>
      <c r="H36" s="626"/>
      <c r="I36" s="626"/>
      <c r="J36" s="363"/>
      <c r="K36" s="364"/>
      <c r="L36" s="364"/>
      <c r="M36" s="364"/>
      <c r="N36" s="364"/>
      <c r="O36" s="364"/>
      <c r="P36" s="364"/>
      <c r="Q36" s="364"/>
      <c r="R36" s="364"/>
      <c r="S36" s="364"/>
      <c r="T36" s="364"/>
      <c r="U36" s="364"/>
      <c r="V36" s="364"/>
      <c r="W36" s="364"/>
      <c r="X36" s="364"/>
      <c r="Y36" s="364"/>
      <c r="Z36" s="618"/>
      <c r="AA36" s="618"/>
      <c r="AB36" s="618"/>
      <c r="AC36" s="618"/>
      <c r="AD36" s="618"/>
      <c r="AE36" s="618"/>
      <c r="AF36" s="57" t="s">
        <v>384</v>
      </c>
    </row>
    <row r="37" spans="2:32" s="2" customFormat="1" ht="14.1" hidden="1" customHeight="1" outlineLevel="1" x14ac:dyDescent="0.15">
      <c r="B37" s="625"/>
      <c r="C37" s="245"/>
      <c r="D37" s="626"/>
      <c r="E37" s="626"/>
      <c r="F37" s="626"/>
      <c r="G37" s="626"/>
      <c r="H37" s="626"/>
      <c r="I37" s="626"/>
      <c r="J37" s="619"/>
      <c r="K37" s="620"/>
      <c r="L37" s="620"/>
      <c r="M37" s="620"/>
      <c r="N37" s="620"/>
      <c r="O37" s="620"/>
      <c r="P37" s="620"/>
      <c r="Q37" s="620"/>
      <c r="R37" s="620"/>
      <c r="S37" s="620"/>
      <c r="T37" s="620"/>
      <c r="U37" s="620"/>
      <c r="V37" s="620"/>
      <c r="W37" s="620"/>
      <c r="X37" s="620"/>
      <c r="Y37" s="620"/>
      <c r="Z37" s="621"/>
      <c r="AA37" s="621"/>
      <c r="AB37" s="621"/>
      <c r="AC37" s="621"/>
      <c r="AD37" s="621"/>
      <c r="AE37" s="621"/>
      <c r="AF37" s="88" t="s">
        <v>4</v>
      </c>
    </row>
    <row r="38" spans="2:32" s="2" customFormat="1" ht="14.1" hidden="1" customHeight="1" outlineLevel="1" x14ac:dyDescent="0.15">
      <c r="B38" s="625"/>
      <c r="C38" s="245"/>
      <c r="D38" s="626"/>
      <c r="E38" s="626"/>
      <c r="F38" s="626"/>
      <c r="G38" s="626"/>
      <c r="H38" s="626"/>
      <c r="I38" s="626"/>
      <c r="J38" s="363"/>
      <c r="K38" s="364"/>
      <c r="L38" s="364"/>
      <c r="M38" s="364"/>
      <c r="N38" s="364"/>
      <c r="O38" s="364"/>
      <c r="P38" s="364"/>
      <c r="Q38" s="364"/>
      <c r="R38" s="364"/>
      <c r="S38" s="364"/>
      <c r="T38" s="364"/>
      <c r="U38" s="364"/>
      <c r="V38" s="364"/>
      <c r="W38" s="364"/>
      <c r="X38" s="364"/>
      <c r="Y38" s="364"/>
      <c r="Z38" s="618"/>
      <c r="AA38" s="618"/>
      <c r="AB38" s="618"/>
      <c r="AC38" s="618"/>
      <c r="AD38" s="618"/>
      <c r="AE38" s="618"/>
      <c r="AF38" s="57" t="s">
        <v>384</v>
      </c>
    </row>
    <row r="39" spans="2:32" s="2" customFormat="1" ht="14.1" hidden="1" customHeight="1" outlineLevel="1" x14ac:dyDescent="0.15">
      <c r="B39" s="625"/>
      <c r="C39" s="245"/>
      <c r="D39" s="626"/>
      <c r="E39" s="626"/>
      <c r="F39" s="626"/>
      <c r="G39" s="626"/>
      <c r="H39" s="626"/>
      <c r="I39" s="626"/>
      <c r="J39" s="619"/>
      <c r="K39" s="620"/>
      <c r="L39" s="620"/>
      <c r="M39" s="620"/>
      <c r="N39" s="620"/>
      <c r="O39" s="620"/>
      <c r="P39" s="620"/>
      <c r="Q39" s="620"/>
      <c r="R39" s="620"/>
      <c r="S39" s="620"/>
      <c r="T39" s="620"/>
      <c r="U39" s="620"/>
      <c r="V39" s="620"/>
      <c r="W39" s="620"/>
      <c r="X39" s="620"/>
      <c r="Y39" s="620"/>
      <c r="Z39" s="621"/>
      <c r="AA39" s="621"/>
      <c r="AB39" s="621"/>
      <c r="AC39" s="621"/>
      <c r="AD39" s="621"/>
      <c r="AE39" s="621"/>
      <c r="AF39" s="88" t="s">
        <v>4</v>
      </c>
    </row>
    <row r="40" spans="2:32" s="2" customFormat="1" ht="14.1" hidden="1" customHeight="1" outlineLevel="1" x14ac:dyDescent="0.15">
      <c r="B40" s="625"/>
      <c r="C40" s="245"/>
      <c r="D40" s="626"/>
      <c r="E40" s="626"/>
      <c r="F40" s="626"/>
      <c r="G40" s="626"/>
      <c r="H40" s="626"/>
      <c r="I40" s="626"/>
      <c r="J40" s="363"/>
      <c r="K40" s="364"/>
      <c r="L40" s="364"/>
      <c r="M40" s="364"/>
      <c r="N40" s="364"/>
      <c r="O40" s="364"/>
      <c r="P40" s="364"/>
      <c r="Q40" s="364"/>
      <c r="R40" s="364"/>
      <c r="S40" s="364"/>
      <c r="T40" s="364"/>
      <c r="U40" s="364"/>
      <c r="V40" s="364"/>
      <c r="W40" s="364"/>
      <c r="X40" s="364"/>
      <c r="Y40" s="364"/>
      <c r="Z40" s="618"/>
      <c r="AA40" s="618"/>
      <c r="AB40" s="618"/>
      <c r="AC40" s="618"/>
      <c r="AD40" s="618"/>
      <c r="AE40" s="618"/>
      <c r="AF40" s="57" t="s">
        <v>384</v>
      </c>
    </row>
    <row r="41" spans="2:32" s="2" customFormat="1" ht="14.1" hidden="1" customHeight="1" outlineLevel="1" x14ac:dyDescent="0.15">
      <c r="B41" s="625"/>
      <c r="C41" s="245"/>
      <c r="D41" s="626"/>
      <c r="E41" s="626"/>
      <c r="F41" s="626"/>
      <c r="G41" s="626"/>
      <c r="H41" s="626"/>
      <c r="I41" s="626"/>
      <c r="J41" s="619"/>
      <c r="K41" s="620"/>
      <c r="L41" s="620"/>
      <c r="M41" s="620"/>
      <c r="N41" s="620"/>
      <c r="O41" s="620"/>
      <c r="P41" s="620"/>
      <c r="Q41" s="620"/>
      <c r="R41" s="620"/>
      <c r="S41" s="620"/>
      <c r="T41" s="620"/>
      <c r="U41" s="620"/>
      <c r="V41" s="620"/>
      <c r="W41" s="620"/>
      <c r="X41" s="620"/>
      <c r="Y41" s="620"/>
      <c r="Z41" s="621"/>
      <c r="AA41" s="621"/>
      <c r="AB41" s="621"/>
      <c r="AC41" s="621"/>
      <c r="AD41" s="621"/>
      <c r="AE41" s="621"/>
      <c r="AF41" s="88" t="s">
        <v>4</v>
      </c>
    </row>
    <row r="42" spans="2:32" s="2" customFormat="1" ht="14.1" hidden="1" customHeight="1" outlineLevel="1" x14ac:dyDescent="0.15">
      <c r="B42" s="625"/>
      <c r="C42" s="245"/>
      <c r="D42" s="626"/>
      <c r="E42" s="626"/>
      <c r="F42" s="626"/>
      <c r="G42" s="626"/>
      <c r="H42" s="626"/>
      <c r="I42" s="626"/>
      <c r="J42" s="363"/>
      <c r="K42" s="364"/>
      <c r="L42" s="364"/>
      <c r="M42" s="364"/>
      <c r="N42" s="364"/>
      <c r="O42" s="364"/>
      <c r="P42" s="364"/>
      <c r="Q42" s="364"/>
      <c r="R42" s="364"/>
      <c r="S42" s="364"/>
      <c r="T42" s="364"/>
      <c r="U42" s="364"/>
      <c r="V42" s="364"/>
      <c r="W42" s="364"/>
      <c r="X42" s="364"/>
      <c r="Y42" s="364"/>
      <c r="Z42" s="618"/>
      <c r="AA42" s="618"/>
      <c r="AB42" s="618"/>
      <c r="AC42" s="618"/>
      <c r="AD42" s="618"/>
      <c r="AE42" s="618"/>
      <c r="AF42" s="57" t="s">
        <v>384</v>
      </c>
    </row>
    <row r="43" spans="2:32" s="2" customFormat="1" ht="14.1" hidden="1" customHeight="1" outlineLevel="1" thickBot="1" x14ac:dyDescent="0.2">
      <c r="B43" s="625"/>
      <c r="C43" s="245"/>
      <c r="D43" s="626"/>
      <c r="E43" s="626"/>
      <c r="F43" s="626"/>
      <c r="G43" s="626"/>
      <c r="H43" s="626"/>
      <c r="I43" s="626"/>
      <c r="J43" s="619"/>
      <c r="K43" s="620"/>
      <c r="L43" s="620"/>
      <c r="M43" s="620"/>
      <c r="N43" s="620"/>
      <c r="O43" s="620"/>
      <c r="P43" s="620"/>
      <c r="Q43" s="620"/>
      <c r="R43" s="620"/>
      <c r="S43" s="620"/>
      <c r="T43" s="620"/>
      <c r="U43" s="620"/>
      <c r="V43" s="620"/>
      <c r="W43" s="620"/>
      <c r="X43" s="620"/>
      <c r="Y43" s="620"/>
      <c r="Z43" s="621"/>
      <c r="AA43" s="621"/>
      <c r="AB43" s="621"/>
      <c r="AC43" s="621"/>
      <c r="AD43" s="621"/>
      <c r="AE43" s="621"/>
      <c r="AF43" s="88" t="s">
        <v>4</v>
      </c>
    </row>
    <row r="44" spans="2:32" s="2" customFormat="1" ht="14.1" customHeight="1" collapsed="1" x14ac:dyDescent="0.15">
      <c r="B44" s="625"/>
      <c r="C44" s="245"/>
      <c r="D44" s="626"/>
      <c r="E44" s="626"/>
      <c r="F44" s="626"/>
      <c r="G44" s="626"/>
      <c r="H44" s="626"/>
      <c r="I44" s="626"/>
      <c r="J44" s="627" t="s">
        <v>146</v>
      </c>
      <c r="K44" s="628"/>
      <c r="L44" s="628"/>
      <c r="M44" s="628"/>
      <c r="N44" s="628"/>
      <c r="O44" s="628"/>
      <c r="P44" s="628"/>
      <c r="Q44" s="628"/>
      <c r="R44" s="628"/>
      <c r="S44" s="628"/>
      <c r="T44" s="628"/>
      <c r="U44" s="628"/>
      <c r="V44" s="628"/>
      <c r="W44" s="628"/>
      <c r="X44" s="628"/>
      <c r="Y44" s="629"/>
      <c r="Z44" s="622">
        <f>Z14+Z16+Z18+Z20+Z22+Z24+Z26+Z28+Z30+Z32+Z34+Z36+Z38+Z40+Z42</f>
        <v>0</v>
      </c>
      <c r="AA44" s="622"/>
      <c r="AB44" s="622"/>
      <c r="AC44" s="622"/>
      <c r="AD44" s="622"/>
      <c r="AE44" s="622"/>
      <c r="AF44" s="225" t="s">
        <v>385</v>
      </c>
    </row>
    <row r="45" spans="2:32" s="2" customFormat="1" ht="14.1" customHeight="1" thickBot="1" x14ac:dyDescent="0.2">
      <c r="B45" s="368"/>
      <c r="C45" s="369"/>
      <c r="D45" s="375"/>
      <c r="E45" s="375"/>
      <c r="F45" s="375"/>
      <c r="G45" s="375"/>
      <c r="H45" s="375"/>
      <c r="I45" s="375"/>
      <c r="J45" s="630"/>
      <c r="K45" s="631"/>
      <c r="L45" s="631"/>
      <c r="M45" s="631"/>
      <c r="N45" s="631"/>
      <c r="O45" s="631"/>
      <c r="P45" s="631"/>
      <c r="Q45" s="631"/>
      <c r="R45" s="631"/>
      <c r="S45" s="631"/>
      <c r="T45" s="631"/>
      <c r="U45" s="631"/>
      <c r="V45" s="631"/>
      <c r="W45" s="631"/>
      <c r="X45" s="631"/>
      <c r="Y45" s="632"/>
      <c r="Z45" s="633">
        <f>Z15+Z17+Z19+Z21+Z23+Z25+Z27+Z29+Z31+Z33+Z35+Z37+Z39+Z41+Z43</f>
        <v>0</v>
      </c>
      <c r="AA45" s="634"/>
      <c r="AB45" s="634"/>
      <c r="AC45" s="634"/>
      <c r="AD45" s="634"/>
      <c r="AE45" s="634"/>
      <c r="AF45" s="226" t="s">
        <v>4</v>
      </c>
    </row>
    <row r="46" spans="2:32" s="2" customFormat="1" ht="14.1" customHeight="1" x14ac:dyDescent="0.15">
      <c r="B46" s="259" t="s">
        <v>26</v>
      </c>
      <c r="C46" s="260"/>
      <c r="D46" s="373" t="s">
        <v>195</v>
      </c>
      <c r="E46" s="373"/>
      <c r="F46" s="373"/>
      <c r="G46" s="373"/>
      <c r="H46" s="373"/>
      <c r="I46" s="373"/>
      <c r="J46" s="365" t="s">
        <v>102</v>
      </c>
      <c r="K46" s="366"/>
      <c r="L46" s="366"/>
      <c r="M46" s="366"/>
      <c r="N46" s="366"/>
      <c r="O46" s="366"/>
      <c r="P46" s="366"/>
      <c r="Q46" s="366"/>
      <c r="R46" s="366"/>
      <c r="S46" s="366"/>
      <c r="T46" s="366"/>
      <c r="U46" s="366"/>
      <c r="V46" s="366"/>
      <c r="W46" s="366"/>
      <c r="X46" s="366"/>
      <c r="Y46" s="366"/>
      <c r="Z46" s="367" t="s">
        <v>145</v>
      </c>
      <c r="AA46" s="367"/>
      <c r="AB46" s="367"/>
      <c r="AC46" s="367"/>
      <c r="AD46" s="367"/>
      <c r="AE46" s="367"/>
      <c r="AF46" s="367"/>
    </row>
    <row r="47" spans="2:32" s="2" customFormat="1" ht="14.1" customHeight="1" x14ac:dyDescent="0.15">
      <c r="B47" s="625"/>
      <c r="C47" s="245"/>
      <c r="D47" s="626"/>
      <c r="E47" s="626"/>
      <c r="F47" s="626"/>
      <c r="G47" s="626"/>
      <c r="H47" s="626"/>
      <c r="I47" s="626"/>
      <c r="J47" s="363"/>
      <c r="K47" s="364"/>
      <c r="L47" s="364"/>
      <c r="M47" s="364"/>
      <c r="N47" s="364"/>
      <c r="O47" s="364"/>
      <c r="P47" s="364"/>
      <c r="Q47" s="364"/>
      <c r="R47" s="364"/>
      <c r="S47" s="364"/>
      <c r="T47" s="364"/>
      <c r="U47" s="364"/>
      <c r="V47" s="364"/>
      <c r="W47" s="364"/>
      <c r="X47" s="364"/>
      <c r="Y47" s="364"/>
      <c r="Z47" s="618"/>
      <c r="AA47" s="618"/>
      <c r="AB47" s="618"/>
      <c r="AC47" s="618"/>
      <c r="AD47" s="618"/>
      <c r="AE47" s="618"/>
      <c r="AF47" s="57" t="s">
        <v>384</v>
      </c>
    </row>
    <row r="48" spans="2:32" s="2" customFormat="1" ht="14.1" customHeight="1" x14ac:dyDescent="0.15">
      <c r="B48" s="625"/>
      <c r="C48" s="245"/>
      <c r="D48" s="626"/>
      <c r="E48" s="626"/>
      <c r="F48" s="626"/>
      <c r="G48" s="626"/>
      <c r="H48" s="626"/>
      <c r="I48" s="626"/>
      <c r="J48" s="619"/>
      <c r="K48" s="620"/>
      <c r="L48" s="620"/>
      <c r="M48" s="620"/>
      <c r="N48" s="620"/>
      <c r="O48" s="620"/>
      <c r="P48" s="620"/>
      <c r="Q48" s="620"/>
      <c r="R48" s="620"/>
      <c r="S48" s="620"/>
      <c r="T48" s="620"/>
      <c r="U48" s="620"/>
      <c r="V48" s="620"/>
      <c r="W48" s="620"/>
      <c r="X48" s="620"/>
      <c r="Y48" s="620"/>
      <c r="Z48" s="621"/>
      <c r="AA48" s="621"/>
      <c r="AB48" s="621"/>
      <c r="AC48" s="621"/>
      <c r="AD48" s="621"/>
      <c r="AE48" s="621"/>
      <c r="AF48" s="88" t="s">
        <v>4</v>
      </c>
    </row>
    <row r="49" spans="2:32" s="2" customFormat="1" ht="14.1" customHeight="1" x14ac:dyDescent="0.15">
      <c r="B49" s="625"/>
      <c r="C49" s="245"/>
      <c r="D49" s="626"/>
      <c r="E49" s="626"/>
      <c r="F49" s="626"/>
      <c r="G49" s="626"/>
      <c r="H49" s="626"/>
      <c r="I49" s="626"/>
      <c r="J49" s="363"/>
      <c r="K49" s="364"/>
      <c r="L49" s="364"/>
      <c r="M49" s="364"/>
      <c r="N49" s="364"/>
      <c r="O49" s="364"/>
      <c r="P49" s="364"/>
      <c r="Q49" s="364"/>
      <c r="R49" s="364"/>
      <c r="S49" s="364"/>
      <c r="T49" s="364"/>
      <c r="U49" s="364"/>
      <c r="V49" s="364"/>
      <c r="W49" s="364"/>
      <c r="X49" s="364"/>
      <c r="Y49" s="364"/>
      <c r="Z49" s="618"/>
      <c r="AA49" s="618"/>
      <c r="AB49" s="618"/>
      <c r="AC49" s="618"/>
      <c r="AD49" s="618"/>
      <c r="AE49" s="618"/>
      <c r="AF49" s="57" t="s">
        <v>384</v>
      </c>
    </row>
    <row r="50" spans="2:32" s="2" customFormat="1" ht="14.1" customHeight="1" x14ac:dyDescent="0.15">
      <c r="B50" s="625"/>
      <c r="C50" s="245"/>
      <c r="D50" s="626"/>
      <c r="E50" s="626"/>
      <c r="F50" s="626"/>
      <c r="G50" s="626"/>
      <c r="H50" s="626"/>
      <c r="I50" s="626"/>
      <c r="J50" s="619"/>
      <c r="K50" s="620"/>
      <c r="L50" s="620"/>
      <c r="M50" s="620"/>
      <c r="N50" s="620"/>
      <c r="O50" s="620"/>
      <c r="P50" s="620"/>
      <c r="Q50" s="620"/>
      <c r="R50" s="620"/>
      <c r="S50" s="620"/>
      <c r="T50" s="620"/>
      <c r="U50" s="620"/>
      <c r="V50" s="620"/>
      <c r="W50" s="620"/>
      <c r="X50" s="620"/>
      <c r="Y50" s="620"/>
      <c r="Z50" s="621"/>
      <c r="AA50" s="621"/>
      <c r="AB50" s="621"/>
      <c r="AC50" s="621"/>
      <c r="AD50" s="621"/>
      <c r="AE50" s="621"/>
      <c r="AF50" s="88" t="s">
        <v>4</v>
      </c>
    </row>
    <row r="51" spans="2:32" s="2" customFormat="1" ht="14.1" customHeight="1" x14ac:dyDescent="0.15">
      <c r="B51" s="625"/>
      <c r="C51" s="245"/>
      <c r="D51" s="626"/>
      <c r="E51" s="626"/>
      <c r="F51" s="626"/>
      <c r="G51" s="626"/>
      <c r="H51" s="626"/>
      <c r="I51" s="626"/>
      <c r="J51" s="363"/>
      <c r="K51" s="364"/>
      <c r="L51" s="364"/>
      <c r="M51" s="364"/>
      <c r="N51" s="364"/>
      <c r="O51" s="364"/>
      <c r="P51" s="364"/>
      <c r="Q51" s="364"/>
      <c r="R51" s="364"/>
      <c r="S51" s="364"/>
      <c r="T51" s="364"/>
      <c r="U51" s="364"/>
      <c r="V51" s="364"/>
      <c r="W51" s="364"/>
      <c r="X51" s="364"/>
      <c r="Y51" s="364"/>
      <c r="Z51" s="618"/>
      <c r="AA51" s="618"/>
      <c r="AB51" s="618"/>
      <c r="AC51" s="618"/>
      <c r="AD51" s="618"/>
      <c r="AE51" s="618"/>
      <c r="AF51" s="57" t="s">
        <v>384</v>
      </c>
    </row>
    <row r="52" spans="2:32" s="2" customFormat="1" ht="14.1" customHeight="1" x14ac:dyDescent="0.15">
      <c r="B52" s="625"/>
      <c r="C52" s="245"/>
      <c r="D52" s="626"/>
      <c r="E52" s="626"/>
      <c r="F52" s="626"/>
      <c r="G52" s="626"/>
      <c r="H52" s="626"/>
      <c r="I52" s="626"/>
      <c r="J52" s="619"/>
      <c r="K52" s="620"/>
      <c r="L52" s="620"/>
      <c r="M52" s="620"/>
      <c r="N52" s="620"/>
      <c r="O52" s="620"/>
      <c r="P52" s="620"/>
      <c r="Q52" s="620"/>
      <c r="R52" s="620"/>
      <c r="S52" s="620"/>
      <c r="T52" s="620"/>
      <c r="U52" s="620"/>
      <c r="V52" s="620"/>
      <c r="W52" s="620"/>
      <c r="X52" s="620"/>
      <c r="Y52" s="620"/>
      <c r="Z52" s="621"/>
      <c r="AA52" s="621"/>
      <c r="AB52" s="621"/>
      <c r="AC52" s="621"/>
      <c r="AD52" s="621"/>
      <c r="AE52" s="621"/>
      <c r="AF52" s="88" t="s">
        <v>4</v>
      </c>
    </row>
    <row r="53" spans="2:32" s="2" customFormat="1" ht="14.1" customHeight="1" x14ac:dyDescent="0.15">
      <c r="B53" s="625"/>
      <c r="C53" s="245"/>
      <c r="D53" s="626"/>
      <c r="E53" s="626"/>
      <c r="F53" s="626"/>
      <c r="G53" s="626"/>
      <c r="H53" s="626"/>
      <c r="I53" s="626"/>
      <c r="J53" s="363"/>
      <c r="K53" s="364"/>
      <c r="L53" s="364"/>
      <c r="M53" s="364"/>
      <c r="N53" s="364"/>
      <c r="O53" s="364"/>
      <c r="P53" s="364"/>
      <c r="Q53" s="364"/>
      <c r="R53" s="364"/>
      <c r="S53" s="364"/>
      <c r="T53" s="364"/>
      <c r="U53" s="364"/>
      <c r="V53" s="364"/>
      <c r="W53" s="364"/>
      <c r="X53" s="364"/>
      <c r="Y53" s="364"/>
      <c r="Z53" s="618"/>
      <c r="AA53" s="618"/>
      <c r="AB53" s="618"/>
      <c r="AC53" s="618"/>
      <c r="AD53" s="618"/>
      <c r="AE53" s="618"/>
      <c r="AF53" s="57" t="s">
        <v>384</v>
      </c>
    </row>
    <row r="54" spans="2:32" s="2" customFormat="1" ht="14.1" customHeight="1" x14ac:dyDescent="0.15">
      <c r="B54" s="625"/>
      <c r="C54" s="245"/>
      <c r="D54" s="626"/>
      <c r="E54" s="626"/>
      <c r="F54" s="626"/>
      <c r="G54" s="626"/>
      <c r="H54" s="626"/>
      <c r="I54" s="626"/>
      <c r="J54" s="619"/>
      <c r="K54" s="620"/>
      <c r="L54" s="620"/>
      <c r="M54" s="620"/>
      <c r="N54" s="620"/>
      <c r="O54" s="620"/>
      <c r="P54" s="620"/>
      <c r="Q54" s="620"/>
      <c r="R54" s="620"/>
      <c r="S54" s="620"/>
      <c r="T54" s="620"/>
      <c r="U54" s="620"/>
      <c r="V54" s="620"/>
      <c r="W54" s="620"/>
      <c r="X54" s="620"/>
      <c r="Y54" s="620"/>
      <c r="Z54" s="621"/>
      <c r="AA54" s="621"/>
      <c r="AB54" s="621"/>
      <c r="AC54" s="621"/>
      <c r="AD54" s="621"/>
      <c r="AE54" s="621"/>
      <c r="AF54" s="88" t="s">
        <v>4</v>
      </c>
    </row>
    <row r="55" spans="2:32" s="2" customFormat="1" ht="14.1" customHeight="1" x14ac:dyDescent="0.15">
      <c r="B55" s="625"/>
      <c r="C55" s="245"/>
      <c r="D55" s="626"/>
      <c r="E55" s="626"/>
      <c r="F55" s="626"/>
      <c r="G55" s="626"/>
      <c r="H55" s="626"/>
      <c r="I55" s="626"/>
      <c r="J55" s="363"/>
      <c r="K55" s="364"/>
      <c r="L55" s="364"/>
      <c r="M55" s="364"/>
      <c r="N55" s="364"/>
      <c r="O55" s="364"/>
      <c r="P55" s="364"/>
      <c r="Q55" s="364"/>
      <c r="R55" s="364"/>
      <c r="S55" s="364"/>
      <c r="T55" s="364"/>
      <c r="U55" s="364"/>
      <c r="V55" s="364"/>
      <c r="W55" s="364"/>
      <c r="X55" s="364"/>
      <c r="Y55" s="364"/>
      <c r="Z55" s="618"/>
      <c r="AA55" s="618"/>
      <c r="AB55" s="618"/>
      <c r="AC55" s="618"/>
      <c r="AD55" s="618"/>
      <c r="AE55" s="618"/>
      <c r="AF55" s="57" t="s">
        <v>384</v>
      </c>
    </row>
    <row r="56" spans="2:32" s="2" customFormat="1" ht="14.1" customHeight="1" thickBot="1" x14ac:dyDescent="0.2">
      <c r="B56" s="625"/>
      <c r="C56" s="245"/>
      <c r="D56" s="626"/>
      <c r="E56" s="626"/>
      <c r="F56" s="626"/>
      <c r="G56" s="626"/>
      <c r="H56" s="626"/>
      <c r="I56" s="626"/>
      <c r="J56" s="619"/>
      <c r="K56" s="620"/>
      <c r="L56" s="620"/>
      <c r="M56" s="620"/>
      <c r="N56" s="620"/>
      <c r="O56" s="620"/>
      <c r="P56" s="620"/>
      <c r="Q56" s="620"/>
      <c r="R56" s="620"/>
      <c r="S56" s="620"/>
      <c r="T56" s="620"/>
      <c r="U56" s="620"/>
      <c r="V56" s="620"/>
      <c r="W56" s="620"/>
      <c r="X56" s="620"/>
      <c r="Y56" s="620"/>
      <c r="Z56" s="621"/>
      <c r="AA56" s="621"/>
      <c r="AB56" s="621"/>
      <c r="AC56" s="621"/>
      <c r="AD56" s="621"/>
      <c r="AE56" s="621"/>
      <c r="AF56" s="88" t="s">
        <v>4</v>
      </c>
    </row>
    <row r="57" spans="2:32" s="2" customFormat="1" ht="14.1" hidden="1" customHeight="1" outlineLevel="1" x14ac:dyDescent="0.15">
      <c r="B57" s="625"/>
      <c r="C57" s="245"/>
      <c r="D57" s="626"/>
      <c r="E57" s="626"/>
      <c r="F57" s="626"/>
      <c r="G57" s="626"/>
      <c r="H57" s="626"/>
      <c r="I57" s="626"/>
      <c r="J57" s="363"/>
      <c r="K57" s="364"/>
      <c r="L57" s="364"/>
      <c r="M57" s="364"/>
      <c r="N57" s="364"/>
      <c r="O57" s="364"/>
      <c r="P57" s="364"/>
      <c r="Q57" s="364"/>
      <c r="R57" s="364"/>
      <c r="S57" s="364"/>
      <c r="T57" s="364"/>
      <c r="U57" s="364"/>
      <c r="V57" s="364"/>
      <c r="W57" s="364"/>
      <c r="X57" s="364"/>
      <c r="Y57" s="364"/>
      <c r="Z57" s="618"/>
      <c r="AA57" s="618"/>
      <c r="AB57" s="618"/>
      <c r="AC57" s="618"/>
      <c r="AD57" s="618"/>
      <c r="AE57" s="618"/>
      <c r="AF57" s="57" t="s">
        <v>384</v>
      </c>
    </row>
    <row r="58" spans="2:32" s="2" customFormat="1" ht="14.1" hidden="1" customHeight="1" outlineLevel="1" x14ac:dyDescent="0.15">
      <c r="B58" s="625"/>
      <c r="C58" s="245"/>
      <c r="D58" s="626"/>
      <c r="E58" s="626"/>
      <c r="F58" s="626"/>
      <c r="G58" s="626"/>
      <c r="H58" s="626"/>
      <c r="I58" s="626"/>
      <c r="J58" s="619"/>
      <c r="K58" s="620"/>
      <c r="L58" s="620"/>
      <c r="M58" s="620"/>
      <c r="N58" s="620"/>
      <c r="O58" s="620"/>
      <c r="P58" s="620"/>
      <c r="Q58" s="620"/>
      <c r="R58" s="620"/>
      <c r="S58" s="620"/>
      <c r="T58" s="620"/>
      <c r="U58" s="620"/>
      <c r="V58" s="620"/>
      <c r="W58" s="620"/>
      <c r="X58" s="620"/>
      <c r="Y58" s="620"/>
      <c r="Z58" s="621"/>
      <c r="AA58" s="621"/>
      <c r="AB58" s="621"/>
      <c r="AC58" s="621"/>
      <c r="AD58" s="621"/>
      <c r="AE58" s="621"/>
      <c r="AF58" s="88" t="s">
        <v>4</v>
      </c>
    </row>
    <row r="59" spans="2:32" s="2" customFormat="1" ht="14.1" hidden="1" customHeight="1" outlineLevel="1" x14ac:dyDescent="0.15">
      <c r="B59" s="625"/>
      <c r="C59" s="245"/>
      <c r="D59" s="626"/>
      <c r="E59" s="626"/>
      <c r="F59" s="626"/>
      <c r="G59" s="626"/>
      <c r="H59" s="626"/>
      <c r="I59" s="626"/>
      <c r="J59" s="363"/>
      <c r="K59" s="364"/>
      <c r="L59" s="364"/>
      <c r="M59" s="364"/>
      <c r="N59" s="364"/>
      <c r="O59" s="364"/>
      <c r="P59" s="364"/>
      <c r="Q59" s="364"/>
      <c r="R59" s="364"/>
      <c r="S59" s="364"/>
      <c r="T59" s="364"/>
      <c r="U59" s="364"/>
      <c r="V59" s="364"/>
      <c r="W59" s="364"/>
      <c r="X59" s="364"/>
      <c r="Y59" s="364"/>
      <c r="Z59" s="618"/>
      <c r="AA59" s="618"/>
      <c r="AB59" s="618"/>
      <c r="AC59" s="618"/>
      <c r="AD59" s="618"/>
      <c r="AE59" s="618"/>
      <c r="AF59" s="57" t="s">
        <v>384</v>
      </c>
    </row>
    <row r="60" spans="2:32" s="2" customFormat="1" ht="14.1" hidden="1" customHeight="1" outlineLevel="1" x14ac:dyDescent="0.15">
      <c r="B60" s="625"/>
      <c r="C60" s="245"/>
      <c r="D60" s="626"/>
      <c r="E60" s="626"/>
      <c r="F60" s="626"/>
      <c r="G60" s="626"/>
      <c r="H60" s="626"/>
      <c r="I60" s="626"/>
      <c r="J60" s="619"/>
      <c r="K60" s="620"/>
      <c r="L60" s="620"/>
      <c r="M60" s="620"/>
      <c r="N60" s="620"/>
      <c r="O60" s="620"/>
      <c r="P60" s="620"/>
      <c r="Q60" s="620"/>
      <c r="R60" s="620"/>
      <c r="S60" s="620"/>
      <c r="T60" s="620"/>
      <c r="U60" s="620"/>
      <c r="V60" s="620"/>
      <c r="W60" s="620"/>
      <c r="X60" s="620"/>
      <c r="Y60" s="620"/>
      <c r="Z60" s="621"/>
      <c r="AA60" s="621"/>
      <c r="AB60" s="621"/>
      <c r="AC60" s="621"/>
      <c r="AD60" s="621"/>
      <c r="AE60" s="621"/>
      <c r="AF60" s="88" t="s">
        <v>4</v>
      </c>
    </row>
    <row r="61" spans="2:32" s="2" customFormat="1" ht="14.1" hidden="1" customHeight="1" outlineLevel="1" x14ac:dyDescent="0.15">
      <c r="B61" s="625"/>
      <c r="C61" s="245"/>
      <c r="D61" s="626"/>
      <c r="E61" s="626"/>
      <c r="F61" s="626"/>
      <c r="G61" s="626"/>
      <c r="H61" s="626"/>
      <c r="I61" s="626"/>
      <c r="J61" s="363"/>
      <c r="K61" s="364"/>
      <c r="L61" s="364"/>
      <c r="M61" s="364"/>
      <c r="N61" s="364"/>
      <c r="O61" s="364"/>
      <c r="P61" s="364"/>
      <c r="Q61" s="364"/>
      <c r="R61" s="364"/>
      <c r="S61" s="364"/>
      <c r="T61" s="364"/>
      <c r="U61" s="364"/>
      <c r="V61" s="364"/>
      <c r="W61" s="364"/>
      <c r="X61" s="364"/>
      <c r="Y61" s="364"/>
      <c r="Z61" s="618"/>
      <c r="AA61" s="618"/>
      <c r="AB61" s="618"/>
      <c r="AC61" s="618"/>
      <c r="AD61" s="618"/>
      <c r="AE61" s="618"/>
      <c r="AF61" s="57" t="s">
        <v>384</v>
      </c>
    </row>
    <row r="62" spans="2:32" s="2" customFormat="1" ht="14.1" hidden="1" customHeight="1" outlineLevel="1" x14ac:dyDescent="0.15">
      <c r="B62" s="625"/>
      <c r="C62" s="245"/>
      <c r="D62" s="626"/>
      <c r="E62" s="626"/>
      <c r="F62" s="626"/>
      <c r="G62" s="626"/>
      <c r="H62" s="626"/>
      <c r="I62" s="626"/>
      <c r="J62" s="619"/>
      <c r="K62" s="620"/>
      <c r="L62" s="620"/>
      <c r="M62" s="620"/>
      <c r="N62" s="620"/>
      <c r="O62" s="620"/>
      <c r="P62" s="620"/>
      <c r="Q62" s="620"/>
      <c r="R62" s="620"/>
      <c r="S62" s="620"/>
      <c r="T62" s="620"/>
      <c r="U62" s="620"/>
      <c r="V62" s="620"/>
      <c r="W62" s="620"/>
      <c r="X62" s="620"/>
      <c r="Y62" s="620"/>
      <c r="Z62" s="621"/>
      <c r="AA62" s="621"/>
      <c r="AB62" s="621"/>
      <c r="AC62" s="621"/>
      <c r="AD62" s="621"/>
      <c r="AE62" s="621"/>
      <c r="AF62" s="88" t="s">
        <v>4</v>
      </c>
    </row>
    <row r="63" spans="2:32" s="2" customFormat="1" ht="14.1" hidden="1" customHeight="1" outlineLevel="1" x14ac:dyDescent="0.15">
      <c r="B63" s="625"/>
      <c r="C63" s="245"/>
      <c r="D63" s="626"/>
      <c r="E63" s="626"/>
      <c r="F63" s="626"/>
      <c r="G63" s="626"/>
      <c r="H63" s="626"/>
      <c r="I63" s="626"/>
      <c r="J63" s="363"/>
      <c r="K63" s="364"/>
      <c r="L63" s="364"/>
      <c r="M63" s="364"/>
      <c r="N63" s="364"/>
      <c r="O63" s="364"/>
      <c r="P63" s="364"/>
      <c r="Q63" s="364"/>
      <c r="R63" s="364"/>
      <c r="S63" s="364"/>
      <c r="T63" s="364"/>
      <c r="U63" s="364"/>
      <c r="V63" s="364"/>
      <c r="W63" s="364"/>
      <c r="X63" s="364"/>
      <c r="Y63" s="364"/>
      <c r="Z63" s="618"/>
      <c r="AA63" s="618"/>
      <c r="AB63" s="618"/>
      <c r="AC63" s="618"/>
      <c r="AD63" s="618"/>
      <c r="AE63" s="618"/>
      <c r="AF63" s="57" t="s">
        <v>384</v>
      </c>
    </row>
    <row r="64" spans="2:32" s="2" customFormat="1" ht="14.1" hidden="1" customHeight="1" outlineLevel="1" x14ac:dyDescent="0.15">
      <c r="B64" s="625"/>
      <c r="C64" s="245"/>
      <c r="D64" s="626"/>
      <c r="E64" s="626"/>
      <c r="F64" s="626"/>
      <c r="G64" s="626"/>
      <c r="H64" s="626"/>
      <c r="I64" s="626"/>
      <c r="J64" s="619"/>
      <c r="K64" s="620"/>
      <c r="L64" s="620"/>
      <c r="M64" s="620"/>
      <c r="N64" s="620"/>
      <c r="O64" s="620"/>
      <c r="P64" s="620"/>
      <c r="Q64" s="620"/>
      <c r="R64" s="620"/>
      <c r="S64" s="620"/>
      <c r="T64" s="620"/>
      <c r="U64" s="620"/>
      <c r="V64" s="620"/>
      <c r="W64" s="620"/>
      <c r="X64" s="620"/>
      <c r="Y64" s="620"/>
      <c r="Z64" s="621"/>
      <c r="AA64" s="621"/>
      <c r="AB64" s="621"/>
      <c r="AC64" s="621"/>
      <c r="AD64" s="621"/>
      <c r="AE64" s="621"/>
      <c r="AF64" s="88" t="s">
        <v>4</v>
      </c>
    </row>
    <row r="65" spans="2:32" s="2" customFormat="1" ht="14.1" hidden="1" customHeight="1" outlineLevel="1" x14ac:dyDescent="0.15">
      <c r="B65" s="625"/>
      <c r="C65" s="245"/>
      <c r="D65" s="626"/>
      <c r="E65" s="626"/>
      <c r="F65" s="626"/>
      <c r="G65" s="626"/>
      <c r="H65" s="626"/>
      <c r="I65" s="626"/>
      <c r="J65" s="363"/>
      <c r="K65" s="364"/>
      <c r="L65" s="364"/>
      <c r="M65" s="364"/>
      <c r="N65" s="364"/>
      <c r="O65" s="364"/>
      <c r="P65" s="364"/>
      <c r="Q65" s="364"/>
      <c r="R65" s="364"/>
      <c r="S65" s="364"/>
      <c r="T65" s="364"/>
      <c r="U65" s="364"/>
      <c r="V65" s="364"/>
      <c r="W65" s="364"/>
      <c r="X65" s="364"/>
      <c r="Y65" s="364"/>
      <c r="Z65" s="618"/>
      <c r="AA65" s="618"/>
      <c r="AB65" s="618"/>
      <c r="AC65" s="618"/>
      <c r="AD65" s="618"/>
      <c r="AE65" s="618"/>
      <c r="AF65" s="57" t="s">
        <v>384</v>
      </c>
    </row>
    <row r="66" spans="2:32" s="2" customFormat="1" ht="14.1" hidden="1" customHeight="1" outlineLevel="1" x14ac:dyDescent="0.15">
      <c r="B66" s="625"/>
      <c r="C66" s="245"/>
      <c r="D66" s="626"/>
      <c r="E66" s="626"/>
      <c r="F66" s="626"/>
      <c r="G66" s="626"/>
      <c r="H66" s="626"/>
      <c r="I66" s="626"/>
      <c r="J66" s="619"/>
      <c r="K66" s="620"/>
      <c r="L66" s="620"/>
      <c r="M66" s="620"/>
      <c r="N66" s="620"/>
      <c r="O66" s="620"/>
      <c r="P66" s="620"/>
      <c r="Q66" s="620"/>
      <c r="R66" s="620"/>
      <c r="S66" s="620"/>
      <c r="T66" s="620"/>
      <c r="U66" s="620"/>
      <c r="V66" s="620"/>
      <c r="W66" s="620"/>
      <c r="X66" s="620"/>
      <c r="Y66" s="620"/>
      <c r="Z66" s="621"/>
      <c r="AA66" s="621"/>
      <c r="AB66" s="621"/>
      <c r="AC66" s="621"/>
      <c r="AD66" s="621"/>
      <c r="AE66" s="621"/>
      <c r="AF66" s="88" t="s">
        <v>4</v>
      </c>
    </row>
    <row r="67" spans="2:32" s="2" customFormat="1" ht="14.1" hidden="1" customHeight="1" outlineLevel="1" x14ac:dyDescent="0.15">
      <c r="B67" s="625"/>
      <c r="C67" s="245"/>
      <c r="D67" s="626"/>
      <c r="E67" s="626"/>
      <c r="F67" s="626"/>
      <c r="G67" s="626"/>
      <c r="H67" s="626"/>
      <c r="I67" s="626"/>
      <c r="J67" s="363"/>
      <c r="K67" s="364"/>
      <c r="L67" s="364"/>
      <c r="M67" s="364"/>
      <c r="N67" s="364"/>
      <c r="O67" s="364"/>
      <c r="P67" s="364"/>
      <c r="Q67" s="364"/>
      <c r="R67" s="364"/>
      <c r="S67" s="364"/>
      <c r="T67" s="364"/>
      <c r="U67" s="364"/>
      <c r="V67" s="364"/>
      <c r="W67" s="364"/>
      <c r="X67" s="364"/>
      <c r="Y67" s="364"/>
      <c r="Z67" s="618"/>
      <c r="AA67" s="618"/>
      <c r="AB67" s="618"/>
      <c r="AC67" s="618"/>
      <c r="AD67" s="618"/>
      <c r="AE67" s="618"/>
      <c r="AF67" s="57" t="s">
        <v>384</v>
      </c>
    </row>
    <row r="68" spans="2:32" s="2" customFormat="1" ht="14.1" hidden="1" customHeight="1" outlineLevel="1" x14ac:dyDescent="0.15">
      <c r="B68" s="625"/>
      <c r="C68" s="245"/>
      <c r="D68" s="626"/>
      <c r="E68" s="626"/>
      <c r="F68" s="626"/>
      <c r="G68" s="626"/>
      <c r="H68" s="626"/>
      <c r="I68" s="626"/>
      <c r="J68" s="619"/>
      <c r="K68" s="620"/>
      <c r="L68" s="620"/>
      <c r="M68" s="620"/>
      <c r="N68" s="620"/>
      <c r="O68" s="620"/>
      <c r="P68" s="620"/>
      <c r="Q68" s="620"/>
      <c r="R68" s="620"/>
      <c r="S68" s="620"/>
      <c r="T68" s="620"/>
      <c r="U68" s="620"/>
      <c r="V68" s="620"/>
      <c r="W68" s="620"/>
      <c r="X68" s="620"/>
      <c r="Y68" s="620"/>
      <c r="Z68" s="621"/>
      <c r="AA68" s="621"/>
      <c r="AB68" s="621"/>
      <c r="AC68" s="621"/>
      <c r="AD68" s="621"/>
      <c r="AE68" s="621"/>
      <c r="AF68" s="88" t="s">
        <v>4</v>
      </c>
    </row>
    <row r="69" spans="2:32" s="2" customFormat="1" ht="14.1" hidden="1" customHeight="1" outlineLevel="1" x14ac:dyDescent="0.15">
      <c r="B69" s="625"/>
      <c r="C69" s="245"/>
      <c r="D69" s="626"/>
      <c r="E69" s="626"/>
      <c r="F69" s="626"/>
      <c r="G69" s="626"/>
      <c r="H69" s="626"/>
      <c r="I69" s="626"/>
      <c r="J69" s="363"/>
      <c r="K69" s="364"/>
      <c r="L69" s="364"/>
      <c r="M69" s="364"/>
      <c r="N69" s="364"/>
      <c r="O69" s="364"/>
      <c r="P69" s="364"/>
      <c r="Q69" s="364"/>
      <c r="R69" s="364"/>
      <c r="S69" s="364"/>
      <c r="T69" s="364"/>
      <c r="U69" s="364"/>
      <c r="V69" s="364"/>
      <c r="W69" s="364"/>
      <c r="X69" s="364"/>
      <c r="Y69" s="364"/>
      <c r="Z69" s="618"/>
      <c r="AA69" s="618"/>
      <c r="AB69" s="618"/>
      <c r="AC69" s="618"/>
      <c r="AD69" s="618"/>
      <c r="AE69" s="618"/>
      <c r="AF69" s="57" t="s">
        <v>384</v>
      </c>
    </row>
    <row r="70" spans="2:32" s="2" customFormat="1" ht="14.1" hidden="1" customHeight="1" outlineLevel="1" x14ac:dyDescent="0.15">
      <c r="B70" s="625"/>
      <c r="C70" s="245"/>
      <c r="D70" s="626"/>
      <c r="E70" s="626"/>
      <c r="F70" s="626"/>
      <c r="G70" s="626"/>
      <c r="H70" s="626"/>
      <c r="I70" s="626"/>
      <c r="J70" s="619"/>
      <c r="K70" s="620"/>
      <c r="L70" s="620"/>
      <c r="M70" s="620"/>
      <c r="N70" s="620"/>
      <c r="O70" s="620"/>
      <c r="P70" s="620"/>
      <c r="Q70" s="620"/>
      <c r="R70" s="620"/>
      <c r="S70" s="620"/>
      <c r="T70" s="620"/>
      <c r="U70" s="620"/>
      <c r="V70" s="620"/>
      <c r="W70" s="620"/>
      <c r="X70" s="620"/>
      <c r="Y70" s="620"/>
      <c r="Z70" s="621"/>
      <c r="AA70" s="621"/>
      <c r="AB70" s="621"/>
      <c r="AC70" s="621"/>
      <c r="AD70" s="621"/>
      <c r="AE70" s="621"/>
      <c r="AF70" s="88" t="s">
        <v>4</v>
      </c>
    </row>
    <row r="71" spans="2:32" s="2" customFormat="1" ht="14.1" hidden="1" customHeight="1" outlineLevel="1" x14ac:dyDescent="0.15">
      <c r="B71" s="625"/>
      <c r="C71" s="245"/>
      <c r="D71" s="626"/>
      <c r="E71" s="626"/>
      <c r="F71" s="626"/>
      <c r="G71" s="626"/>
      <c r="H71" s="626"/>
      <c r="I71" s="626"/>
      <c r="J71" s="363"/>
      <c r="K71" s="364"/>
      <c r="L71" s="364"/>
      <c r="M71" s="364"/>
      <c r="N71" s="364"/>
      <c r="O71" s="364"/>
      <c r="P71" s="364"/>
      <c r="Q71" s="364"/>
      <c r="R71" s="364"/>
      <c r="S71" s="364"/>
      <c r="T71" s="364"/>
      <c r="U71" s="364"/>
      <c r="V71" s="364"/>
      <c r="W71" s="364"/>
      <c r="X71" s="364"/>
      <c r="Y71" s="364"/>
      <c r="Z71" s="618"/>
      <c r="AA71" s="618"/>
      <c r="AB71" s="618"/>
      <c r="AC71" s="618"/>
      <c r="AD71" s="618"/>
      <c r="AE71" s="618"/>
      <c r="AF71" s="57" t="s">
        <v>384</v>
      </c>
    </row>
    <row r="72" spans="2:32" s="2" customFormat="1" ht="14.1" hidden="1" customHeight="1" outlineLevel="1" x14ac:dyDescent="0.15">
      <c r="B72" s="625"/>
      <c r="C72" s="245"/>
      <c r="D72" s="626"/>
      <c r="E72" s="626"/>
      <c r="F72" s="626"/>
      <c r="G72" s="626"/>
      <c r="H72" s="626"/>
      <c r="I72" s="626"/>
      <c r="J72" s="619"/>
      <c r="K72" s="620"/>
      <c r="L72" s="620"/>
      <c r="M72" s="620"/>
      <c r="N72" s="620"/>
      <c r="O72" s="620"/>
      <c r="P72" s="620"/>
      <c r="Q72" s="620"/>
      <c r="R72" s="620"/>
      <c r="S72" s="620"/>
      <c r="T72" s="620"/>
      <c r="U72" s="620"/>
      <c r="V72" s="620"/>
      <c r="W72" s="620"/>
      <c r="X72" s="620"/>
      <c r="Y72" s="620"/>
      <c r="Z72" s="621"/>
      <c r="AA72" s="621"/>
      <c r="AB72" s="621"/>
      <c r="AC72" s="621"/>
      <c r="AD72" s="621"/>
      <c r="AE72" s="621"/>
      <c r="AF72" s="88" t="s">
        <v>4</v>
      </c>
    </row>
    <row r="73" spans="2:32" s="2" customFormat="1" ht="14.1" hidden="1" customHeight="1" outlineLevel="1" x14ac:dyDescent="0.15">
      <c r="B73" s="625"/>
      <c r="C73" s="245"/>
      <c r="D73" s="626"/>
      <c r="E73" s="626"/>
      <c r="F73" s="626"/>
      <c r="G73" s="626"/>
      <c r="H73" s="626"/>
      <c r="I73" s="626"/>
      <c r="J73" s="363"/>
      <c r="K73" s="364"/>
      <c r="L73" s="364"/>
      <c r="M73" s="364"/>
      <c r="N73" s="364"/>
      <c r="O73" s="364"/>
      <c r="P73" s="364"/>
      <c r="Q73" s="364"/>
      <c r="R73" s="364"/>
      <c r="S73" s="364"/>
      <c r="T73" s="364"/>
      <c r="U73" s="364"/>
      <c r="V73" s="364"/>
      <c r="W73" s="364"/>
      <c r="X73" s="364"/>
      <c r="Y73" s="364"/>
      <c r="Z73" s="618"/>
      <c r="AA73" s="618"/>
      <c r="AB73" s="618"/>
      <c r="AC73" s="618"/>
      <c r="AD73" s="618"/>
      <c r="AE73" s="618"/>
      <c r="AF73" s="57" t="s">
        <v>384</v>
      </c>
    </row>
    <row r="74" spans="2:32" s="2" customFormat="1" ht="14.1" hidden="1" customHeight="1" outlineLevel="1" x14ac:dyDescent="0.15">
      <c r="B74" s="625"/>
      <c r="C74" s="245"/>
      <c r="D74" s="626"/>
      <c r="E74" s="626"/>
      <c r="F74" s="626"/>
      <c r="G74" s="626"/>
      <c r="H74" s="626"/>
      <c r="I74" s="626"/>
      <c r="J74" s="619"/>
      <c r="K74" s="620"/>
      <c r="L74" s="620"/>
      <c r="M74" s="620"/>
      <c r="N74" s="620"/>
      <c r="O74" s="620"/>
      <c r="P74" s="620"/>
      <c r="Q74" s="620"/>
      <c r="R74" s="620"/>
      <c r="S74" s="620"/>
      <c r="T74" s="620"/>
      <c r="U74" s="620"/>
      <c r="V74" s="620"/>
      <c r="W74" s="620"/>
      <c r="X74" s="620"/>
      <c r="Y74" s="620"/>
      <c r="Z74" s="621"/>
      <c r="AA74" s="621"/>
      <c r="AB74" s="621"/>
      <c r="AC74" s="621"/>
      <c r="AD74" s="621"/>
      <c r="AE74" s="621"/>
      <c r="AF74" s="88" t="s">
        <v>4</v>
      </c>
    </row>
    <row r="75" spans="2:32" s="2" customFormat="1" ht="14.1" hidden="1" customHeight="1" outlineLevel="1" x14ac:dyDescent="0.15">
      <c r="B75" s="625"/>
      <c r="C75" s="245"/>
      <c r="D75" s="626"/>
      <c r="E75" s="626"/>
      <c r="F75" s="626"/>
      <c r="G75" s="626"/>
      <c r="H75" s="626"/>
      <c r="I75" s="626"/>
      <c r="J75" s="363"/>
      <c r="K75" s="364"/>
      <c r="L75" s="364"/>
      <c r="M75" s="364"/>
      <c r="N75" s="364"/>
      <c r="O75" s="364"/>
      <c r="P75" s="364"/>
      <c r="Q75" s="364"/>
      <c r="R75" s="364"/>
      <c r="S75" s="364"/>
      <c r="T75" s="364"/>
      <c r="U75" s="364"/>
      <c r="V75" s="364"/>
      <c r="W75" s="364"/>
      <c r="X75" s="364"/>
      <c r="Y75" s="364"/>
      <c r="Z75" s="618"/>
      <c r="AA75" s="618"/>
      <c r="AB75" s="618"/>
      <c r="AC75" s="618"/>
      <c r="AD75" s="618"/>
      <c r="AE75" s="618"/>
      <c r="AF75" s="57" t="s">
        <v>384</v>
      </c>
    </row>
    <row r="76" spans="2:32" s="2" customFormat="1" ht="14.1" hidden="1" customHeight="1" outlineLevel="1" thickBot="1" x14ac:dyDescent="0.2">
      <c r="B76" s="625"/>
      <c r="C76" s="245"/>
      <c r="D76" s="626"/>
      <c r="E76" s="626"/>
      <c r="F76" s="626"/>
      <c r="G76" s="626"/>
      <c r="H76" s="626"/>
      <c r="I76" s="626"/>
      <c r="J76" s="619"/>
      <c r="K76" s="620"/>
      <c r="L76" s="620"/>
      <c r="M76" s="620"/>
      <c r="N76" s="620"/>
      <c r="O76" s="620"/>
      <c r="P76" s="620"/>
      <c r="Q76" s="620"/>
      <c r="R76" s="620"/>
      <c r="S76" s="620"/>
      <c r="T76" s="620"/>
      <c r="U76" s="620"/>
      <c r="V76" s="620"/>
      <c r="W76" s="620"/>
      <c r="X76" s="620"/>
      <c r="Y76" s="620"/>
      <c r="Z76" s="621"/>
      <c r="AA76" s="621"/>
      <c r="AB76" s="621"/>
      <c r="AC76" s="621"/>
      <c r="AD76" s="621"/>
      <c r="AE76" s="621"/>
      <c r="AF76" s="88" t="s">
        <v>4</v>
      </c>
    </row>
    <row r="77" spans="2:32" s="2" customFormat="1" ht="14.1" customHeight="1" collapsed="1" x14ac:dyDescent="0.15">
      <c r="B77" s="625"/>
      <c r="C77" s="245"/>
      <c r="D77" s="626"/>
      <c r="E77" s="626"/>
      <c r="F77" s="626"/>
      <c r="G77" s="626"/>
      <c r="H77" s="626"/>
      <c r="I77" s="626"/>
      <c r="J77" s="627" t="s">
        <v>146</v>
      </c>
      <c r="K77" s="628"/>
      <c r="L77" s="628"/>
      <c r="M77" s="628"/>
      <c r="N77" s="628"/>
      <c r="O77" s="628"/>
      <c r="P77" s="628"/>
      <c r="Q77" s="628"/>
      <c r="R77" s="628"/>
      <c r="S77" s="628"/>
      <c r="T77" s="628"/>
      <c r="U77" s="628"/>
      <c r="V77" s="628"/>
      <c r="W77" s="628"/>
      <c r="X77" s="628"/>
      <c r="Y77" s="629"/>
      <c r="Z77" s="622">
        <f>Z47+Z49+Z51+Z53+Z55+Z57+Z59+Z61+Z63+Z65+Z67+Z69+Z71+Z73+Z75</f>
        <v>0</v>
      </c>
      <c r="AA77" s="622"/>
      <c r="AB77" s="622"/>
      <c r="AC77" s="622"/>
      <c r="AD77" s="622"/>
      <c r="AE77" s="622"/>
      <c r="AF77" s="225" t="s">
        <v>385</v>
      </c>
    </row>
    <row r="78" spans="2:32" s="2" customFormat="1" ht="14.1" customHeight="1" thickBot="1" x14ac:dyDescent="0.2">
      <c r="B78" s="368"/>
      <c r="C78" s="369"/>
      <c r="D78" s="375"/>
      <c r="E78" s="375"/>
      <c r="F78" s="375"/>
      <c r="G78" s="375"/>
      <c r="H78" s="375"/>
      <c r="I78" s="375"/>
      <c r="J78" s="630"/>
      <c r="K78" s="631"/>
      <c r="L78" s="631"/>
      <c r="M78" s="631"/>
      <c r="N78" s="631"/>
      <c r="O78" s="631"/>
      <c r="P78" s="631"/>
      <c r="Q78" s="631"/>
      <c r="R78" s="631"/>
      <c r="S78" s="631"/>
      <c r="T78" s="631"/>
      <c r="U78" s="631"/>
      <c r="V78" s="631"/>
      <c r="W78" s="631"/>
      <c r="X78" s="631"/>
      <c r="Y78" s="632"/>
      <c r="Z78" s="633">
        <f>Z48+Z50+Z52+Z54+Z56+Z58+Z60+Z62+Z64+Z66+Z68+Z70+Z72+Z74+Z76</f>
        <v>0</v>
      </c>
      <c r="AA78" s="634"/>
      <c r="AB78" s="634"/>
      <c r="AC78" s="634"/>
      <c r="AD78" s="634"/>
      <c r="AE78" s="634"/>
      <c r="AF78" s="226" t="s">
        <v>4</v>
      </c>
    </row>
  </sheetData>
  <sheetProtection selectLockedCells="1"/>
  <mergeCells count="165">
    <mergeCell ref="B46:C78"/>
    <mergeCell ref="D46:I78"/>
    <mergeCell ref="J77:Y78"/>
    <mergeCell ref="Z78:AE78"/>
    <mergeCell ref="J74:Y74"/>
    <mergeCell ref="Z74:AE74"/>
    <mergeCell ref="J75:Y75"/>
    <mergeCell ref="Z75:AE75"/>
    <mergeCell ref="J76:Y76"/>
    <mergeCell ref="Z76:AE76"/>
    <mergeCell ref="J71:Y71"/>
    <mergeCell ref="Z71:AE71"/>
    <mergeCell ref="J72:Y72"/>
    <mergeCell ref="Z72:AE72"/>
    <mergeCell ref="J73:Y73"/>
    <mergeCell ref="Z73:AE73"/>
    <mergeCell ref="J68:Y68"/>
    <mergeCell ref="Z68:AE68"/>
    <mergeCell ref="J69:Y69"/>
    <mergeCell ref="Z69:AE69"/>
    <mergeCell ref="J70:Y70"/>
    <mergeCell ref="Z70:AE70"/>
    <mergeCell ref="J65:Y65"/>
    <mergeCell ref="Z65:AE65"/>
    <mergeCell ref="J66:Y66"/>
    <mergeCell ref="Z66:AE66"/>
    <mergeCell ref="J67:Y67"/>
    <mergeCell ref="Z67:AE67"/>
    <mergeCell ref="J62:Y62"/>
    <mergeCell ref="Z62:AE62"/>
    <mergeCell ref="J63:Y63"/>
    <mergeCell ref="Z63:AE63"/>
    <mergeCell ref="J64:Y64"/>
    <mergeCell ref="Z64:AE64"/>
    <mergeCell ref="J43:Y43"/>
    <mergeCell ref="Z43:AE43"/>
    <mergeCell ref="B13:C45"/>
    <mergeCell ref="D13:I45"/>
    <mergeCell ref="J44:Y45"/>
    <mergeCell ref="Z45:AE45"/>
    <mergeCell ref="J40:Y40"/>
    <mergeCell ref="Z40:AE40"/>
    <mergeCell ref="J41:Y41"/>
    <mergeCell ref="Z41:AE41"/>
    <mergeCell ref="J42:Y42"/>
    <mergeCell ref="Z42:AE42"/>
    <mergeCell ref="J37:Y37"/>
    <mergeCell ref="Z37:AE37"/>
    <mergeCell ref="J38:Y38"/>
    <mergeCell ref="Z38:AE38"/>
    <mergeCell ref="J39:Y39"/>
    <mergeCell ref="Z39:AE39"/>
    <mergeCell ref="J34:Y34"/>
    <mergeCell ref="Z34:AE34"/>
    <mergeCell ref="J35:Y35"/>
    <mergeCell ref="Z35:AE35"/>
    <mergeCell ref="J36:Y36"/>
    <mergeCell ref="Z36:AE36"/>
    <mergeCell ref="J31:Y31"/>
    <mergeCell ref="Z31:AE31"/>
    <mergeCell ref="J32:Y32"/>
    <mergeCell ref="Z32:AE32"/>
    <mergeCell ref="J33:Y33"/>
    <mergeCell ref="Z33:AE33"/>
    <mergeCell ref="X9:Y9"/>
    <mergeCell ref="AA9:AB9"/>
    <mergeCell ref="AD9:AE9"/>
    <mergeCell ref="J29:Y29"/>
    <mergeCell ref="Z29:AE29"/>
    <mergeCell ref="J30:Y30"/>
    <mergeCell ref="Z30:AE30"/>
    <mergeCell ref="J26:Y26"/>
    <mergeCell ref="Z26:AE26"/>
    <mergeCell ref="J27:Y27"/>
    <mergeCell ref="Z27:AE27"/>
    <mergeCell ref="J28:Y28"/>
    <mergeCell ref="Z28:AE28"/>
    <mergeCell ref="J23:Y23"/>
    <mergeCell ref="Z23:AE23"/>
    <mergeCell ref="J24:Y24"/>
    <mergeCell ref="Z24:AE24"/>
    <mergeCell ref="J25:Y25"/>
    <mergeCell ref="J61:Y61"/>
    <mergeCell ref="Z61:AE61"/>
    <mergeCell ref="Z77:AE77"/>
    <mergeCell ref="B8:C9"/>
    <mergeCell ref="D8:I9"/>
    <mergeCell ref="J9:K9"/>
    <mergeCell ref="L9:M9"/>
    <mergeCell ref="J58:Y58"/>
    <mergeCell ref="Z58:AE58"/>
    <mergeCell ref="J59:Y59"/>
    <mergeCell ref="Z59:AE59"/>
    <mergeCell ref="J60:Y60"/>
    <mergeCell ref="Z60:AE60"/>
    <mergeCell ref="J55:Y55"/>
    <mergeCell ref="Z55:AE55"/>
    <mergeCell ref="J56:Y56"/>
    <mergeCell ref="Z56:AE56"/>
    <mergeCell ref="J57:Y57"/>
    <mergeCell ref="Z57:AE57"/>
    <mergeCell ref="J52:Y52"/>
    <mergeCell ref="Z52:AE52"/>
    <mergeCell ref="J53:Y53"/>
    <mergeCell ref="Z53:AE53"/>
    <mergeCell ref="J54:Y54"/>
    <mergeCell ref="Z54:AE54"/>
    <mergeCell ref="J49:Y49"/>
    <mergeCell ref="Z49:AE49"/>
    <mergeCell ref="J50:Y50"/>
    <mergeCell ref="Z50:AE50"/>
    <mergeCell ref="J51:Y51"/>
    <mergeCell ref="Z51:AE51"/>
    <mergeCell ref="Z44:AE44"/>
    <mergeCell ref="J46:Y46"/>
    <mergeCell ref="Z46:AF46"/>
    <mergeCell ref="J47:Y47"/>
    <mergeCell ref="Z47:AE47"/>
    <mergeCell ref="J48:Y48"/>
    <mergeCell ref="Z48:AE48"/>
    <mergeCell ref="Z25:AE25"/>
    <mergeCell ref="J20:Y20"/>
    <mergeCell ref="Z20:AE20"/>
    <mergeCell ref="J21:Y21"/>
    <mergeCell ref="Z21:AE21"/>
    <mergeCell ref="J22:Y22"/>
    <mergeCell ref="Z22:AE22"/>
    <mergeCell ref="J17:Y17"/>
    <mergeCell ref="Z17:AE17"/>
    <mergeCell ref="J18:Y18"/>
    <mergeCell ref="Z18:AE18"/>
    <mergeCell ref="J19:Y19"/>
    <mergeCell ref="Z19:AE19"/>
    <mergeCell ref="J15:Y15"/>
    <mergeCell ref="Z15:AE15"/>
    <mergeCell ref="J16:Y16"/>
    <mergeCell ref="Z16:AE16"/>
    <mergeCell ref="B11:C12"/>
    <mergeCell ref="D11:I12"/>
    <mergeCell ref="J11:M11"/>
    <mergeCell ref="N11:AF11"/>
    <mergeCell ref="J12:M12"/>
    <mergeCell ref="N12:AF12"/>
    <mergeCell ref="B10:C10"/>
    <mergeCell ref="D10:I10"/>
    <mergeCell ref="J10:AF10"/>
    <mergeCell ref="O9:P9"/>
    <mergeCell ref="R9:S9"/>
    <mergeCell ref="V9:W9"/>
    <mergeCell ref="J13:Y13"/>
    <mergeCell ref="Z13:AF13"/>
    <mergeCell ref="J14:Y14"/>
    <mergeCell ref="Z14:AE14"/>
    <mergeCell ref="A4:AG4"/>
    <mergeCell ref="B7:C7"/>
    <mergeCell ref="D7:I7"/>
    <mergeCell ref="J7:AF7"/>
    <mergeCell ref="J8:K8"/>
    <mergeCell ref="L8:M8"/>
    <mergeCell ref="O8:P8"/>
    <mergeCell ref="R8:S8"/>
    <mergeCell ref="V8:W8"/>
    <mergeCell ref="X8:Y8"/>
    <mergeCell ref="AA8:AB8"/>
    <mergeCell ref="AD8:AE8"/>
  </mergeCells>
  <phoneticPr fontId="2"/>
  <dataValidations count="2">
    <dataValidation type="list" allowBlank="1" showInputMessage="1" showErrorMessage="1" sqref="J9:K9 V9:W9" xr:uid="{4B996722-4227-419D-B461-B61C85FBCCF9}">
      <formula1>"令和"</formula1>
    </dataValidation>
    <dataValidation type="list" allowBlank="1" showInputMessage="1" showErrorMessage="1" sqref="J8:K8" xr:uid="{9EAE60FD-984C-40A4-8CE0-5A6521DA4761}">
      <formula1>"（令和"</formula1>
    </dataValidation>
  </dataValidations>
  <printOptions horizontalCentered="1"/>
  <pageMargins left="0.78740157480314965" right="0.78740157480314965" top="0.78740157480314965" bottom="0.39370078740157483" header="0.31496062992125984" footer="0.31496062992125984"/>
  <pageSetup paperSize="9" scale="97"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ED066-7447-4633-ACAD-E3D8A05AA029}">
  <sheetPr>
    <tabColor theme="9" tint="0.39997558519241921"/>
  </sheetPr>
  <dimension ref="A1:AG34"/>
  <sheetViews>
    <sheetView view="pageBreakPreview" zoomScaleNormal="100" zoomScaleSheetLayoutView="100" workbookViewId="0">
      <selection activeCell="AS19" sqref="AS19"/>
    </sheetView>
  </sheetViews>
  <sheetFormatPr defaultColWidth="9" defaultRowHeight="14.25" x14ac:dyDescent="0.15"/>
  <cols>
    <col min="1" max="1" width="1.875" style="1" customWidth="1"/>
    <col min="2" max="3" width="2.25" style="1" customWidth="1"/>
    <col min="4" max="7" width="2.75" style="1" customWidth="1"/>
    <col min="8" max="8" width="4.125" style="1" customWidth="1"/>
    <col min="9" max="9" width="3.875" style="1" customWidth="1"/>
    <col min="10" max="32" width="2.625" style="1" customWidth="1"/>
    <col min="33" max="33" width="1.875" style="1" customWidth="1"/>
    <col min="34" max="43" width="2.5" style="1" customWidth="1"/>
    <col min="44" max="47" width="9" style="1"/>
    <col min="48" max="66" width="2.5" style="1" customWidth="1"/>
    <col min="67" max="16384" width="9" style="1"/>
  </cols>
  <sheetData>
    <row r="1" spans="1:33" x14ac:dyDescent="0.15">
      <c r="A1" s="2"/>
    </row>
    <row r="2" spans="1:33" s="2" customFormat="1" ht="15" customHeight="1" x14ac:dyDescent="0.15">
      <c r="A2" s="2" t="s">
        <v>98</v>
      </c>
    </row>
    <row r="3" spans="1:33" s="2" customFormat="1" ht="15" customHeight="1" x14ac:dyDescent="0.15"/>
    <row r="4" spans="1:33" s="2" customFormat="1" ht="14.25" customHeight="1" x14ac:dyDescent="0.15">
      <c r="A4" s="266" t="s">
        <v>99</v>
      </c>
      <c r="B4" s="266"/>
      <c r="C4" s="266"/>
      <c r="D4" s="266"/>
      <c r="E4" s="266"/>
      <c r="F4" s="266"/>
      <c r="G4" s="266"/>
      <c r="H4" s="266"/>
      <c r="I4" s="266"/>
      <c r="J4" s="266"/>
      <c r="K4" s="266"/>
      <c r="L4" s="266"/>
      <c r="M4" s="266"/>
      <c r="N4" s="266"/>
      <c r="O4" s="266"/>
      <c r="P4" s="266"/>
      <c r="Q4" s="266"/>
      <c r="R4" s="266"/>
      <c r="S4" s="266"/>
      <c r="T4" s="266"/>
      <c r="U4" s="266"/>
      <c r="V4" s="266"/>
      <c r="W4" s="266"/>
      <c r="X4" s="266"/>
      <c r="Y4" s="266"/>
      <c r="Z4" s="266"/>
      <c r="AA4" s="266"/>
      <c r="AB4" s="266"/>
      <c r="AC4" s="266"/>
      <c r="AD4" s="266"/>
      <c r="AE4" s="266"/>
      <c r="AF4" s="266"/>
      <c r="AG4" s="266"/>
    </row>
    <row r="5" spans="1:33" s="2" customFormat="1" ht="15" customHeight="1" x14ac:dyDescent="0.15"/>
    <row r="6" spans="1:33" s="2" customFormat="1" ht="15" customHeight="1" x14ac:dyDescent="0.15">
      <c r="A6" s="2" t="s">
        <v>100</v>
      </c>
      <c r="C6" s="15"/>
      <c r="D6" s="15"/>
      <c r="E6" s="15"/>
    </row>
    <row r="7" spans="1:33" s="2" customFormat="1" ht="15" customHeight="1" x14ac:dyDescent="0.15">
      <c r="B7" s="400" t="s">
        <v>102</v>
      </c>
      <c r="C7" s="401"/>
      <c r="D7" s="401"/>
      <c r="E7" s="401"/>
      <c r="F7" s="401"/>
      <c r="G7" s="401"/>
      <c r="H7" s="401"/>
      <c r="I7" s="402"/>
      <c r="J7" s="377" t="s">
        <v>101</v>
      </c>
      <c r="K7" s="378"/>
      <c r="L7" s="378"/>
      <c r="M7" s="378"/>
      <c r="N7" s="378"/>
      <c r="O7" s="378"/>
      <c r="P7" s="378"/>
      <c r="Q7" s="378"/>
      <c r="R7" s="377" t="s">
        <v>34</v>
      </c>
      <c r="S7" s="378"/>
      <c r="T7" s="378"/>
      <c r="U7" s="378"/>
      <c r="V7" s="378"/>
      <c r="W7" s="378"/>
      <c r="X7" s="378"/>
      <c r="Y7" s="378"/>
      <c r="Z7" s="378"/>
      <c r="AA7" s="378"/>
      <c r="AB7" s="378"/>
      <c r="AC7" s="378"/>
      <c r="AD7" s="378"/>
      <c r="AE7" s="378"/>
      <c r="AF7" s="408"/>
    </row>
    <row r="8" spans="1:33" s="2" customFormat="1" ht="15" customHeight="1" x14ac:dyDescent="0.15">
      <c r="B8" s="638" t="s">
        <v>103</v>
      </c>
      <c r="C8" s="639"/>
      <c r="D8" s="639"/>
      <c r="E8" s="639"/>
      <c r="F8" s="639"/>
      <c r="G8" s="639"/>
      <c r="H8" s="639"/>
      <c r="I8" s="640"/>
      <c r="J8" s="635"/>
      <c r="K8" s="636"/>
      <c r="L8" s="636"/>
      <c r="M8" s="636"/>
      <c r="N8" s="636"/>
      <c r="O8" s="636"/>
      <c r="P8" s="636"/>
      <c r="Q8" s="229" t="s">
        <v>4</v>
      </c>
      <c r="R8" s="363"/>
      <c r="S8" s="364"/>
      <c r="T8" s="364"/>
      <c r="U8" s="364"/>
      <c r="V8" s="364"/>
      <c r="W8" s="364"/>
      <c r="X8" s="364"/>
      <c r="Y8" s="364"/>
      <c r="Z8" s="364"/>
      <c r="AA8" s="364"/>
      <c r="AB8" s="364"/>
      <c r="AC8" s="364"/>
      <c r="AD8" s="364"/>
      <c r="AE8" s="364"/>
      <c r="AF8" s="637"/>
    </row>
    <row r="9" spans="1:33" s="2" customFormat="1" ht="15" customHeight="1" x14ac:dyDescent="0.15">
      <c r="B9" s="641"/>
      <c r="C9" s="642"/>
      <c r="D9" s="642"/>
      <c r="E9" s="642"/>
      <c r="F9" s="642"/>
      <c r="G9" s="642"/>
      <c r="H9" s="642"/>
      <c r="I9" s="643"/>
      <c r="J9" s="644"/>
      <c r="K9" s="645"/>
      <c r="L9" s="645"/>
      <c r="M9" s="645"/>
      <c r="N9" s="645"/>
      <c r="O9" s="645"/>
      <c r="P9" s="645"/>
      <c r="Q9" s="230" t="s">
        <v>4</v>
      </c>
      <c r="R9" s="191"/>
      <c r="S9" s="192"/>
      <c r="T9" s="192"/>
      <c r="U9" s="192"/>
      <c r="V9" s="192"/>
      <c r="W9" s="192"/>
      <c r="X9" s="192"/>
      <c r="Y9" s="192"/>
      <c r="Z9" s="192"/>
      <c r="AA9" s="192"/>
      <c r="AB9" s="192"/>
      <c r="AC9" s="192"/>
      <c r="AD9" s="192"/>
      <c r="AE9" s="192"/>
      <c r="AF9" s="228"/>
    </row>
    <row r="10" spans="1:33" s="2" customFormat="1" ht="15" customHeight="1" x14ac:dyDescent="0.15">
      <c r="B10" s="638" t="s">
        <v>228</v>
      </c>
      <c r="C10" s="639"/>
      <c r="D10" s="639"/>
      <c r="E10" s="639"/>
      <c r="F10" s="639"/>
      <c r="G10" s="639"/>
      <c r="H10" s="639"/>
      <c r="I10" s="640"/>
      <c r="J10" s="635"/>
      <c r="K10" s="636"/>
      <c r="L10" s="636"/>
      <c r="M10" s="636"/>
      <c r="N10" s="636"/>
      <c r="O10" s="636"/>
      <c r="P10" s="636"/>
      <c r="Q10" s="229" t="s">
        <v>4</v>
      </c>
      <c r="R10" s="363"/>
      <c r="S10" s="364"/>
      <c r="T10" s="364"/>
      <c r="U10" s="364"/>
      <c r="V10" s="364"/>
      <c r="W10" s="364"/>
      <c r="X10" s="364"/>
      <c r="Y10" s="364"/>
      <c r="Z10" s="364"/>
      <c r="AA10" s="364"/>
      <c r="AB10" s="364"/>
      <c r="AC10" s="364"/>
      <c r="AD10" s="364"/>
      <c r="AE10" s="364"/>
      <c r="AF10" s="637"/>
    </row>
    <row r="11" spans="1:33" s="2" customFormat="1" ht="15" customHeight="1" x14ac:dyDescent="0.15">
      <c r="B11" s="649"/>
      <c r="C11" s="442"/>
      <c r="D11" s="442"/>
      <c r="E11" s="442"/>
      <c r="F11" s="442"/>
      <c r="G11" s="442"/>
      <c r="H11" s="442"/>
      <c r="I11" s="624"/>
      <c r="J11" s="644"/>
      <c r="K11" s="645"/>
      <c r="L11" s="645"/>
      <c r="M11" s="645"/>
      <c r="N11" s="645"/>
      <c r="O11" s="645"/>
      <c r="P11" s="645"/>
      <c r="Q11" s="230" t="s">
        <v>4</v>
      </c>
      <c r="R11" s="191"/>
      <c r="S11" s="192"/>
      <c r="T11" s="192"/>
      <c r="U11" s="192"/>
      <c r="V11" s="192"/>
      <c r="W11" s="192"/>
      <c r="X11" s="192"/>
      <c r="Y11" s="192"/>
      <c r="Z11" s="192"/>
      <c r="AA11" s="192"/>
      <c r="AB11" s="192"/>
      <c r="AC11" s="192"/>
      <c r="AD11" s="192"/>
      <c r="AE11" s="192"/>
      <c r="AF11" s="228"/>
    </row>
    <row r="12" spans="1:33" s="2" customFormat="1" ht="15" customHeight="1" x14ac:dyDescent="0.15">
      <c r="B12" s="638"/>
      <c r="C12" s="258"/>
      <c r="D12" s="258"/>
      <c r="E12" s="258"/>
      <c r="F12" s="258"/>
      <c r="G12" s="258"/>
      <c r="H12" s="258"/>
      <c r="I12" s="623"/>
      <c r="J12" s="635"/>
      <c r="K12" s="636"/>
      <c r="L12" s="636"/>
      <c r="M12" s="636"/>
      <c r="N12" s="636"/>
      <c r="O12" s="636"/>
      <c r="P12" s="636"/>
      <c r="Q12" s="229" t="s">
        <v>4</v>
      </c>
      <c r="R12" s="189"/>
      <c r="S12" s="190"/>
      <c r="T12" s="190"/>
      <c r="U12" s="190"/>
      <c r="V12" s="190"/>
      <c r="W12" s="190"/>
      <c r="X12" s="190"/>
      <c r="Y12" s="190"/>
      <c r="Z12" s="190"/>
      <c r="AA12" s="190"/>
      <c r="AB12" s="190"/>
      <c r="AC12" s="190"/>
      <c r="AD12" s="190"/>
      <c r="AE12" s="190"/>
      <c r="AF12" s="227"/>
    </row>
    <row r="13" spans="1:33" s="2" customFormat="1" ht="15" customHeight="1" x14ac:dyDescent="0.15">
      <c r="B13" s="649"/>
      <c r="C13" s="442"/>
      <c r="D13" s="442"/>
      <c r="E13" s="442"/>
      <c r="F13" s="442"/>
      <c r="G13" s="442"/>
      <c r="H13" s="442"/>
      <c r="I13" s="624"/>
      <c r="J13" s="644"/>
      <c r="K13" s="645"/>
      <c r="L13" s="645"/>
      <c r="M13" s="645"/>
      <c r="N13" s="645"/>
      <c r="O13" s="645"/>
      <c r="P13" s="645"/>
      <c r="Q13" s="230" t="s">
        <v>4</v>
      </c>
      <c r="R13" s="191"/>
      <c r="S13" s="192"/>
      <c r="T13" s="192"/>
      <c r="U13" s="192"/>
      <c r="V13" s="192"/>
      <c r="W13" s="192"/>
      <c r="X13" s="192"/>
      <c r="Y13" s="192"/>
      <c r="Z13" s="192"/>
      <c r="AA13" s="192"/>
      <c r="AB13" s="192"/>
      <c r="AC13" s="192"/>
      <c r="AD13" s="192"/>
      <c r="AE13" s="192"/>
      <c r="AF13" s="228"/>
    </row>
    <row r="14" spans="1:33" s="2" customFormat="1" ht="15" customHeight="1" x14ac:dyDescent="0.15">
      <c r="B14" s="650"/>
      <c r="C14" s="651"/>
      <c r="D14" s="651"/>
      <c r="E14" s="651"/>
      <c r="F14" s="651"/>
      <c r="G14" s="651"/>
      <c r="H14" s="651"/>
      <c r="I14" s="652"/>
      <c r="J14" s="635"/>
      <c r="K14" s="636"/>
      <c r="L14" s="636"/>
      <c r="M14" s="636"/>
      <c r="N14" s="636"/>
      <c r="O14" s="636"/>
      <c r="P14" s="636"/>
      <c r="Q14" s="229" t="s">
        <v>4</v>
      </c>
      <c r="R14" s="646"/>
      <c r="S14" s="647"/>
      <c r="T14" s="647"/>
      <c r="U14" s="647"/>
      <c r="V14" s="647"/>
      <c r="W14" s="647"/>
      <c r="X14" s="647"/>
      <c r="Y14" s="647"/>
      <c r="Z14" s="647"/>
      <c r="AA14" s="647"/>
      <c r="AB14" s="647"/>
      <c r="AC14" s="647"/>
      <c r="AD14" s="647"/>
      <c r="AE14" s="647"/>
      <c r="AF14" s="648"/>
    </row>
    <row r="15" spans="1:33" s="2" customFormat="1" ht="15" customHeight="1" x14ac:dyDescent="0.15">
      <c r="B15" s="649"/>
      <c r="C15" s="442"/>
      <c r="D15" s="442"/>
      <c r="E15" s="442"/>
      <c r="F15" s="442"/>
      <c r="G15" s="442"/>
      <c r="H15" s="442"/>
      <c r="I15" s="624"/>
      <c r="J15" s="644"/>
      <c r="K15" s="645"/>
      <c r="L15" s="645"/>
      <c r="M15" s="645"/>
      <c r="N15" s="645"/>
      <c r="O15" s="645"/>
      <c r="P15" s="645"/>
      <c r="Q15" s="230" t="s">
        <v>4</v>
      </c>
      <c r="R15" s="619"/>
      <c r="S15" s="620"/>
      <c r="T15" s="620"/>
      <c r="U15" s="620"/>
      <c r="V15" s="620"/>
      <c r="W15" s="620"/>
      <c r="X15" s="620"/>
      <c r="Y15" s="620"/>
      <c r="Z15" s="620"/>
      <c r="AA15" s="620"/>
      <c r="AB15" s="620"/>
      <c r="AC15" s="620"/>
      <c r="AD15" s="620"/>
      <c r="AE15" s="620"/>
      <c r="AF15" s="653"/>
    </row>
    <row r="16" spans="1:33" s="2" customFormat="1" ht="15" customHeight="1" x14ac:dyDescent="0.15">
      <c r="B16" s="386" t="s">
        <v>5</v>
      </c>
      <c r="C16" s="387"/>
      <c r="D16" s="387"/>
      <c r="E16" s="387"/>
      <c r="F16" s="387"/>
      <c r="G16" s="387"/>
      <c r="H16" s="387"/>
      <c r="I16" s="658"/>
      <c r="J16" s="654">
        <f>J8+J10+J12+J14</f>
        <v>0</v>
      </c>
      <c r="K16" s="655"/>
      <c r="L16" s="655"/>
      <c r="M16" s="655"/>
      <c r="N16" s="655"/>
      <c r="O16" s="655"/>
      <c r="P16" s="655"/>
      <c r="Q16" s="229" t="s">
        <v>4</v>
      </c>
      <c r="R16" s="656"/>
      <c r="S16" s="656"/>
      <c r="T16" s="656"/>
      <c r="U16" s="656"/>
      <c r="V16" s="656"/>
      <c r="W16" s="656"/>
      <c r="X16" s="656"/>
      <c r="Y16" s="656"/>
      <c r="Z16" s="656"/>
      <c r="AA16" s="656"/>
      <c r="AB16" s="656"/>
      <c r="AC16" s="656"/>
      <c r="AD16" s="656"/>
      <c r="AE16" s="656"/>
      <c r="AF16" s="657"/>
    </row>
    <row r="17" spans="1:32" s="2" customFormat="1" ht="15" customHeight="1" x14ac:dyDescent="0.15">
      <c r="B17" s="390"/>
      <c r="C17" s="391"/>
      <c r="D17" s="391"/>
      <c r="E17" s="391"/>
      <c r="F17" s="391"/>
      <c r="G17" s="391"/>
      <c r="H17" s="391"/>
      <c r="I17" s="659"/>
      <c r="J17" s="660"/>
      <c r="K17" s="661"/>
      <c r="L17" s="661"/>
      <c r="M17" s="661"/>
      <c r="N17" s="661"/>
      <c r="O17" s="661"/>
      <c r="P17" s="661"/>
      <c r="Q17" s="235" t="s">
        <v>4</v>
      </c>
      <c r="R17" s="233"/>
      <c r="S17" s="233"/>
      <c r="T17" s="233"/>
      <c r="U17" s="233"/>
      <c r="V17" s="233"/>
      <c r="W17" s="233"/>
      <c r="X17" s="233"/>
      <c r="Y17" s="233"/>
      <c r="Z17" s="233"/>
      <c r="AA17" s="233"/>
      <c r="AB17" s="233"/>
      <c r="AC17" s="233"/>
      <c r="AD17" s="233"/>
      <c r="AE17" s="233"/>
      <c r="AF17" s="234"/>
    </row>
    <row r="18" spans="1:32" ht="15" customHeight="1" x14ac:dyDescent="0.15"/>
    <row r="19" spans="1:32" s="2" customFormat="1" ht="15" customHeight="1" x14ac:dyDescent="0.15">
      <c r="A19" s="2" t="s">
        <v>104</v>
      </c>
      <c r="C19" s="15"/>
      <c r="D19" s="15"/>
      <c r="E19" s="15"/>
    </row>
    <row r="20" spans="1:32" s="2" customFormat="1" ht="15" customHeight="1" x14ac:dyDescent="0.15">
      <c r="B20" s="400" t="s">
        <v>102</v>
      </c>
      <c r="C20" s="401"/>
      <c r="D20" s="401"/>
      <c r="E20" s="401"/>
      <c r="F20" s="401"/>
      <c r="G20" s="401"/>
      <c r="H20" s="401"/>
      <c r="I20" s="402"/>
      <c r="J20" s="377" t="s">
        <v>101</v>
      </c>
      <c r="K20" s="378"/>
      <c r="L20" s="378"/>
      <c r="M20" s="378"/>
      <c r="N20" s="378"/>
      <c r="O20" s="378"/>
      <c r="P20" s="378"/>
      <c r="Q20" s="378"/>
      <c r="R20" s="377" t="s">
        <v>34</v>
      </c>
      <c r="S20" s="378"/>
      <c r="T20" s="378"/>
      <c r="U20" s="378"/>
      <c r="V20" s="378"/>
      <c r="W20" s="378"/>
      <c r="X20" s="378"/>
      <c r="Y20" s="378"/>
      <c r="Z20" s="378"/>
      <c r="AA20" s="378"/>
      <c r="AB20" s="378"/>
      <c r="AC20" s="378"/>
      <c r="AD20" s="378"/>
      <c r="AE20" s="378"/>
      <c r="AF20" s="408"/>
    </row>
    <row r="21" spans="1:32" s="2" customFormat="1" ht="15" customHeight="1" x14ac:dyDescent="0.15">
      <c r="B21" s="638" t="s">
        <v>229</v>
      </c>
      <c r="C21" s="639"/>
      <c r="D21" s="639"/>
      <c r="E21" s="639"/>
      <c r="F21" s="639"/>
      <c r="G21" s="639"/>
      <c r="H21" s="639"/>
      <c r="I21" s="640"/>
      <c r="J21" s="635"/>
      <c r="K21" s="636"/>
      <c r="L21" s="636"/>
      <c r="M21" s="636"/>
      <c r="N21" s="636"/>
      <c r="O21" s="636"/>
      <c r="P21" s="636"/>
      <c r="Q21" s="229" t="s">
        <v>4</v>
      </c>
      <c r="R21" s="363"/>
      <c r="S21" s="364"/>
      <c r="T21" s="364"/>
      <c r="U21" s="364"/>
      <c r="V21" s="364"/>
      <c r="W21" s="364"/>
      <c r="X21" s="364"/>
      <c r="Y21" s="364"/>
      <c r="Z21" s="364"/>
      <c r="AA21" s="364"/>
      <c r="AB21" s="364"/>
      <c r="AC21" s="364"/>
      <c r="AD21" s="364"/>
      <c r="AE21" s="364"/>
      <c r="AF21" s="637"/>
    </row>
    <row r="22" spans="1:32" s="2" customFormat="1" ht="15" customHeight="1" x14ac:dyDescent="0.15">
      <c r="B22" s="641"/>
      <c r="C22" s="642"/>
      <c r="D22" s="642"/>
      <c r="E22" s="642"/>
      <c r="F22" s="642"/>
      <c r="G22" s="642"/>
      <c r="H22" s="642"/>
      <c r="I22" s="643"/>
      <c r="J22" s="644"/>
      <c r="K22" s="645"/>
      <c r="L22" s="645"/>
      <c r="M22" s="645"/>
      <c r="N22" s="645"/>
      <c r="O22" s="645"/>
      <c r="P22" s="645"/>
      <c r="Q22" s="230" t="s">
        <v>4</v>
      </c>
      <c r="R22" s="191"/>
      <c r="S22" s="192"/>
      <c r="T22" s="192"/>
      <c r="U22" s="192"/>
      <c r="V22" s="192"/>
      <c r="W22" s="192"/>
      <c r="X22" s="192"/>
      <c r="Y22" s="192"/>
      <c r="Z22" s="192"/>
      <c r="AA22" s="192"/>
      <c r="AB22" s="192"/>
      <c r="AC22" s="192"/>
      <c r="AD22" s="192"/>
      <c r="AE22" s="192"/>
      <c r="AF22" s="228"/>
    </row>
    <row r="23" spans="1:32" s="2" customFormat="1" ht="15" customHeight="1" x14ac:dyDescent="0.15">
      <c r="B23" s="638"/>
      <c r="C23" s="639"/>
      <c r="D23" s="639"/>
      <c r="E23" s="639"/>
      <c r="F23" s="639"/>
      <c r="G23" s="639"/>
      <c r="H23" s="639"/>
      <c r="I23" s="640"/>
      <c r="J23" s="635"/>
      <c r="K23" s="636"/>
      <c r="L23" s="636"/>
      <c r="M23" s="636"/>
      <c r="N23" s="636"/>
      <c r="O23" s="636"/>
      <c r="P23" s="636"/>
      <c r="Q23" s="229" t="s">
        <v>4</v>
      </c>
      <c r="R23" s="363"/>
      <c r="S23" s="364"/>
      <c r="T23" s="364"/>
      <c r="U23" s="364"/>
      <c r="V23" s="364"/>
      <c r="W23" s="364"/>
      <c r="X23" s="364"/>
      <c r="Y23" s="364"/>
      <c r="Z23" s="364"/>
      <c r="AA23" s="364"/>
      <c r="AB23" s="364"/>
      <c r="AC23" s="364"/>
      <c r="AD23" s="364"/>
      <c r="AE23" s="364"/>
      <c r="AF23" s="637"/>
    </row>
    <row r="24" spans="1:32" s="2" customFormat="1" ht="15" customHeight="1" x14ac:dyDescent="0.15">
      <c r="B24" s="649"/>
      <c r="C24" s="442"/>
      <c r="D24" s="442"/>
      <c r="E24" s="442"/>
      <c r="F24" s="442"/>
      <c r="G24" s="442"/>
      <c r="H24" s="442"/>
      <c r="I24" s="624"/>
      <c r="J24" s="644"/>
      <c r="K24" s="645"/>
      <c r="L24" s="645"/>
      <c r="M24" s="645"/>
      <c r="N24" s="645"/>
      <c r="O24" s="645"/>
      <c r="P24" s="645"/>
      <c r="Q24" s="230" t="s">
        <v>4</v>
      </c>
      <c r="R24" s="191"/>
      <c r="S24" s="192"/>
      <c r="T24" s="192"/>
      <c r="U24" s="192"/>
      <c r="V24" s="192"/>
      <c r="W24" s="192"/>
      <c r="X24" s="192"/>
      <c r="Y24" s="192"/>
      <c r="Z24" s="192"/>
      <c r="AA24" s="192"/>
      <c r="AB24" s="192"/>
      <c r="AC24" s="192"/>
      <c r="AD24" s="192"/>
      <c r="AE24" s="192"/>
      <c r="AF24" s="228"/>
    </row>
    <row r="25" spans="1:32" s="2" customFormat="1" ht="15" customHeight="1" x14ac:dyDescent="0.15">
      <c r="B25" s="638"/>
      <c r="C25" s="258"/>
      <c r="D25" s="258"/>
      <c r="E25" s="258"/>
      <c r="F25" s="258"/>
      <c r="G25" s="258"/>
      <c r="H25" s="258"/>
      <c r="I25" s="623"/>
      <c r="J25" s="635"/>
      <c r="K25" s="636"/>
      <c r="L25" s="636"/>
      <c r="M25" s="636"/>
      <c r="N25" s="636"/>
      <c r="O25" s="636"/>
      <c r="P25" s="636"/>
      <c r="Q25" s="229" t="s">
        <v>4</v>
      </c>
      <c r="R25" s="189"/>
      <c r="S25" s="190"/>
      <c r="T25" s="190"/>
      <c r="U25" s="190"/>
      <c r="V25" s="190"/>
      <c r="W25" s="190"/>
      <c r="X25" s="190"/>
      <c r="Y25" s="190"/>
      <c r="Z25" s="190"/>
      <c r="AA25" s="190"/>
      <c r="AB25" s="190"/>
      <c r="AC25" s="190"/>
      <c r="AD25" s="190"/>
      <c r="AE25" s="190"/>
      <c r="AF25" s="227"/>
    </row>
    <row r="26" spans="1:32" s="2" customFormat="1" ht="15" customHeight="1" x14ac:dyDescent="0.15">
      <c r="B26" s="649"/>
      <c r="C26" s="442"/>
      <c r="D26" s="442"/>
      <c r="E26" s="442"/>
      <c r="F26" s="442"/>
      <c r="G26" s="442"/>
      <c r="H26" s="442"/>
      <c r="I26" s="624"/>
      <c r="J26" s="644"/>
      <c r="K26" s="645"/>
      <c r="L26" s="645"/>
      <c r="M26" s="645"/>
      <c r="N26" s="645"/>
      <c r="O26" s="645"/>
      <c r="P26" s="645"/>
      <c r="Q26" s="230" t="s">
        <v>4</v>
      </c>
      <c r="R26" s="191"/>
      <c r="S26" s="192"/>
      <c r="T26" s="192"/>
      <c r="U26" s="192"/>
      <c r="V26" s="192"/>
      <c r="W26" s="192"/>
      <c r="X26" s="192"/>
      <c r="Y26" s="192"/>
      <c r="Z26" s="192"/>
      <c r="AA26" s="192"/>
      <c r="AB26" s="192"/>
      <c r="AC26" s="192"/>
      <c r="AD26" s="192"/>
      <c r="AE26" s="192"/>
      <c r="AF26" s="228"/>
    </row>
    <row r="27" spans="1:32" s="2" customFormat="1" ht="15" customHeight="1" x14ac:dyDescent="0.15">
      <c r="B27" s="638"/>
      <c r="C27" s="639"/>
      <c r="D27" s="639"/>
      <c r="E27" s="639"/>
      <c r="F27" s="639"/>
      <c r="G27" s="639"/>
      <c r="H27" s="639"/>
      <c r="I27" s="640"/>
      <c r="J27" s="635"/>
      <c r="K27" s="636"/>
      <c r="L27" s="636"/>
      <c r="M27" s="636"/>
      <c r="N27" s="636"/>
      <c r="O27" s="636"/>
      <c r="P27" s="636"/>
      <c r="Q27" s="229" t="s">
        <v>4</v>
      </c>
      <c r="R27" s="363"/>
      <c r="S27" s="364"/>
      <c r="T27" s="364"/>
      <c r="U27" s="364"/>
      <c r="V27" s="364"/>
      <c r="W27" s="364"/>
      <c r="X27" s="364"/>
      <c r="Y27" s="364"/>
      <c r="Z27" s="364"/>
      <c r="AA27" s="364"/>
      <c r="AB27" s="364"/>
      <c r="AC27" s="364"/>
      <c r="AD27" s="364"/>
      <c r="AE27" s="364"/>
      <c r="AF27" s="637"/>
    </row>
    <row r="28" spans="1:32" s="2" customFormat="1" ht="15" customHeight="1" x14ac:dyDescent="0.15">
      <c r="B28" s="649"/>
      <c r="C28" s="442"/>
      <c r="D28" s="442"/>
      <c r="E28" s="442"/>
      <c r="F28" s="442"/>
      <c r="G28" s="442"/>
      <c r="H28" s="442"/>
      <c r="I28" s="624"/>
      <c r="J28" s="662"/>
      <c r="K28" s="663"/>
      <c r="L28" s="663"/>
      <c r="M28" s="663"/>
      <c r="N28" s="663"/>
      <c r="O28" s="663"/>
      <c r="P28" s="663"/>
      <c r="Q28" s="232" t="s">
        <v>4</v>
      </c>
      <c r="R28" s="619"/>
      <c r="S28" s="620"/>
      <c r="T28" s="620"/>
      <c r="U28" s="620"/>
      <c r="V28" s="620"/>
      <c r="W28" s="620"/>
      <c r="X28" s="620"/>
      <c r="Y28" s="620"/>
      <c r="Z28" s="620"/>
      <c r="AA28" s="620"/>
      <c r="AB28" s="620"/>
      <c r="AC28" s="620"/>
      <c r="AD28" s="620"/>
      <c r="AE28" s="620"/>
      <c r="AF28" s="653"/>
    </row>
    <row r="29" spans="1:32" s="2" customFormat="1" ht="15" customHeight="1" x14ac:dyDescent="0.15">
      <c r="B29" s="386" t="s">
        <v>5</v>
      </c>
      <c r="C29" s="387"/>
      <c r="D29" s="387"/>
      <c r="E29" s="387"/>
      <c r="F29" s="387"/>
      <c r="G29" s="387"/>
      <c r="H29" s="387"/>
      <c r="I29" s="658"/>
      <c r="J29" s="655">
        <f>J21+J23+J25+J27</f>
        <v>0</v>
      </c>
      <c r="K29" s="655"/>
      <c r="L29" s="655"/>
      <c r="M29" s="655"/>
      <c r="N29" s="655"/>
      <c r="O29" s="655"/>
      <c r="P29" s="655"/>
      <c r="Q29" s="231" t="s">
        <v>4</v>
      </c>
      <c r="R29" s="664"/>
      <c r="S29" s="656"/>
      <c r="T29" s="656"/>
      <c r="U29" s="656"/>
      <c r="V29" s="656"/>
      <c r="W29" s="656"/>
      <c r="X29" s="656"/>
      <c r="Y29" s="656"/>
      <c r="Z29" s="656"/>
      <c r="AA29" s="656"/>
      <c r="AB29" s="656"/>
      <c r="AC29" s="656"/>
      <c r="AD29" s="656"/>
      <c r="AE29" s="656"/>
      <c r="AF29" s="657"/>
    </row>
    <row r="30" spans="1:32" s="2" customFormat="1" ht="15" customHeight="1" x14ac:dyDescent="0.15">
      <c r="B30" s="390"/>
      <c r="C30" s="391"/>
      <c r="D30" s="391"/>
      <c r="E30" s="391"/>
      <c r="F30" s="391"/>
      <c r="G30" s="391"/>
      <c r="H30" s="391"/>
      <c r="I30" s="659"/>
      <c r="J30" s="660">
        <f>J22+J24+J26+J28</f>
        <v>0</v>
      </c>
      <c r="K30" s="661"/>
      <c r="L30" s="661"/>
      <c r="M30" s="661"/>
      <c r="N30" s="661"/>
      <c r="O30" s="661"/>
      <c r="P30" s="661"/>
      <c r="Q30" s="232" t="s">
        <v>4</v>
      </c>
      <c r="R30" s="236"/>
      <c r="S30" s="233"/>
      <c r="T30" s="233"/>
      <c r="U30" s="233"/>
      <c r="V30" s="233"/>
      <c r="W30" s="233"/>
      <c r="X30" s="233"/>
      <c r="Y30" s="233"/>
      <c r="Z30" s="233"/>
      <c r="AA30" s="233"/>
      <c r="AB30" s="233"/>
      <c r="AC30" s="233"/>
      <c r="AD30" s="233"/>
      <c r="AE30" s="233"/>
      <c r="AF30" s="234"/>
    </row>
    <row r="33" spans="15:16" x14ac:dyDescent="0.15">
      <c r="O33" s="394" t="str">
        <f>IF(J16=J29,"OK","NG")</f>
        <v>OK</v>
      </c>
      <c r="P33" s="394"/>
    </row>
    <row r="34" spans="15:16" x14ac:dyDescent="0.15">
      <c r="O34" s="394" t="str">
        <f>IF(J17=J30,"OK","NG")</f>
        <v>OK</v>
      </c>
      <c r="P34" s="394"/>
    </row>
  </sheetData>
  <sheetProtection selectLockedCells="1"/>
  <mergeCells count="49">
    <mergeCell ref="B27:I28"/>
    <mergeCell ref="J27:P27"/>
    <mergeCell ref="R27:AF27"/>
    <mergeCell ref="B29:I30"/>
    <mergeCell ref="J30:P30"/>
    <mergeCell ref="O33:P33"/>
    <mergeCell ref="J28:P28"/>
    <mergeCell ref="R28:AF28"/>
    <mergeCell ref="J29:P29"/>
    <mergeCell ref="R29:AF29"/>
    <mergeCell ref="J25:P25"/>
    <mergeCell ref="B23:I24"/>
    <mergeCell ref="B25:I26"/>
    <mergeCell ref="J24:P24"/>
    <mergeCell ref="J26:P26"/>
    <mergeCell ref="J21:P21"/>
    <mergeCell ref="R21:AF21"/>
    <mergeCell ref="B21:I22"/>
    <mergeCell ref="J22:P22"/>
    <mergeCell ref="J23:P23"/>
    <mergeCell ref="R23:AF23"/>
    <mergeCell ref="J16:P16"/>
    <mergeCell ref="R16:AF16"/>
    <mergeCell ref="B16:I17"/>
    <mergeCell ref="J17:P17"/>
    <mergeCell ref="B20:I20"/>
    <mergeCell ref="J20:Q20"/>
    <mergeCell ref="R20:AF20"/>
    <mergeCell ref="J11:P11"/>
    <mergeCell ref="J12:P12"/>
    <mergeCell ref="J13:P13"/>
    <mergeCell ref="J15:P15"/>
    <mergeCell ref="R15:AF15"/>
    <mergeCell ref="O34:P34"/>
    <mergeCell ref="A4:AG4"/>
    <mergeCell ref="B7:I7"/>
    <mergeCell ref="J7:Q7"/>
    <mergeCell ref="R7:AF7"/>
    <mergeCell ref="J8:P8"/>
    <mergeCell ref="R8:AF8"/>
    <mergeCell ref="B8:I9"/>
    <mergeCell ref="J9:P9"/>
    <mergeCell ref="J10:P10"/>
    <mergeCell ref="R10:AF10"/>
    <mergeCell ref="J14:P14"/>
    <mergeCell ref="R14:AF14"/>
    <mergeCell ref="B10:I11"/>
    <mergeCell ref="B12:I13"/>
    <mergeCell ref="B14:I15"/>
  </mergeCells>
  <phoneticPr fontId="2"/>
  <printOptions horizontalCentered="1"/>
  <pageMargins left="0.78740157480314965" right="0.78740157480314965" top="0.78740157480314965" bottom="0.39370078740157483" header="0.31496062992125984" footer="0.31496062992125984"/>
  <pageSetup paperSize="9" scale="9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22</vt:i4>
      </vt:variant>
      <vt:variant>
        <vt:lpstr>名前付き一覧</vt:lpstr>
      </vt:variant>
      <vt:variant>
        <vt:i4>21</vt:i4>
      </vt:variant>
    </vt:vector>
  </HeadingPairs>
  <TitlesOfParts>
    <vt:vector size="43" baseType="lpstr">
      <vt:lpstr>第１号様式（第４条関係）</vt:lpstr>
      <vt:lpstr>誓約書(第1号様式添付)</vt:lpstr>
      <vt:lpstr>第２号様式（第４条関係）</vt:lpstr>
      <vt:lpstr>データ</vt:lpstr>
      <vt:lpstr>【記載例】第２号様式</vt:lpstr>
      <vt:lpstr>第３号様式（第４条関係）※シート複写可</vt:lpstr>
      <vt:lpstr>第４号様式（第４条関係）　※シート複写不可</vt:lpstr>
      <vt:lpstr>第５号様式（第６条関係）</vt:lpstr>
      <vt:lpstr>第５号様式（第６条関係） (変更決定)</vt:lpstr>
      <vt:lpstr>第６号様式 (第５条関係)</vt:lpstr>
      <vt:lpstr>第７号様式（第５条関係）</vt:lpstr>
      <vt:lpstr>第８号様式 (第５条関係) </vt:lpstr>
      <vt:lpstr>第９号様式（第５条関係）</vt:lpstr>
      <vt:lpstr>第１０号様式 (第５条関係) </vt:lpstr>
      <vt:lpstr>第１１号様式 (第９条関係)</vt:lpstr>
      <vt:lpstr>第１２号様式（第１０条関係）</vt:lpstr>
      <vt:lpstr>第１３号様式（第１０条関係）※シート複写可</vt:lpstr>
      <vt:lpstr>第１４号様式（第４条関係）　※シート複写不可</vt:lpstr>
      <vt:lpstr>第１５号様式（第１１条関係）</vt:lpstr>
      <vt:lpstr>【変更申請】第２号様式（第４条関係）</vt:lpstr>
      <vt:lpstr>【変更申請】３号様式（第４条関係）※シート複写可</vt:lpstr>
      <vt:lpstr>【変更申請様式（第４条関係）　※シート複写不可</vt:lpstr>
      <vt:lpstr>【記載例】第２号様式!Print_Area</vt:lpstr>
      <vt:lpstr>'【変更申請】３号様式（第４条関係）※シート複写可'!Print_Area</vt:lpstr>
      <vt:lpstr>'【変更申請】第２号様式（第４条関係）'!Print_Area</vt:lpstr>
      <vt:lpstr>'【変更申請様式（第４条関係）　※シート複写不可'!Print_Area</vt:lpstr>
      <vt:lpstr>'誓約書(第1号様式添付)'!Print_Area</vt:lpstr>
      <vt:lpstr>'第１０号様式 (第５条関係) '!Print_Area</vt:lpstr>
      <vt:lpstr>'第１１号様式 (第９条関係)'!Print_Area</vt:lpstr>
      <vt:lpstr>'第１２号様式（第１０条関係）'!Print_Area</vt:lpstr>
      <vt:lpstr>'第１３号様式（第１０条関係）※シート複写可'!Print_Area</vt:lpstr>
      <vt:lpstr>'第１４号様式（第４条関係）　※シート複写不可'!Print_Area</vt:lpstr>
      <vt:lpstr>'第１５号様式（第１１条関係）'!Print_Area</vt:lpstr>
      <vt:lpstr>'第１号様式（第４条関係）'!Print_Area</vt:lpstr>
      <vt:lpstr>'第２号様式（第４条関係）'!Print_Area</vt:lpstr>
      <vt:lpstr>'第３号様式（第４条関係）※シート複写可'!Print_Area</vt:lpstr>
      <vt:lpstr>'第４号様式（第４条関係）　※シート複写不可'!Print_Area</vt:lpstr>
      <vt:lpstr>'第５号様式（第６条関係）'!Print_Area</vt:lpstr>
      <vt:lpstr>'第５号様式（第６条関係） (変更決定)'!Print_Area</vt:lpstr>
      <vt:lpstr>'第６号様式 (第５条関係)'!Print_Area</vt:lpstr>
      <vt:lpstr>'第７号様式（第５条関係）'!Print_Area</vt:lpstr>
      <vt:lpstr>'第８号様式 (第５条関係) '!Print_Area</vt:lpstr>
      <vt:lpstr>'第９号様式（第５条関係）'!Print_Area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oitapref</dc:creator>
  <cp:lastModifiedBy>山本　佳祐</cp:lastModifiedBy>
  <cp:lastPrinted>2026-08-05T06:46:55Z</cp:lastPrinted>
  <dcterms:created xsi:type="dcterms:W3CDTF">2014-08-13T01:53:52Z</dcterms:created>
  <dcterms:modified xsi:type="dcterms:W3CDTF">2026-10-05T23:46:32Z</dcterms:modified>
</cp:coreProperties>
</file>