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13080_脱炭素社会推進室\23_重点対策加速化事業\04_補助事業\02高効率給湯\R6\00交付要綱等\02HP作成\計算表\"/>
    </mc:Choice>
  </mc:AlternateContent>
  <workbookProtection workbookAlgorithmName="SHA-512" workbookHashValue="6zXcw57hOGq+RVCdoMomtO9W91rV6LyuvMx/whmzSlDbbLX52MLRIIwC1YSVA6PJRD4JbJc17yX1ew4tCJeePg==" workbookSaltValue="NGBUIUw5Lt/kNlpJuDUWkw==" workbookSpinCount="100000" lockStructure="1"/>
  <bookViews>
    <workbookView showHorizontalScroll="0" showVerticalScroll="0" showSheetTabs="0" xWindow="0" yWindow="0" windowWidth="28800" windowHeight="12210"/>
  </bookViews>
  <sheets>
    <sheet name="計算シート" sheetId="1" r:id="rId1"/>
    <sheet name="詳細試算" sheetId="4" state="hidden" r:id="rId2"/>
    <sheet name="テーブル" sheetId="2" state="hidden" r:id="rId3"/>
    <sheet name="諸元" sheetId="3" state="hidden" r:id="rId4"/>
  </sheets>
  <definedNames>
    <definedName name="__IntlFixup" hidden="1">TRUE</definedName>
    <definedName name="__IntlFixupTable" localSheetId="1" hidden="1">#REF!</definedName>
    <definedName name="__IntlFixupTable" hidden="1">#REF!</definedName>
    <definedName name="_xlnm._FilterDatabase" localSheetId="1" hidden="1">詳細試算!$A$1:$A$44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a" hidden="1">{#N/A,#N/A,FALSE,"表形式"}</definedName>
    <definedName name="aaa" localSheetId="1">#N/A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 localSheetId="1">#REF!,#REF!</definedName>
    <definedName name="boxes">#REF!,#REF!</definedName>
    <definedName name="button_area_1" localSheetId="1">#REF!</definedName>
    <definedName name="button_area_1">#REF!</definedName>
    <definedName name="CC">#REF!</definedName>
    <definedName name="CCT" localSheetId="1">#REF!</definedName>
    <definedName name="CCT">#REF!</definedName>
    <definedName name="celltips_area" localSheetId="1">#REF!</definedName>
    <definedName name="celltips_area">#REF!</definedName>
    <definedName name="dai" hidden="1">{#N/A,#N/A,FALSE,"表形式"}</definedName>
    <definedName name="daiu" hidden="1">{#N/A,#N/A,FALSE,"表形式"}</definedName>
    <definedName name="data1" localSheetId="1">#REF!</definedName>
    <definedName name="data1">#REF!</definedName>
    <definedName name="data10" localSheetId="1">#REF!</definedName>
    <definedName name="data10">#REF!</definedName>
    <definedName name="data100" localSheetId="1">#REF!</definedName>
    <definedName name="data100">#REF!</definedName>
    <definedName name="data101" localSheetId="1">#REF!</definedName>
    <definedName name="data101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6" localSheetId="1">#REF!</definedName>
    <definedName name="data16">#REF!</definedName>
    <definedName name="data17" localSheetId="1">#REF!</definedName>
    <definedName name="data17">#REF!</definedName>
    <definedName name="data18" localSheetId="1">#REF!</definedName>
    <definedName name="data18">#REF!</definedName>
    <definedName name="data19" localSheetId="1">#REF!</definedName>
    <definedName name="data19">#REF!</definedName>
    <definedName name="data2" localSheetId="1">#REF!</definedName>
    <definedName name="data2">#REF!</definedName>
    <definedName name="data20" localSheetId="1">#REF!</definedName>
    <definedName name="data20">#REF!</definedName>
    <definedName name="data21" localSheetId="1">#REF!</definedName>
    <definedName name="data21">#REF!</definedName>
    <definedName name="data22" localSheetId="1">#REF!</definedName>
    <definedName name="data22">#REF!</definedName>
    <definedName name="data23" localSheetId="1">#REF!</definedName>
    <definedName name="data23">#REF!</definedName>
    <definedName name="data24" localSheetId="1">#REF!</definedName>
    <definedName name="data24">#REF!</definedName>
    <definedName name="data25" localSheetId="1">#REF!</definedName>
    <definedName name="data25">#REF!</definedName>
    <definedName name="data26" localSheetId="1">#REF!</definedName>
    <definedName name="data26">#REF!</definedName>
    <definedName name="data27" localSheetId="1">#REF!</definedName>
    <definedName name="data27">#REF!</definedName>
    <definedName name="data28" localSheetId="1">#REF!</definedName>
    <definedName name="data28">#REF!</definedName>
    <definedName name="data29" localSheetId="1">#REF!</definedName>
    <definedName name="data29">#REF!</definedName>
    <definedName name="data3" localSheetId="1">#REF!</definedName>
    <definedName name="data3">#REF!</definedName>
    <definedName name="data30" localSheetId="1">#REF!</definedName>
    <definedName name="data30">#REF!</definedName>
    <definedName name="data31" localSheetId="1">#REF!</definedName>
    <definedName name="data31">#REF!</definedName>
    <definedName name="data32" localSheetId="1">#REF!</definedName>
    <definedName name="data32">#REF!</definedName>
    <definedName name="data33" localSheetId="1">#REF!</definedName>
    <definedName name="data33">#REF!</definedName>
    <definedName name="data34" localSheetId="1">#REF!</definedName>
    <definedName name="data34">#REF!</definedName>
    <definedName name="data35" localSheetId="1">#REF!</definedName>
    <definedName name="data35">#REF!</definedName>
    <definedName name="data36" localSheetId="1">#REF!</definedName>
    <definedName name="data36">#REF!</definedName>
    <definedName name="data37" localSheetId="1">#REF!</definedName>
    <definedName name="data37">#REF!</definedName>
    <definedName name="data38" localSheetId="1">#REF!</definedName>
    <definedName name="data38">#REF!</definedName>
    <definedName name="data39" localSheetId="1">#REF!</definedName>
    <definedName name="data39">#REF!</definedName>
    <definedName name="data4" localSheetId="1">#REF!</definedName>
    <definedName name="data4">#REF!</definedName>
    <definedName name="data40" localSheetId="1">#REF!</definedName>
    <definedName name="data40">#REF!</definedName>
    <definedName name="data41" localSheetId="1">#REF!</definedName>
    <definedName name="data41">#REF!</definedName>
    <definedName name="data42" localSheetId="1">#REF!</definedName>
    <definedName name="data42">#REF!</definedName>
    <definedName name="data43" localSheetId="1">#REF!</definedName>
    <definedName name="data43">#REF!</definedName>
    <definedName name="data44" localSheetId="1">#REF!</definedName>
    <definedName name="data44">#REF!</definedName>
    <definedName name="data45" localSheetId="1">#REF!</definedName>
    <definedName name="data45">#REF!</definedName>
    <definedName name="data46" localSheetId="1">#REF!</definedName>
    <definedName name="data46">#REF!</definedName>
    <definedName name="data47" localSheetId="1">#REF!</definedName>
    <definedName name="data47">#REF!</definedName>
    <definedName name="data48" localSheetId="1">#REF!</definedName>
    <definedName name="data48">#REF!</definedName>
    <definedName name="data49" localSheetId="1">#REF!</definedName>
    <definedName name="data49">#REF!</definedName>
    <definedName name="data5" localSheetId="1">#REF!</definedName>
    <definedName name="data5">#REF!</definedName>
    <definedName name="data50" localSheetId="1">#REF!</definedName>
    <definedName name="data50">#REF!</definedName>
    <definedName name="data51" localSheetId="1">#REF!</definedName>
    <definedName name="data51">#REF!</definedName>
    <definedName name="data52" localSheetId="1">#REF!</definedName>
    <definedName name="data52">#REF!</definedName>
    <definedName name="data53" localSheetId="1">#REF!</definedName>
    <definedName name="data53">#REF!</definedName>
    <definedName name="data54" localSheetId="1">#REF!</definedName>
    <definedName name="data54">#REF!</definedName>
    <definedName name="data55" localSheetId="1">#REF!</definedName>
    <definedName name="data55">#REF!</definedName>
    <definedName name="data56" localSheetId="1">#REF!</definedName>
    <definedName name="data56">#REF!</definedName>
    <definedName name="data57" localSheetId="1">#REF!</definedName>
    <definedName name="data57">#REF!</definedName>
    <definedName name="data58" localSheetId="1">#REF!</definedName>
    <definedName name="data58">#REF!</definedName>
    <definedName name="data59" localSheetId="1">#REF!</definedName>
    <definedName name="data59">#REF!</definedName>
    <definedName name="data6" localSheetId="1">#REF!</definedName>
    <definedName name="data6">#REF!</definedName>
    <definedName name="data60" localSheetId="1">#REF!</definedName>
    <definedName name="data60">#REF!</definedName>
    <definedName name="data61" localSheetId="1">#REF!</definedName>
    <definedName name="data61">#REF!</definedName>
    <definedName name="data62" localSheetId="1">#REF!</definedName>
    <definedName name="data62">#REF!</definedName>
    <definedName name="data63" localSheetId="1">#REF!</definedName>
    <definedName name="data63">#REF!</definedName>
    <definedName name="data64" localSheetId="1">#REF!</definedName>
    <definedName name="data64">#REF!</definedName>
    <definedName name="data65" localSheetId="1">#REF!</definedName>
    <definedName name="data65">#REF!</definedName>
    <definedName name="data66" localSheetId="1">#REF!</definedName>
    <definedName name="data66">#REF!</definedName>
    <definedName name="data67" localSheetId="1">#REF!</definedName>
    <definedName name="data67">#REF!</definedName>
    <definedName name="data68" localSheetId="1">#REF!</definedName>
    <definedName name="data68">#REF!</definedName>
    <definedName name="data69" localSheetId="1">#REF!</definedName>
    <definedName name="data69">#REF!</definedName>
    <definedName name="data7" localSheetId="1">#REF!</definedName>
    <definedName name="data7">#REF!</definedName>
    <definedName name="data70" localSheetId="1">#REF!</definedName>
    <definedName name="data70">#REF!</definedName>
    <definedName name="data71" localSheetId="1">#REF!</definedName>
    <definedName name="data71">#REF!</definedName>
    <definedName name="data72" localSheetId="1">#REF!</definedName>
    <definedName name="data72">#REF!</definedName>
    <definedName name="data73" localSheetId="1">#REF!</definedName>
    <definedName name="data73">#REF!</definedName>
    <definedName name="data74" localSheetId="1">#REF!</definedName>
    <definedName name="data74">#REF!</definedName>
    <definedName name="data75" localSheetId="1">#REF!</definedName>
    <definedName name="data75">#REF!</definedName>
    <definedName name="data76" localSheetId="1">#REF!</definedName>
    <definedName name="data76">#REF!</definedName>
    <definedName name="data77" localSheetId="1">#REF!</definedName>
    <definedName name="data77">#REF!</definedName>
    <definedName name="data78" localSheetId="1">#REF!</definedName>
    <definedName name="data78">#REF!</definedName>
    <definedName name="data79" localSheetId="1">#REF!</definedName>
    <definedName name="data79">#REF!</definedName>
    <definedName name="data8" localSheetId="1">#REF!</definedName>
    <definedName name="data8">#REF!</definedName>
    <definedName name="data80" localSheetId="1">#REF!</definedName>
    <definedName name="data80">#REF!</definedName>
    <definedName name="data81" localSheetId="1">#REF!</definedName>
    <definedName name="data81">#REF!</definedName>
    <definedName name="data82" localSheetId="1">#REF!</definedName>
    <definedName name="data82">#REF!</definedName>
    <definedName name="data83" localSheetId="1">#REF!</definedName>
    <definedName name="data83">#REF!</definedName>
    <definedName name="data84" localSheetId="1">#REF!</definedName>
    <definedName name="data84">#REF!</definedName>
    <definedName name="data85" localSheetId="1">#REF!</definedName>
    <definedName name="data85">#REF!</definedName>
    <definedName name="data86" localSheetId="1">#REF!</definedName>
    <definedName name="data86">#REF!</definedName>
    <definedName name="data87" localSheetId="1">#REF!</definedName>
    <definedName name="data87">#REF!</definedName>
    <definedName name="data88" localSheetId="1">#REF!</definedName>
    <definedName name="data88">#REF!</definedName>
    <definedName name="data89" localSheetId="1">#REF!</definedName>
    <definedName name="data89">#REF!</definedName>
    <definedName name="data9" localSheetId="1">#REF!</definedName>
    <definedName name="data9">#REF!</definedName>
    <definedName name="data90" localSheetId="1">#REF!</definedName>
    <definedName name="data90">#REF!</definedName>
    <definedName name="data91" localSheetId="1">#REF!</definedName>
    <definedName name="data91">#REF!</definedName>
    <definedName name="data92" localSheetId="1">#REF!</definedName>
    <definedName name="data92">#REF!</definedName>
    <definedName name="data93" localSheetId="1">#REF!</definedName>
    <definedName name="data93">#REF!</definedName>
    <definedName name="data94" localSheetId="1">#REF!</definedName>
    <definedName name="data94">#REF!</definedName>
    <definedName name="data95" localSheetId="1">#REF!</definedName>
    <definedName name="data95">#REF!</definedName>
    <definedName name="data96" localSheetId="1">#REF!</definedName>
    <definedName name="data96">#REF!</definedName>
    <definedName name="data97" localSheetId="1">#REF!</definedName>
    <definedName name="data97">#REF!</definedName>
    <definedName name="data98" localSheetId="1">#REF!</definedName>
    <definedName name="data98">#REF!</definedName>
    <definedName name="data99" localSheetId="1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 localSheetId="1">#REF!</definedName>
    <definedName name="display_area_2">#REF!</definedName>
    <definedName name="GO" localSheetId="1">#N/A</definedName>
    <definedName name="GoAssetChart" localSheetId="1">#N/A</definedName>
    <definedName name="GoBack" localSheetId="1">#N/A</definedName>
    <definedName name="GoBalanceSheet" localSheetId="1">#N/A</definedName>
    <definedName name="GoCashFlow" localSheetId="1">#N/A</definedName>
    <definedName name="GoData" localSheetId="1">#N/A</definedName>
    <definedName name="GoIncomeChart" localSheetId="1">#N/A</definedName>
    <definedName name="hotel" hidden="1">{#N/A,#N/A,FALSE,"表形式"}</definedName>
    <definedName name="hotel増設後発電" hidden="1">{#N/A,#N/A,FALSE,"表形式"}</definedName>
    <definedName name="ｌｋｌｋ" localSheetId="1">#N/A</definedName>
    <definedName name="NO" localSheetId="1">#REF!</definedName>
    <definedName name="NO">#REF!</definedName>
    <definedName name="_xlnm.Print_Area" localSheetId="0">計算シート!$B$2:$G$24</definedName>
    <definedName name="_xlnm.Print_Area" localSheetId="1">詳細試算!$C$1:$S$23</definedName>
    <definedName name="TABLE.K" localSheetId="1">#REF!</definedName>
    <definedName name="TABLE.K">#REF!</definedName>
    <definedName name="TABLE.R" localSheetId="1">#REF!</definedName>
    <definedName name="TABLE.R">#REF!</definedName>
    <definedName name="TABLE.S" localSheetId="1">#REF!</definedName>
    <definedName name="TABLE.S">#REF!</definedName>
    <definedName name="TABLE.V" localSheetId="1">#REF!</definedName>
    <definedName name="TABLE.V">#REF!</definedName>
    <definedName name="thload" hidden="1">{#N/A,#N/A,FALSE,"表形式"}</definedName>
    <definedName name="TOT" localSheetId="1">#REF!</definedName>
    <definedName name="TOT">#REF!</definedName>
    <definedName name="T登録簿" localSheetId="1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 localSheetId="1">#REF!</definedName>
    <definedName name="ﾀﾞｸﾄ一式">#REF!</definedName>
    <definedName name="ﾋﾞﾙﾏﾙﾁ諸元">#REF!</definedName>
    <definedName name="機器一式" localSheetId="1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 localSheetId="1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入力画面4" localSheetId="1">#N/A</definedName>
    <definedName name="配管一式" localSheetId="1">#REF!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戻り２" localSheetId="1">#N/A</definedName>
    <definedName name="冷媒Ｐ">#REF!</definedName>
    <definedName name="冷媒Ｐ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4" l="1"/>
  <c r="N11" i="4"/>
  <c r="M11" i="4"/>
  <c r="H11" i="4"/>
  <c r="G11" i="4"/>
  <c r="O11" i="4"/>
  <c r="M3" i="4"/>
  <c r="G7" i="4" l="1"/>
  <c r="G5" i="4"/>
  <c r="G4" i="4"/>
  <c r="C14" i="4"/>
  <c r="F16" i="4" l="1"/>
  <c r="D21" i="1" s="1"/>
  <c r="G16" i="4"/>
  <c r="G17" i="4" s="1"/>
  <c r="M4" i="4"/>
  <c r="G6" i="4"/>
  <c r="C20" i="4" l="1"/>
  <c r="F22" i="4" s="1"/>
  <c r="Q11" i="4" l="1"/>
  <c r="R5" i="4"/>
  <c r="R6" i="4"/>
  <c r="R4" i="4"/>
  <c r="L11" i="4" l="1"/>
  <c r="K11" i="4"/>
  <c r="J11" i="4"/>
  <c r="I11" i="4"/>
  <c r="Q16" i="4"/>
  <c r="Q17" i="4" s="1"/>
  <c r="Q22" i="4"/>
  <c r="Q23" i="4" s="1"/>
  <c r="G22" i="4"/>
  <c r="G23" i="4" s="1"/>
  <c r="R16" i="4"/>
  <c r="R17" i="4" s="1"/>
  <c r="R22" i="4"/>
  <c r="R23" i="4" s="1"/>
  <c r="F21" i="1"/>
  <c r="P11" i="4" l="1"/>
  <c r="L16" i="4" l="1"/>
  <c r="L17" i="4" s="1"/>
  <c r="L22" i="4"/>
  <c r="L23" i="4" s="1"/>
  <c r="P16" i="4"/>
  <c r="P17" i="4" s="1"/>
  <c r="P22" i="4"/>
  <c r="P23" i="4" s="1"/>
  <c r="I16" i="4" l="1"/>
  <c r="I17" i="4" s="1"/>
  <c r="I22" i="4"/>
  <c r="I23" i="4" s="1"/>
  <c r="O16" i="4"/>
  <c r="O17" i="4" s="1"/>
  <c r="O22" i="4"/>
  <c r="O23" i="4" s="1"/>
  <c r="N16" i="4"/>
  <c r="N17" i="4" s="1"/>
  <c r="N22" i="4"/>
  <c r="N23" i="4" s="1"/>
  <c r="M16" i="4"/>
  <c r="M17" i="4" s="1"/>
  <c r="M22" i="4"/>
  <c r="M23" i="4" s="1"/>
  <c r="H16" i="4"/>
  <c r="H22" i="4"/>
  <c r="H23" i="4" s="1"/>
  <c r="J16" i="4"/>
  <c r="J17" i="4" s="1"/>
  <c r="J22" i="4"/>
  <c r="J23" i="4" s="1"/>
  <c r="K16" i="4"/>
  <c r="K17" i="4" s="1"/>
  <c r="K22" i="4"/>
  <c r="K23" i="4" s="1"/>
  <c r="S11" i="4"/>
  <c r="H17" i="4" l="1"/>
  <c r="S17" i="4" s="1"/>
  <c r="C22" i="1" s="1"/>
  <c r="S16" i="4"/>
  <c r="C21" i="1" s="1"/>
  <c r="S23" i="4"/>
  <c r="E22" i="1" s="1"/>
  <c r="S22" i="4"/>
  <c r="E21" i="1" s="1"/>
  <c r="E23" i="1" l="1"/>
  <c r="S10" i="4"/>
  <c r="B24" i="1" l="1"/>
</calcChain>
</file>

<file path=xl/sharedStrings.xml><?xml version="1.0" encoding="utf-8"?>
<sst xmlns="http://schemas.openxmlformats.org/spreadsheetml/2006/main" count="238" uniqueCount="164">
  <si>
    <t>■ エネルギー使用想定</t>
    <rPh sb="7" eb="9">
      <t>シヨウ</t>
    </rPh>
    <rPh sb="9" eb="11">
      <t>ソウテイ</t>
    </rPh>
    <phoneticPr fontId="6"/>
  </si>
  <si>
    <t>各種換算係数</t>
    <rPh sb="0" eb="2">
      <t>カクシュ</t>
    </rPh>
    <rPh sb="2" eb="4">
      <t>カンザン</t>
    </rPh>
    <rPh sb="4" eb="6">
      <t>ケイスウ</t>
    </rPh>
    <phoneticPr fontId="6"/>
  </si>
  <si>
    <t>CO2排出換算係数</t>
    <rPh sb="3" eb="5">
      <t>ハイシュツ</t>
    </rPh>
    <rPh sb="5" eb="7">
      <t>カンザン</t>
    </rPh>
    <rPh sb="7" eb="9">
      <t>ケイスウ</t>
    </rPh>
    <phoneticPr fontId="6"/>
  </si>
  <si>
    <t>灯油</t>
    <rPh sb="0" eb="2">
      <t>トウユ</t>
    </rPh>
    <phoneticPr fontId="6"/>
  </si>
  <si>
    <t>kg-CO2/L</t>
    <phoneticPr fontId="6"/>
  </si>
  <si>
    <t>冬期</t>
    <rPh sb="0" eb="2">
      <t>トウキ</t>
    </rPh>
    <phoneticPr fontId="6"/>
  </si>
  <si>
    <t>中間期</t>
    <rPh sb="0" eb="3">
      <t>チュウカンキ</t>
    </rPh>
    <phoneticPr fontId="6"/>
  </si>
  <si>
    <t>電力</t>
    <rPh sb="0" eb="2">
      <t>デンリョク</t>
    </rPh>
    <phoneticPr fontId="6"/>
  </si>
  <si>
    <t>kg-CO2/kWh</t>
  </si>
  <si>
    <t>夏期</t>
    <rPh sb="0" eb="2">
      <t>カキ</t>
    </rPh>
    <phoneticPr fontId="6"/>
  </si>
  <si>
    <t>■給湯負荷</t>
    <rPh sb="1" eb="5">
      <t>キュウトウフカ</t>
    </rPh>
    <phoneticPr fontId="6"/>
  </si>
  <si>
    <t>単位</t>
    <rPh sb="0" eb="2">
      <t>タンイ</t>
    </rPh>
    <phoneticPr fontId="6"/>
  </si>
  <si>
    <t>4月</t>
    <rPh sb="1" eb="2">
      <t>ガツ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</si>
  <si>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</si>
  <si>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</si>
  <si>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</si>
  <si>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</si>
  <si>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</si>
  <si>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</si>
  <si>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</si>
  <si>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</si>
  <si>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</si>
  <si>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</si>
  <si>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</si>
  <si>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6"/>
  </si>
  <si>
    <t>a</t>
    <phoneticPr fontId="6"/>
  </si>
  <si>
    <t>日数</t>
    <rPh sb="0" eb="2">
      <t>ニッスウ</t>
    </rPh>
    <phoneticPr fontId="6"/>
  </si>
  <si>
    <t>日</t>
    <rPh sb="0" eb="1">
      <t>ニチ</t>
    </rPh>
    <phoneticPr fontId="6"/>
  </si>
  <si>
    <t>b</t>
    <phoneticPr fontId="6"/>
  </si>
  <si>
    <t>月間給湯負荷</t>
    <rPh sb="0" eb="2">
      <t>ゲッカン</t>
    </rPh>
    <rPh sb="2" eb="4">
      <t>キュウトウ</t>
    </rPh>
    <rPh sb="4" eb="6">
      <t>フカ</t>
    </rPh>
    <phoneticPr fontId="6"/>
  </si>
  <si>
    <t>給湯負荷*a</t>
    <rPh sb="0" eb="4">
      <t>キュウトウフカ</t>
    </rPh>
    <phoneticPr fontId="6"/>
  </si>
  <si>
    <t>c</t>
    <phoneticPr fontId="6"/>
  </si>
  <si>
    <t>消費電力量</t>
    <rPh sb="0" eb="5">
      <t>ショウヒデンリョクリョウ</t>
    </rPh>
    <phoneticPr fontId="6"/>
  </si>
  <si>
    <t>d</t>
    <phoneticPr fontId="6"/>
  </si>
  <si>
    <t>c*CO2原単位</t>
    <rPh sb="5" eb="8">
      <t>ゲンタンイ</t>
    </rPh>
    <phoneticPr fontId="6"/>
  </si>
  <si>
    <t>kg</t>
  </si>
  <si>
    <t>e</t>
    <phoneticPr fontId="6"/>
  </si>
  <si>
    <t>f</t>
    <phoneticPr fontId="6"/>
  </si>
  <si>
    <t>e*CO2原単位</t>
    <rPh sb="5" eb="8">
      <t>ゲンタンイ</t>
    </rPh>
    <phoneticPr fontId="6"/>
  </si>
  <si>
    <t>kg-CO2/㎥</t>
    <phoneticPr fontId="6"/>
  </si>
  <si>
    <t>機器効率</t>
    <rPh sb="0" eb="2">
      <t>キキ</t>
    </rPh>
    <rPh sb="2" eb="4">
      <t>コウリツ</t>
    </rPh>
    <phoneticPr fontId="1"/>
  </si>
  <si>
    <t>給湯負荷　JIS9220</t>
    <rPh sb="0" eb="2">
      <t>キュウトウ</t>
    </rPh>
    <rPh sb="2" eb="4">
      <t>フカ</t>
    </rPh>
    <phoneticPr fontId="6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</si>
  <si>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</si>
  <si>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</si>
  <si>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プロパンガス</t>
    <phoneticPr fontId="6"/>
  </si>
  <si>
    <t>kg</t>
    <phoneticPr fontId="1"/>
  </si>
  <si>
    <t>％</t>
    <phoneticPr fontId="1"/>
  </si>
  <si>
    <r>
      <t>CO</t>
    </r>
    <r>
      <rPr>
        <b/>
        <vertAlign val="subscript"/>
        <sz val="14"/>
        <color theme="1"/>
        <rFont val="Meiryo UI"/>
        <family val="3"/>
        <charset val="128"/>
      </rPr>
      <t>2</t>
    </r>
    <r>
      <rPr>
        <b/>
        <sz val="14"/>
        <color theme="1"/>
        <rFont val="Meiryo UI"/>
        <family val="3"/>
        <charset val="128"/>
      </rPr>
      <t>削減率</t>
    </r>
    <rPh sb="3" eb="5">
      <t>サクゲン</t>
    </rPh>
    <rPh sb="5" eb="6">
      <t>リツ</t>
    </rPh>
    <phoneticPr fontId="1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</si>
  <si>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</si>
  <si>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</si>
  <si>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②メーカー</t>
    <phoneticPr fontId="1"/>
  </si>
  <si>
    <t>③型式</t>
    <rPh sb="1" eb="3">
      <t>カタシキ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</si>
  <si>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</si>
  <si>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</si>
  <si>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※1</t>
    <phoneticPr fontId="1"/>
  </si>
  <si>
    <t>〈注意事項〉</t>
    <rPh sb="1" eb="3">
      <t>チュウイ</t>
    </rPh>
    <rPh sb="3" eb="5">
      <t>ジコウ</t>
    </rPh>
    <phoneticPr fontId="1"/>
  </si>
  <si>
    <t>年間燃料消費量</t>
    <rPh sb="0" eb="2">
      <t>ネンカン</t>
    </rPh>
    <rPh sb="2" eb="4">
      <t>ネンリョウ</t>
    </rPh>
    <rPh sb="4" eb="7">
      <t>ショウヒリョウ</t>
    </rPh>
    <phoneticPr fontId="1"/>
  </si>
  <si>
    <r>
      <t>年間CO</t>
    </r>
    <r>
      <rPr>
        <vertAlign val="subscript"/>
        <sz val="14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排出量</t>
    </r>
    <rPh sb="0" eb="2">
      <t>ネンカン</t>
    </rPh>
    <rPh sb="5" eb="8">
      <t>ハイシュツリョウ</t>
    </rPh>
    <phoneticPr fontId="1"/>
  </si>
  <si>
    <t>給湯機の種類</t>
    <rPh sb="0" eb="3">
      <t>キュウトウキ</t>
    </rPh>
    <rPh sb="4" eb="6">
      <t>シュルイ</t>
    </rPh>
    <phoneticPr fontId="1"/>
  </si>
  <si>
    <t>更新前</t>
    <rPh sb="0" eb="3">
      <t>コウシンマエ</t>
    </rPh>
    <phoneticPr fontId="1"/>
  </si>
  <si>
    <t>燃料使用量</t>
    <rPh sb="0" eb="2">
      <t>ネンリョウ</t>
    </rPh>
    <rPh sb="2" eb="5">
      <t>シヨウリョウ</t>
    </rPh>
    <phoneticPr fontId="6"/>
  </si>
  <si>
    <t>b/機器効率/発熱量</t>
    <rPh sb="2" eb="4">
      <t>キキ</t>
    </rPh>
    <rPh sb="4" eb="6">
      <t>コウリツ</t>
    </rPh>
    <rPh sb="7" eb="10">
      <t>ハツネツリョウ</t>
    </rPh>
    <phoneticPr fontId="6"/>
  </si>
  <si>
    <t>電気温水器</t>
    <rPh sb="0" eb="5">
      <t>デンキオンスイキ</t>
    </rPh>
    <phoneticPr fontId="1"/>
  </si>
  <si>
    <t>エコキュート</t>
    <phoneticPr fontId="1"/>
  </si>
  <si>
    <t>エコキュート</t>
  </si>
  <si>
    <r>
      <t>CO</t>
    </r>
    <r>
      <rPr>
        <sz val="9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削減率</t>
    </r>
    <rPh sb="3" eb="5">
      <t>サクゲン</t>
    </rPh>
    <rPh sb="5" eb="6">
      <t>リツ</t>
    </rPh>
    <phoneticPr fontId="1"/>
  </si>
  <si>
    <t>給水温度</t>
    <rPh sb="0" eb="4">
      <t>キュウスイオンド</t>
    </rPh>
    <phoneticPr fontId="1"/>
  </si>
  <si>
    <t>給湯量L/日</t>
    <rPh sb="0" eb="3">
      <t>キュウトウリョウ</t>
    </rPh>
    <rPh sb="5" eb="6">
      <t>ニチ</t>
    </rPh>
    <phoneticPr fontId="1"/>
  </si>
  <si>
    <t>kcal/Ⅼ</t>
    <phoneticPr fontId="6"/>
  </si>
  <si>
    <t>kcal/㎥</t>
    <phoneticPr fontId="6"/>
  </si>
  <si>
    <t>kcal/kWh</t>
    <phoneticPr fontId="6"/>
  </si>
  <si>
    <t>都市ガス</t>
    <rPh sb="0" eb="2">
      <t>トシ</t>
    </rPh>
    <phoneticPr fontId="1"/>
  </si>
  <si>
    <t>kcal</t>
    <phoneticPr fontId="6"/>
  </si>
  <si>
    <t>JISS2075</t>
    <phoneticPr fontId="1"/>
  </si>
  <si>
    <t>kcal/日</t>
    <rPh sb="5" eb="6">
      <t>ニチ</t>
    </rPh>
    <phoneticPr fontId="1"/>
  </si>
  <si>
    <t>②燃料種</t>
    <rPh sb="1" eb="4">
      <t>ネンリョウシュ</t>
    </rPh>
    <phoneticPr fontId="1"/>
  </si>
  <si>
    <t>燃料の種類</t>
    <rPh sb="0" eb="2">
      <t>ネンリョウ</t>
    </rPh>
    <rPh sb="3" eb="5">
      <t>シュルイ</t>
    </rPh>
    <phoneticPr fontId="1"/>
  </si>
  <si>
    <t>プロパンガス</t>
  </si>
  <si>
    <t>b/発熱量/機器効率</t>
    <rPh sb="2" eb="5">
      <t>ハツネツリョウ</t>
    </rPh>
    <rPh sb="6" eb="10">
      <t>キキコウリツ</t>
    </rPh>
    <phoneticPr fontId="6"/>
  </si>
  <si>
    <t>1MJ</t>
    <phoneticPr fontId="1"/>
  </si>
  <si>
    <t>239kcal</t>
    <phoneticPr fontId="1"/>
  </si>
  <si>
    <t xml:space="preserve"> [ 本　表 ]</t>
  </si>
  <si>
    <t>標準発熱量（総発熱量）</t>
  </si>
  <si>
    <t>2020年1月改訂, 2022年11月追加改訂</t>
  </si>
  <si>
    <t>計量単位</t>
  </si>
  <si>
    <t xml:space="preserve"> 2018年度
 標準発熱量</t>
  </si>
  <si>
    <t xml:space="preserve"> MJ/計量単位</t>
  </si>
  <si>
    <t>石　炭</t>
  </si>
  <si>
    <t>輸入原料炭</t>
  </si>
  <si>
    <t xml:space="preserve"> kg</t>
  </si>
  <si>
    <t>ｺｰｸｽ用原料炭</t>
  </si>
  <si>
    <t>吹込用原料炭</t>
  </si>
  <si>
    <t>輸入一般炭</t>
  </si>
  <si>
    <t>輸入無煙炭</t>
  </si>
  <si>
    <t>石炭製品</t>
  </si>
  <si>
    <t>ｺｰｸｽ</t>
  </si>
  <si>
    <t>ｺｰｸｽ炉ｶﾞｽ</t>
  </si>
  <si>
    <t xml:space="preserve"> m3</t>
  </si>
  <si>
    <t>高炉ｶﾞｽ</t>
  </si>
  <si>
    <t>転炉ｶﾞｽ</t>
  </si>
  <si>
    <t>石　油</t>
  </si>
  <si>
    <t>原　油</t>
  </si>
  <si>
    <t xml:space="preserve"> L</t>
  </si>
  <si>
    <t>NGL･ｺﾝﾃﾞﾝｾｰﾄ</t>
  </si>
  <si>
    <t>石油製品</t>
  </si>
  <si>
    <t>LPG</t>
  </si>
  <si>
    <t>ﾅﾌｻ</t>
  </si>
  <si>
    <t>ｶﾞｿﾘﾝ</t>
  </si>
  <si>
    <t>ｼﾞｪｯﾄ燃料油</t>
  </si>
  <si>
    <t>　</t>
  </si>
  <si>
    <t>灯　油</t>
  </si>
  <si>
    <t>軽　油</t>
  </si>
  <si>
    <t>A重油</t>
  </si>
  <si>
    <t>C重油</t>
  </si>
  <si>
    <t>潤滑油</t>
  </si>
  <si>
    <t>その他重質石油製品</t>
  </si>
  <si>
    <t>ｵｲﾙｺｰｸｽ</t>
  </si>
  <si>
    <t>製油所ｶﾞｽ</t>
  </si>
  <si>
    <t>ｶﾞ　ｽ</t>
  </si>
  <si>
    <t>可燃性天然ｶﾞｽ</t>
  </si>
  <si>
    <t>輸入天然ｶﾞｽ(LNG)</t>
  </si>
  <si>
    <t>国産天然ｶﾞｽ</t>
  </si>
  <si>
    <t>都市ｶﾞｽ</t>
  </si>
  <si>
    <t>都市ｶﾞｽ　※2</t>
  </si>
  <si>
    <t>電　力</t>
  </si>
  <si>
    <t>発電時</t>
  </si>
  <si>
    <t>発電端投入熱量</t>
  </si>
  <si>
    <t xml:space="preserve"> kWh</t>
  </si>
  <si>
    <t>消費時</t>
  </si>
  <si>
    <t>電力発生熱量</t>
  </si>
  <si>
    <t>受電端投入熱量</t>
  </si>
  <si>
    <t>熱</t>
  </si>
  <si>
    <t>100℃飽和蒸気発生熱量</t>
  </si>
  <si>
    <t>（参考）</t>
  </si>
  <si>
    <t>ﾉﾙﾏﾙ状態</t>
  </si>
  <si>
    <t>kcal/計量単位</t>
  </si>
  <si>
    <t>※３</t>
  </si>
  <si>
    <t>LPGガス密度</t>
    <rPh sb="5" eb="7">
      <t>ミツド</t>
    </rPh>
    <phoneticPr fontId="1"/>
  </si>
  <si>
    <t>1m3</t>
    <phoneticPr fontId="1"/>
  </si>
  <si>
    <t>kg</t>
    <phoneticPr fontId="1"/>
  </si>
  <si>
    <t>CO2排出量</t>
    <rPh sb="3" eb="5">
      <t>ハイシュツ</t>
    </rPh>
    <rPh sb="5" eb="6">
      <t>リョウ</t>
    </rPh>
    <phoneticPr fontId="6"/>
  </si>
  <si>
    <t>CO2排出量</t>
    <phoneticPr fontId="6"/>
  </si>
  <si>
    <t>燃料単位</t>
    <rPh sb="0" eb="2">
      <t>ネンリョウ</t>
    </rPh>
    <rPh sb="2" eb="4">
      <t>タンイ</t>
    </rPh>
    <phoneticPr fontId="1"/>
  </si>
  <si>
    <t>L</t>
    <phoneticPr fontId="1"/>
  </si>
  <si>
    <t>エコジョーズ</t>
    <phoneticPr fontId="1"/>
  </si>
  <si>
    <t>石油給湯器</t>
    <rPh sb="0" eb="2">
      <t>セキユ</t>
    </rPh>
    <rPh sb="2" eb="5">
      <t>キュウトウキ</t>
    </rPh>
    <phoneticPr fontId="1"/>
  </si>
  <si>
    <t>ガス給湯器</t>
    <rPh sb="2" eb="5">
      <t>キュウトウキ</t>
    </rPh>
    <phoneticPr fontId="1"/>
  </si>
  <si>
    <t>　　　不明の場合はメーカーへ問い合わせて下さい。</t>
    <rPh sb="14" eb="15">
      <t>ト</t>
    </rPh>
    <rPh sb="16" eb="17">
      <t>ア</t>
    </rPh>
    <rPh sb="20" eb="21">
      <t>クダ</t>
    </rPh>
    <phoneticPr fontId="1"/>
  </si>
  <si>
    <t>※２　エコキュートはカタログから「年間給湯保温効率」または「年間給湯効率」を入力ください。</t>
    <phoneticPr fontId="1"/>
  </si>
  <si>
    <t>※２</t>
    <phoneticPr fontId="1"/>
  </si>
  <si>
    <t>※1　カタログやメーカーHP等で確認し入力ください。</t>
    <rPh sb="14" eb="15">
      <t>ナド</t>
    </rPh>
    <phoneticPr fontId="1"/>
  </si>
  <si>
    <t>　　</t>
    <phoneticPr fontId="1"/>
  </si>
  <si>
    <t>参考様式</t>
    <rPh sb="0" eb="2">
      <t>サンコウ</t>
    </rPh>
    <rPh sb="2" eb="4">
      <t>ヨウシキ</t>
    </rPh>
    <phoneticPr fontId="1"/>
  </si>
  <si>
    <t>　二酸化炭素排出量削減効果計算書</t>
    <rPh sb="1" eb="4">
      <t>ニサンカ</t>
    </rPh>
    <rPh sb="4" eb="6">
      <t>タンソ</t>
    </rPh>
    <rPh sb="6" eb="9">
      <t>ハイシュツリョウ</t>
    </rPh>
    <rPh sb="9" eb="11">
      <t>サクゲン</t>
    </rPh>
    <rPh sb="11" eb="13">
      <t>コウカ</t>
    </rPh>
    <rPh sb="13" eb="15">
      <t>ケイサン</t>
    </rPh>
    <rPh sb="15" eb="16">
      <t>ショ</t>
    </rPh>
    <phoneticPr fontId="1"/>
  </si>
  <si>
    <t>夏期</t>
    <rPh sb="0" eb="2">
      <t>カキ</t>
    </rPh>
    <phoneticPr fontId="1"/>
  </si>
  <si>
    <t>kwh</t>
    <phoneticPr fontId="1"/>
  </si>
  <si>
    <t>m3</t>
    <phoneticPr fontId="1"/>
  </si>
  <si>
    <t>冬期</t>
    <rPh sb="0" eb="2">
      <t>トウキ</t>
    </rPh>
    <phoneticPr fontId="1"/>
  </si>
  <si>
    <t>標準発熱量</t>
    <rPh sb="0" eb="2">
      <t>ヒョウジュン</t>
    </rPh>
    <rPh sb="2" eb="5">
      <t>ハツネツリョウ</t>
    </rPh>
    <phoneticPr fontId="1"/>
  </si>
  <si>
    <t>給湯設備なし</t>
    <rPh sb="0" eb="2">
      <t>キュウトウ</t>
    </rPh>
    <rPh sb="2" eb="4">
      <t>セツビ</t>
    </rPh>
    <phoneticPr fontId="1"/>
  </si>
  <si>
    <t>従来設備（新築物件）</t>
    <rPh sb="0" eb="2">
      <t>ジュウライ</t>
    </rPh>
    <rPh sb="2" eb="4">
      <t>セツビ</t>
    </rPh>
    <rPh sb="5" eb="7">
      <t>シンチク</t>
    </rPh>
    <rPh sb="7" eb="9">
      <t>ブッケン</t>
    </rPh>
    <phoneticPr fontId="1"/>
  </si>
  <si>
    <t>給湯器の更新計画を入力してください</t>
    <rPh sb="0" eb="3">
      <t>キュウトウキ</t>
    </rPh>
    <rPh sb="4" eb="6">
      <t>コウシン</t>
    </rPh>
    <rPh sb="6" eb="8">
      <t>ケイカク</t>
    </rPh>
    <rPh sb="9" eb="11">
      <t>ニュウリョク</t>
    </rPh>
    <phoneticPr fontId="1"/>
  </si>
  <si>
    <t>①給湯器の種類</t>
    <rPh sb="1" eb="4">
      <t>キュウトウキ</t>
    </rPh>
    <rPh sb="5" eb="7">
      <t>シュルイ</t>
    </rPh>
    <phoneticPr fontId="1"/>
  </si>
  <si>
    <t>④給湯器効率</t>
    <rPh sb="1" eb="4">
      <t>キュウトウキ</t>
    </rPh>
    <rPh sb="4" eb="6">
      <t>コウリツ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</si>
</sst>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_ "/>
    <numFmt numFmtId="177" formatCode="0.0000_ "/>
    <numFmt numFmtId="178" formatCode="0.000_ "/>
    <numFmt numFmtId="179" formatCode="#,##0_ ;[Red]\-#,##0\ "/>
    <numFmt numFmtId="180" formatCode="0_ "/>
    <numFmt numFmtId="181" formatCode="#,##0.00_ ;[Red]\-#,##0.00\ "/>
    <numFmt numFmtId="182" formatCode="0.000"/>
  </numFmts>
  <fonts count="2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vertAlign val="subscript"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vertAlign val="subscript"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vertAlign val="superscript"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shrinkToFit="1"/>
    </xf>
    <xf numFmtId="0" fontId="8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2" borderId="0" xfId="2" applyFont="1" applyFill="1">
      <alignment vertical="center"/>
    </xf>
    <xf numFmtId="0" fontId="7" fillId="0" borderId="2" xfId="2" applyFont="1" applyBorder="1" applyAlignment="1">
      <alignment horizontal="left"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9" xfId="2" applyFont="1" applyFill="1" applyBorder="1">
      <alignment vertical="center"/>
    </xf>
    <xf numFmtId="177" fontId="7" fillId="2" borderId="7" xfId="2" applyNumberFormat="1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9" fillId="2" borderId="14" xfId="2" applyFont="1" applyFill="1" applyBorder="1" applyAlignment="1">
      <alignment vertical="center" shrinkToFit="1"/>
    </xf>
    <xf numFmtId="0" fontId="7" fillId="2" borderId="16" xfId="2" applyFont="1" applyFill="1" applyBorder="1">
      <alignment vertical="center"/>
    </xf>
    <xf numFmtId="177" fontId="7" fillId="2" borderId="0" xfId="2" applyNumberFormat="1" applyFont="1" applyFill="1">
      <alignment vertical="center"/>
    </xf>
    <xf numFmtId="0" fontId="9" fillId="2" borderId="0" xfId="2" applyFont="1" applyFill="1" applyAlignment="1">
      <alignment vertical="center" shrinkToFit="1"/>
    </xf>
    <xf numFmtId="178" fontId="9" fillId="2" borderId="0" xfId="2" applyNumberFormat="1" applyFont="1" applyFill="1">
      <alignment vertical="center"/>
    </xf>
    <xf numFmtId="0" fontId="12" fillId="0" borderId="0" xfId="2" applyFont="1">
      <alignment vertical="center"/>
    </xf>
    <xf numFmtId="0" fontId="7" fillId="0" borderId="0" xfId="2" applyFont="1" applyAlignment="1">
      <alignment vertical="top"/>
    </xf>
    <xf numFmtId="0" fontId="7" fillId="0" borderId="5" xfId="2" applyFont="1" applyBorder="1" applyAlignment="1">
      <alignment horizontal="center" vertical="center"/>
    </xf>
    <xf numFmtId="0" fontId="7" fillId="0" borderId="19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 shrinkToFit="1"/>
    </xf>
    <xf numFmtId="0" fontId="7" fillId="0" borderId="4" xfId="2" applyFont="1" applyBorder="1" applyAlignment="1">
      <alignment vertical="center" shrinkToFit="1"/>
    </xf>
    <xf numFmtId="0" fontId="7" fillId="0" borderId="23" xfId="2" applyFont="1" applyBorder="1" applyAlignment="1">
      <alignment horizontal="center" vertical="center"/>
    </xf>
    <xf numFmtId="0" fontId="7" fillId="0" borderId="19" xfId="3" applyNumberFormat="1" applyFont="1" applyBorder="1">
      <alignment vertical="center"/>
    </xf>
    <xf numFmtId="0" fontId="7" fillId="0" borderId="20" xfId="3" applyNumberFormat="1" applyFont="1" applyBorder="1" applyAlignment="1">
      <alignment vertical="center"/>
    </xf>
    <xf numFmtId="0" fontId="7" fillId="0" borderId="24" xfId="3" applyNumberFormat="1" applyFont="1" applyBorder="1" applyAlignment="1">
      <alignment vertical="center"/>
    </xf>
    <xf numFmtId="0" fontId="7" fillId="0" borderId="22" xfId="3" applyNumberFormat="1" applyFont="1" applyBorder="1">
      <alignment vertical="center"/>
    </xf>
    <xf numFmtId="0" fontId="7" fillId="0" borderId="5" xfId="2" applyFont="1" applyBorder="1" applyAlignment="1">
      <alignment horizontal="left" vertical="center" shrinkToFit="1"/>
    </xf>
    <xf numFmtId="179" fontId="7" fillId="0" borderId="19" xfId="3" applyNumberFormat="1" applyFont="1" applyFill="1" applyBorder="1">
      <alignment vertical="center"/>
    </xf>
    <xf numFmtId="179" fontId="7" fillId="0" borderId="20" xfId="3" applyNumberFormat="1" applyFont="1" applyFill="1" applyBorder="1">
      <alignment vertical="center"/>
    </xf>
    <xf numFmtId="179" fontId="7" fillId="0" borderId="24" xfId="3" applyNumberFormat="1" applyFont="1" applyFill="1" applyBorder="1">
      <alignment vertical="center"/>
    </xf>
    <xf numFmtId="38" fontId="7" fillId="0" borderId="22" xfId="3" applyFont="1" applyFill="1" applyBorder="1">
      <alignment vertical="center"/>
    </xf>
    <xf numFmtId="0" fontId="7" fillId="0" borderId="0" xfId="2" applyFont="1" applyAlignment="1">
      <alignment horizontal="left" vertical="center" shrinkToFit="1"/>
    </xf>
    <xf numFmtId="179" fontId="7" fillId="0" borderId="0" xfId="3" applyNumberFormat="1" applyFont="1" applyFill="1" applyBorder="1">
      <alignment vertical="center"/>
    </xf>
    <xf numFmtId="38" fontId="7" fillId="0" borderId="0" xfId="3" applyFont="1" applyFill="1" applyBorder="1">
      <alignment vertical="center"/>
    </xf>
    <xf numFmtId="0" fontId="7" fillId="0" borderId="6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shrinkToFit="1"/>
    </xf>
    <xf numFmtId="0" fontId="7" fillId="0" borderId="25" xfId="2" applyFont="1" applyBorder="1" applyAlignment="1">
      <alignment vertical="center" shrinkToFit="1"/>
    </xf>
    <xf numFmtId="179" fontId="7" fillId="0" borderId="10" xfId="2" applyNumberFormat="1" applyFont="1" applyBorder="1">
      <alignment vertical="center"/>
    </xf>
    <xf numFmtId="0" fontId="7" fillId="3" borderId="15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left" vertical="center" shrinkToFit="1"/>
    </xf>
    <xf numFmtId="0" fontId="7" fillId="3" borderId="26" xfId="2" applyFont="1" applyFill="1" applyBorder="1">
      <alignment vertical="center"/>
    </xf>
    <xf numFmtId="179" fontId="7" fillId="3" borderId="14" xfId="2" applyNumberFormat="1" applyFont="1" applyFill="1" applyBorder="1">
      <alignment vertical="center"/>
    </xf>
    <xf numFmtId="0" fontId="7" fillId="0" borderId="20" xfId="2" applyFont="1" applyBorder="1" applyAlignment="1">
      <alignment horizontal="left" vertical="center" shrinkToFit="1"/>
    </xf>
    <xf numFmtId="0" fontId="7" fillId="0" borderId="24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left" vertical="center" shrinkToFit="1"/>
    </xf>
    <xf numFmtId="0" fontId="7" fillId="0" borderId="29" xfId="2" applyFont="1" applyBorder="1" applyAlignment="1">
      <alignment vertical="center" shrinkToFit="1"/>
    </xf>
    <xf numFmtId="0" fontId="7" fillId="0" borderId="30" xfId="2" applyFont="1" applyBorder="1" applyAlignment="1">
      <alignment horizontal="center" vertical="center"/>
    </xf>
    <xf numFmtId="179" fontId="7" fillId="0" borderId="31" xfId="2" applyNumberFormat="1" applyFont="1" applyBorder="1">
      <alignment vertical="center"/>
    </xf>
    <xf numFmtId="179" fontId="7" fillId="0" borderId="32" xfId="2" applyNumberFormat="1" applyFont="1" applyBorder="1">
      <alignment vertical="center"/>
    </xf>
    <xf numFmtId="0" fontId="7" fillId="3" borderId="33" xfId="2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left" vertical="center" shrinkToFit="1"/>
    </xf>
    <xf numFmtId="0" fontId="7" fillId="3" borderId="35" xfId="2" applyFont="1" applyFill="1" applyBorder="1">
      <alignment vertical="center"/>
    </xf>
    <xf numFmtId="0" fontId="7" fillId="3" borderId="36" xfId="2" applyFont="1" applyFill="1" applyBorder="1" applyAlignment="1">
      <alignment horizontal="center" vertical="center"/>
    </xf>
    <xf numFmtId="179" fontId="7" fillId="3" borderId="37" xfId="2" applyNumberFormat="1" applyFont="1" applyFill="1" applyBorder="1">
      <alignment vertical="center"/>
    </xf>
    <xf numFmtId="176" fontId="7" fillId="2" borderId="15" xfId="2" applyNumberFormat="1" applyFont="1" applyFill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vertical="center" shrinkToFit="1"/>
    </xf>
    <xf numFmtId="0" fontId="9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 shrinkToFit="1"/>
    </xf>
    <xf numFmtId="0" fontId="9" fillId="2" borderId="40" xfId="2" applyFont="1" applyFill="1" applyBorder="1" applyAlignment="1">
      <alignment horizontal="center" vertical="center" shrinkToFit="1"/>
    </xf>
    <xf numFmtId="0" fontId="9" fillId="2" borderId="36" xfId="2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38" fontId="13" fillId="0" borderId="5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0" fontId="15" fillId="0" borderId="5" xfId="1" applyNumberFormat="1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7" fillId="2" borderId="6" xfId="2" applyFont="1" applyFill="1" applyBorder="1">
      <alignment vertical="center"/>
    </xf>
    <xf numFmtId="0" fontId="7" fillId="2" borderId="10" xfId="2" applyFont="1" applyFill="1" applyBorder="1">
      <alignment vertical="center"/>
    </xf>
    <xf numFmtId="0" fontId="7" fillId="2" borderId="14" xfId="2" applyFont="1" applyFill="1" applyBorder="1">
      <alignment vertical="center"/>
    </xf>
    <xf numFmtId="0" fontId="7" fillId="2" borderId="17" xfId="2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0" fontId="9" fillId="0" borderId="42" xfId="2" applyNumberFormat="1" applyFont="1" applyBorder="1" applyAlignment="1">
      <alignment horizontal="center" vertical="center"/>
    </xf>
    <xf numFmtId="40" fontId="10" fillId="0" borderId="42" xfId="2" applyNumberFormat="1" applyFont="1" applyBorder="1">
      <alignment vertical="center"/>
    </xf>
    <xf numFmtId="0" fontId="7" fillId="0" borderId="2" xfId="2" applyFont="1" applyBorder="1">
      <alignment vertical="center"/>
    </xf>
    <xf numFmtId="0" fontId="9" fillId="0" borderId="41" xfId="2" applyFont="1" applyBorder="1" applyAlignment="1">
      <alignment vertical="center" shrinkToFit="1"/>
    </xf>
    <xf numFmtId="40" fontId="9" fillId="0" borderId="41" xfId="1" applyNumberFormat="1" applyFont="1" applyBorder="1">
      <alignment vertical="center"/>
    </xf>
    <xf numFmtId="0" fontId="9" fillId="0" borderId="0" xfId="2" applyFont="1" applyAlignment="1">
      <alignment vertical="center" shrinkToFit="1"/>
    </xf>
    <xf numFmtId="40" fontId="9" fillId="0" borderId="0" xfId="1" applyNumberFormat="1" applyFont="1" applyBorder="1">
      <alignment vertical="center"/>
    </xf>
    <xf numFmtId="40" fontId="9" fillId="0" borderId="8" xfId="2" applyNumberFormat="1" applyFont="1" applyBorder="1">
      <alignment vertical="center"/>
    </xf>
    <xf numFmtId="40" fontId="9" fillId="0" borderId="8" xfId="1" applyNumberFormat="1" applyFont="1" applyBorder="1" applyAlignment="1">
      <alignment vertical="center"/>
    </xf>
    <xf numFmtId="0" fontId="9" fillId="0" borderId="8" xfId="2" applyFont="1" applyBorder="1" applyAlignment="1">
      <alignment horizontal="center" vertical="center" shrinkToFit="1"/>
    </xf>
    <xf numFmtId="180" fontId="9" fillId="2" borderId="39" xfId="2" applyNumberFormat="1" applyFont="1" applyFill="1" applyBorder="1">
      <alignment vertical="center"/>
    </xf>
    <xf numFmtId="180" fontId="9" fillId="2" borderId="13" xfId="2" applyNumberFormat="1" applyFont="1" applyFill="1" applyBorder="1">
      <alignment vertical="center"/>
    </xf>
    <xf numFmtId="0" fontId="7" fillId="2" borderId="43" xfId="2" applyFont="1" applyFill="1" applyBorder="1">
      <alignment vertical="center"/>
    </xf>
    <xf numFmtId="178" fontId="7" fillId="2" borderId="44" xfId="2" applyNumberFormat="1" applyFont="1" applyFill="1" applyBorder="1">
      <alignment vertical="center"/>
    </xf>
    <xf numFmtId="176" fontId="7" fillId="2" borderId="18" xfId="2" applyNumberFormat="1" applyFont="1" applyFill="1" applyBorder="1">
      <alignment vertical="center"/>
    </xf>
    <xf numFmtId="0" fontId="7" fillId="4" borderId="0" xfId="2" applyFont="1" applyFill="1" applyAlignment="1">
      <alignment vertical="center" shrinkToFit="1"/>
    </xf>
    <xf numFmtId="181" fontId="7" fillId="0" borderId="31" xfId="2" applyNumberFormat="1" applyFont="1" applyBorder="1">
      <alignment vertical="center"/>
    </xf>
    <xf numFmtId="180" fontId="9" fillId="2" borderId="45" xfId="2" applyNumberFormat="1" applyFont="1" applyFill="1" applyBorder="1">
      <alignment vertical="center"/>
    </xf>
    <xf numFmtId="0" fontId="9" fillId="2" borderId="40" xfId="2" applyFont="1" applyFill="1" applyBorder="1" applyAlignment="1">
      <alignment vertical="center" shrinkToFit="1"/>
    </xf>
    <xf numFmtId="0" fontId="9" fillId="2" borderId="36" xfId="2" applyFont="1" applyFill="1" applyBorder="1" applyAlignment="1">
      <alignment vertical="center" shrinkToFit="1"/>
    </xf>
    <xf numFmtId="0" fontId="7" fillId="2" borderId="40" xfId="2" applyFont="1" applyFill="1" applyBorder="1" applyAlignment="1">
      <alignment vertical="center" shrinkToFit="1"/>
    </xf>
    <xf numFmtId="0" fontId="7" fillId="2" borderId="36" xfId="2" applyFont="1" applyFill="1" applyBorder="1" applyAlignment="1">
      <alignment vertical="center" shrinkToFit="1"/>
    </xf>
    <xf numFmtId="180" fontId="9" fillId="2" borderId="46" xfId="2" applyNumberFormat="1" applyFont="1" applyFill="1" applyBorder="1">
      <alignment vertical="center"/>
    </xf>
    <xf numFmtId="180" fontId="9" fillId="2" borderId="37" xfId="2" applyNumberFormat="1" applyFont="1" applyFill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4" borderId="8" xfId="0" applyFill="1" applyBorder="1">
      <alignment vertical="center"/>
    </xf>
    <xf numFmtId="0" fontId="0" fillId="0" borderId="8" xfId="0" applyFill="1" applyBorder="1">
      <alignment vertical="center"/>
    </xf>
    <xf numFmtId="3" fontId="0" fillId="0" borderId="8" xfId="0" applyNumberFormat="1" applyBorder="1">
      <alignment vertical="center"/>
    </xf>
    <xf numFmtId="3" fontId="0" fillId="4" borderId="8" xfId="0" applyNumberFormat="1" applyFill="1" applyBorder="1">
      <alignment vertical="center"/>
    </xf>
    <xf numFmtId="0" fontId="17" fillId="0" borderId="0" xfId="0" applyFont="1" applyBorder="1">
      <alignment vertical="center"/>
    </xf>
    <xf numFmtId="0" fontId="5" fillId="5" borderId="0" xfId="0" applyFont="1" applyFill="1">
      <alignment vertical="center"/>
    </xf>
    <xf numFmtId="182" fontId="13" fillId="5" borderId="5" xfId="0" applyNumberFormat="1" applyFont="1" applyFill="1" applyBorder="1" applyAlignment="1" applyProtection="1">
      <alignment horizontal="center" vertical="center"/>
      <protection locked="0"/>
    </xf>
    <xf numFmtId="182" fontId="13" fillId="5" borderId="8" xfId="0" applyNumberFormat="1" applyFont="1" applyFill="1" applyBorder="1" applyAlignment="1" applyProtection="1">
      <alignment horizontal="center" vertical="center"/>
      <protection locked="0"/>
    </xf>
    <xf numFmtId="0" fontId="20" fillId="0" borderId="41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 applyProtection="1">
      <alignment horizontal="center" vertical="center" shrinkToFit="1"/>
      <protection locked="0"/>
    </xf>
    <xf numFmtId="0" fontId="13" fillId="5" borderId="6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 shrinkToFit="1"/>
    </xf>
    <xf numFmtId="0" fontId="9" fillId="2" borderId="38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4"/>
  <sheetViews>
    <sheetView tabSelected="1" view="pageBreakPreview" zoomScaleNormal="100" zoomScaleSheetLayoutView="100" workbookViewId="0">
      <selection activeCell="C11" sqref="C11"/>
    </sheetView>
  </sheetViews>
  <sheetFormatPr defaultColWidth="17.375" defaultRowHeight="29.25" customHeight="1"/>
  <cols>
    <col min="1" max="1" width="6.875" style="88" customWidth="1"/>
    <col min="2" max="2" width="24" style="88" customWidth="1"/>
    <col min="3" max="3" width="16.75" style="88" customWidth="1"/>
    <col min="4" max="4" width="6.875" style="88" customWidth="1"/>
    <col min="5" max="5" width="16.25" style="88" customWidth="1"/>
    <col min="6" max="6" width="6.375" style="88" customWidth="1"/>
    <col min="7" max="7" width="9.75" style="88" bestFit="1" customWidth="1"/>
    <col min="8" max="8" width="4.25" style="88" customWidth="1"/>
    <col min="9" max="16384" width="17.375" style="88"/>
  </cols>
  <sheetData>
    <row r="2" spans="2:9" ht="29.25" customHeight="1">
      <c r="B2" s="88" t="s">
        <v>152</v>
      </c>
    </row>
    <row r="3" spans="2:9" ht="29.25" customHeight="1">
      <c r="B3" s="132" t="s">
        <v>153</v>
      </c>
      <c r="C3" s="132"/>
      <c r="D3" s="132"/>
      <c r="E3" s="132"/>
      <c r="F3" s="132"/>
      <c r="G3" s="132"/>
    </row>
    <row r="4" spans="2:9" ht="29.25" customHeight="1">
      <c r="C4" s="127"/>
      <c r="I4" s="128"/>
    </row>
    <row r="5" spans="2:9" ht="29.25" customHeight="1">
      <c r="B5" s="83" t="s">
        <v>161</v>
      </c>
      <c r="C5" s="84"/>
      <c r="D5" s="95"/>
      <c r="E5" s="95"/>
      <c r="F5" s="95"/>
    </row>
    <row r="6" spans="2:9" ht="29.25" customHeight="1">
      <c r="B6" s="82"/>
      <c r="C6" s="135" t="s">
        <v>48</v>
      </c>
      <c r="D6" s="136"/>
      <c r="E6" s="135" t="s">
        <v>49</v>
      </c>
      <c r="F6" s="136"/>
    </row>
    <row r="7" spans="2:9" ht="29.25" customHeight="1">
      <c r="B7" s="85" t="s">
        <v>162</v>
      </c>
      <c r="C7" s="137"/>
      <c r="D7" s="138"/>
      <c r="E7" s="135" t="s">
        <v>64</v>
      </c>
      <c r="F7" s="136"/>
    </row>
    <row r="8" spans="2:9" ht="29.25" customHeight="1">
      <c r="B8" s="85" t="s">
        <v>75</v>
      </c>
      <c r="C8" s="137"/>
      <c r="D8" s="138"/>
      <c r="E8" s="141" t="s">
        <v>7</v>
      </c>
      <c r="F8" s="142"/>
    </row>
    <row r="9" spans="2:9" ht="29.25" customHeight="1">
      <c r="B9" s="85" t="s">
        <v>50</v>
      </c>
      <c r="C9" s="139"/>
      <c r="D9" s="140"/>
      <c r="E9" s="139"/>
      <c r="F9" s="140"/>
    </row>
    <row r="10" spans="2:9" ht="29.25" customHeight="1">
      <c r="B10" s="85" t="s">
        <v>51</v>
      </c>
      <c r="C10" s="139"/>
      <c r="D10" s="140"/>
      <c r="E10" s="139"/>
      <c r="F10" s="140"/>
    </row>
    <row r="11" spans="2:9" ht="29.25" customHeight="1">
      <c r="B11" s="85" t="s">
        <v>163</v>
      </c>
      <c r="C11" s="130"/>
      <c r="D11" s="96" t="s">
        <v>54</v>
      </c>
      <c r="E11" s="129"/>
      <c r="F11" s="96" t="s">
        <v>149</v>
      </c>
    </row>
    <row r="12" spans="2:9" ht="18.75" customHeight="1">
      <c r="B12" s="86"/>
      <c r="C12" s="87"/>
      <c r="D12" s="87"/>
      <c r="E12" s="87"/>
      <c r="F12" s="87"/>
    </row>
    <row r="13" spans="2:9" ht="18.75" customHeight="1">
      <c r="B13" s="86" t="s">
        <v>55</v>
      </c>
      <c r="C13" s="87"/>
      <c r="D13" s="87"/>
      <c r="E13" s="87"/>
      <c r="F13" s="87"/>
    </row>
    <row r="14" spans="2:9" ht="18.75" customHeight="1">
      <c r="B14" s="86" t="s">
        <v>150</v>
      </c>
      <c r="C14" s="87"/>
      <c r="D14" s="87"/>
      <c r="E14" s="87"/>
      <c r="F14" s="87"/>
    </row>
    <row r="15" spans="2:9" ht="18.75" customHeight="1">
      <c r="B15" s="86" t="s">
        <v>147</v>
      </c>
      <c r="C15" s="87"/>
      <c r="D15" s="87"/>
      <c r="E15" s="87"/>
      <c r="F15" s="87"/>
    </row>
    <row r="16" spans="2:9" ht="18.75" customHeight="1">
      <c r="B16" s="86" t="s">
        <v>148</v>
      </c>
      <c r="C16" s="87"/>
      <c r="D16" s="87"/>
      <c r="E16" s="87"/>
      <c r="F16" s="87"/>
    </row>
    <row r="17" spans="2:6" ht="18.75" customHeight="1">
      <c r="B17" s="86" t="s">
        <v>151</v>
      </c>
      <c r="C17" s="87"/>
      <c r="D17" s="87"/>
      <c r="E17" s="87"/>
      <c r="F17" s="87"/>
    </row>
    <row r="18" spans="2:6" ht="22.5" customHeight="1">
      <c r="B18" s="87"/>
      <c r="C18" s="87"/>
      <c r="D18" s="87"/>
      <c r="E18" s="87"/>
      <c r="F18" s="87"/>
    </row>
    <row r="19" spans="2:6" ht="29.25" customHeight="1">
      <c r="B19" s="78" t="s">
        <v>65</v>
      </c>
      <c r="C19" s="95"/>
      <c r="D19" s="95"/>
      <c r="E19" s="95"/>
      <c r="F19" s="95"/>
    </row>
    <row r="20" spans="2:6" ht="29.25" customHeight="1">
      <c r="B20" s="77"/>
      <c r="C20" s="135" t="s">
        <v>42</v>
      </c>
      <c r="D20" s="136"/>
      <c r="E20" s="135" t="s">
        <v>43</v>
      </c>
      <c r="F20" s="136"/>
    </row>
    <row r="21" spans="2:6" ht="29.25" customHeight="1">
      <c r="B21" s="77" t="s">
        <v>56</v>
      </c>
      <c r="C21" s="79" t="e">
        <f>詳細試算!S16</f>
        <v>#N/A</v>
      </c>
      <c r="D21" s="94" t="e">
        <f>詳細試算!F16</f>
        <v>#N/A</v>
      </c>
      <c r="E21" s="79" t="e">
        <f>詳細試算!S22</f>
        <v>#DIV/0!</v>
      </c>
      <c r="F21" s="94" t="str">
        <f>詳細試算!F22</f>
        <v>kwh</v>
      </c>
    </row>
    <row r="22" spans="2:6" ht="29.25" customHeight="1">
      <c r="B22" s="77" t="s">
        <v>57</v>
      </c>
      <c r="C22" s="79" t="e">
        <f>詳細試算!S17</f>
        <v>#N/A</v>
      </c>
      <c r="D22" s="94" t="s">
        <v>45</v>
      </c>
      <c r="E22" s="79" t="e">
        <f>詳細試算!S23</f>
        <v>#DIV/0!</v>
      </c>
      <c r="F22" s="94" t="s">
        <v>45</v>
      </c>
    </row>
    <row r="23" spans="2:6" ht="29.25" customHeight="1">
      <c r="B23" s="80" t="s">
        <v>47</v>
      </c>
      <c r="C23" s="133"/>
      <c r="D23" s="134"/>
      <c r="E23" s="81" t="e">
        <f>(1-E22/C22)*100</f>
        <v>#DIV/0!</v>
      </c>
      <c r="F23" s="93" t="s">
        <v>46</v>
      </c>
    </row>
    <row r="24" spans="2:6" ht="29.25" customHeight="1">
      <c r="B24" s="131" t="e">
        <f>IF(E23&gt;=30,"補助事業の要件を満たしています","補助事業の要件を満たしていません")</f>
        <v>#DIV/0!</v>
      </c>
      <c r="C24" s="131"/>
      <c r="D24" s="131"/>
      <c r="E24" s="131"/>
      <c r="F24" s="131"/>
    </row>
  </sheetData>
  <sheetProtection algorithmName="SHA-512" hashValue="52X0G/yiM9sBkCfudjWeF2S6X68mAJpFliT6j4zKSot5k9Qwvmc6ZHW/p2AOhVcW0B81rD2mhPSyB02u4D9N8A==" saltValue="zG6dszm0eWpQYbgMlB9F8g==" spinCount="100000" sheet="1" objects="1" scenarios="1" selectLockedCells="1"/>
  <mergeCells count="15">
    <mergeCell ref="B24:F24"/>
    <mergeCell ref="B3:G3"/>
    <mergeCell ref="C23:D23"/>
    <mergeCell ref="C20:D20"/>
    <mergeCell ref="E20:F20"/>
    <mergeCell ref="C6:D6"/>
    <mergeCell ref="E6:F6"/>
    <mergeCell ref="C7:D7"/>
    <mergeCell ref="E7:F7"/>
    <mergeCell ref="C9:D9"/>
    <mergeCell ref="E9:F9"/>
    <mergeCell ref="C10:D10"/>
    <mergeCell ref="E10:F10"/>
    <mergeCell ref="C8:D8"/>
    <mergeCell ref="E8:F8"/>
  </mergeCells>
  <phoneticPr fontId="1"/>
  <pageMargins left="1" right="1" top="1" bottom="1" header="0.5" footer="0.5"/>
  <pageSetup paperSize="9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テーブル!$A$3:$A$9</xm:f>
          </x14:formula1>
          <xm:sqref>C7:D7</xm:sqref>
        </x14:dataValidation>
        <x14:dataValidation type="list" allowBlank="1" showInputMessage="1" showErrorMessage="1">
          <x14:formula1>
            <xm:f>テーブル!$B$3:$B$6</xm:f>
          </x14:formula1>
          <xm:sqref>C8:D8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3"/>
  <sheetViews>
    <sheetView view="pageBreakPreview" topLeftCell="A2" zoomScale="95" zoomScaleNormal="110" zoomScaleSheetLayoutView="95" workbookViewId="0">
      <selection activeCell="F40" sqref="F40"/>
    </sheetView>
  </sheetViews>
  <sheetFormatPr defaultColWidth="8.875" defaultRowHeight="16.149999999999999" customHeight="1"/>
  <cols>
    <col min="1" max="2" width="8.875" style="3"/>
    <col min="3" max="3" width="4.25" style="5" customWidth="1"/>
    <col min="4" max="4" width="15.5" style="3" bestFit="1" customWidth="1"/>
    <col min="5" max="5" width="14.75" style="4" bestFit="1" customWidth="1"/>
    <col min="6" max="6" width="10.5" style="3" customWidth="1"/>
    <col min="7" max="7" width="7.875" style="3" bestFit="1" customWidth="1"/>
    <col min="8" max="15" width="7.625" style="3" customWidth="1"/>
    <col min="16" max="16" width="9.875" style="3" bestFit="1" customWidth="1"/>
    <col min="17" max="18" width="7.625" style="3" customWidth="1"/>
    <col min="19" max="19" width="8.875" style="3" customWidth="1"/>
    <col min="20" max="20" width="17.125" style="3" customWidth="1"/>
    <col min="21" max="16384" width="8.875" style="3"/>
  </cols>
  <sheetData>
    <row r="1" spans="3:19" ht="15" customHeight="1">
      <c r="C1" s="2" t="s">
        <v>0</v>
      </c>
      <c r="G1" s="3" t="s">
        <v>79</v>
      </c>
      <c r="H1" s="3" t="s">
        <v>80</v>
      </c>
    </row>
    <row r="2" spans="3:19" ht="15" customHeight="1">
      <c r="D2" s="6"/>
      <c r="F2" s="7" t="s">
        <v>1</v>
      </c>
      <c r="G2" s="8"/>
      <c r="H2" s="8"/>
      <c r="I2" s="8"/>
      <c r="J2" s="8"/>
      <c r="K2" s="8"/>
      <c r="L2" s="143" t="s">
        <v>40</v>
      </c>
      <c r="M2" s="143"/>
      <c r="N2" s="8"/>
      <c r="O2" s="7" t="s">
        <v>41</v>
      </c>
      <c r="P2" s="112" t="s">
        <v>73</v>
      </c>
      <c r="Q2" s="7"/>
      <c r="S2" s="8"/>
    </row>
    <row r="3" spans="3:19" ht="15" customHeight="1">
      <c r="D3" s="9"/>
      <c r="E3" s="10"/>
      <c r="F3" s="13"/>
      <c r="G3" s="144" t="s">
        <v>158</v>
      </c>
      <c r="H3" s="145"/>
      <c r="I3" s="146" t="s">
        <v>2</v>
      </c>
      <c r="J3" s="147"/>
      <c r="K3" s="11"/>
      <c r="L3" s="56" t="s">
        <v>59</v>
      </c>
      <c r="M3" s="104">
        <f>計算シート!C11</f>
        <v>0</v>
      </c>
      <c r="N3" s="97"/>
      <c r="O3" s="89"/>
      <c r="P3" s="73" t="s">
        <v>67</v>
      </c>
      <c r="Q3" s="73" t="s">
        <v>66</v>
      </c>
      <c r="R3" s="73" t="s">
        <v>74</v>
      </c>
      <c r="S3" s="71"/>
    </row>
    <row r="4" spans="3:19" ht="15" customHeight="1">
      <c r="D4" s="9"/>
      <c r="E4" s="12"/>
      <c r="F4" s="15" t="s">
        <v>3</v>
      </c>
      <c r="G4" s="114">
        <f>諸元!I30</f>
        <v>8718</v>
      </c>
      <c r="H4" s="16" t="s">
        <v>68</v>
      </c>
      <c r="I4" s="70">
        <v>2.4900000000000002</v>
      </c>
      <c r="J4" s="117" t="s">
        <v>4</v>
      </c>
      <c r="K4" s="14"/>
      <c r="L4" s="106" t="s">
        <v>43</v>
      </c>
      <c r="M4" s="105">
        <f>計算シート!E11</f>
        <v>0</v>
      </c>
      <c r="N4" s="98"/>
      <c r="O4" s="90" t="s">
        <v>6</v>
      </c>
      <c r="P4" s="107">
        <v>456</v>
      </c>
      <c r="Q4" s="72">
        <v>15</v>
      </c>
      <c r="R4" s="74">
        <f>P4*(40-Q4)</f>
        <v>11400</v>
      </c>
      <c r="S4" s="74"/>
    </row>
    <row r="5" spans="3:19" ht="15" customHeight="1">
      <c r="D5" s="9"/>
      <c r="E5" s="12"/>
      <c r="F5" s="15" t="s">
        <v>44</v>
      </c>
      <c r="G5" s="108">
        <f>諸元!I26*諸元!N26</f>
        <v>22251.18</v>
      </c>
      <c r="H5" s="115" t="s">
        <v>69</v>
      </c>
      <c r="I5" s="70">
        <v>6.55</v>
      </c>
      <c r="J5" s="117" t="s">
        <v>39</v>
      </c>
      <c r="K5" s="14"/>
      <c r="L5" s="100"/>
      <c r="M5" s="101"/>
      <c r="N5" s="99"/>
      <c r="O5" s="91" t="s">
        <v>9</v>
      </c>
      <c r="P5" s="107">
        <v>403</v>
      </c>
      <c r="Q5" s="72">
        <v>23</v>
      </c>
      <c r="R5" s="74">
        <f>P5*(40-Q5)</f>
        <v>6851</v>
      </c>
      <c r="S5" s="75"/>
    </row>
    <row r="6" spans="3:19" ht="15" customHeight="1">
      <c r="D6" s="9"/>
      <c r="E6" s="9"/>
      <c r="F6" s="109" t="s">
        <v>7</v>
      </c>
      <c r="G6" s="120">
        <f>諸元!I49</f>
        <v>860</v>
      </c>
      <c r="H6" s="115" t="s">
        <v>70</v>
      </c>
      <c r="I6" s="110">
        <v>0.47</v>
      </c>
      <c r="J6" s="117" t="s">
        <v>8</v>
      </c>
      <c r="K6" s="18"/>
      <c r="L6" s="102"/>
      <c r="M6" s="103"/>
      <c r="N6" s="99"/>
      <c r="O6" s="92" t="s">
        <v>5</v>
      </c>
      <c r="P6" s="107">
        <v>496</v>
      </c>
      <c r="Q6" s="72">
        <v>9</v>
      </c>
      <c r="R6" s="74">
        <f>P6*(40-Q6)</f>
        <v>15376</v>
      </c>
      <c r="S6" s="76"/>
    </row>
    <row r="7" spans="3:19" ht="15" customHeight="1">
      <c r="D7" s="9"/>
      <c r="E7" s="9"/>
      <c r="F7" s="17" t="s">
        <v>71</v>
      </c>
      <c r="G7" s="119">
        <f>諸元!I43</f>
        <v>9547</v>
      </c>
      <c r="H7" s="116" t="s">
        <v>69</v>
      </c>
      <c r="I7" s="111">
        <v>2.23</v>
      </c>
      <c r="J7" s="118" t="s">
        <v>39</v>
      </c>
      <c r="K7" s="18"/>
      <c r="O7" s="9"/>
      <c r="P7" s="20"/>
      <c r="Q7" s="19"/>
    </row>
    <row r="8" spans="3:19" ht="15" customHeight="1">
      <c r="C8" s="21" t="s">
        <v>10</v>
      </c>
      <c r="D8" s="22"/>
    </row>
    <row r="9" spans="3:19" ht="15" customHeight="1">
      <c r="C9" s="23"/>
      <c r="D9" s="24"/>
      <c r="E9" s="25"/>
      <c r="F9" s="23" t="s">
        <v>11</v>
      </c>
      <c r="G9" s="26" t="s">
        <v>12</v>
      </c>
      <c r="H9" s="27" t="s">
        <v>13</v>
      </c>
      <c r="I9" s="27" t="s">
        <v>14</v>
      </c>
      <c r="J9" s="27" t="s">
        <v>15</v>
      </c>
      <c r="K9" s="27" t="s">
        <v>16</v>
      </c>
      <c r="L9" s="27" t="s">
        <v>17</v>
      </c>
      <c r="M9" s="27" t="s">
        <v>18</v>
      </c>
      <c r="N9" s="27" t="s">
        <v>19</v>
      </c>
      <c r="O9" s="27" t="s">
        <v>20</v>
      </c>
      <c r="P9" s="27" t="s">
        <v>21</v>
      </c>
      <c r="Q9" s="27" t="s">
        <v>22</v>
      </c>
      <c r="R9" s="28" t="s">
        <v>23</v>
      </c>
      <c r="S9" s="29" t="s">
        <v>24</v>
      </c>
    </row>
    <row r="10" spans="3:19" ht="15" customHeight="1">
      <c r="C10" s="23" t="s">
        <v>25</v>
      </c>
      <c r="D10" s="30" t="s">
        <v>26</v>
      </c>
      <c r="E10" s="31"/>
      <c r="F10" s="32" t="s">
        <v>27</v>
      </c>
      <c r="G10" s="33">
        <v>30</v>
      </c>
      <c r="H10" s="34">
        <v>31</v>
      </c>
      <c r="I10" s="34">
        <v>30</v>
      </c>
      <c r="J10" s="34">
        <v>31</v>
      </c>
      <c r="K10" s="34">
        <v>31</v>
      </c>
      <c r="L10" s="34">
        <v>30</v>
      </c>
      <c r="M10" s="34">
        <v>31</v>
      </c>
      <c r="N10" s="34">
        <v>30</v>
      </c>
      <c r="O10" s="34">
        <v>31</v>
      </c>
      <c r="P10" s="34">
        <v>31</v>
      </c>
      <c r="Q10" s="34">
        <v>28</v>
      </c>
      <c r="R10" s="35">
        <v>31</v>
      </c>
      <c r="S10" s="36">
        <f>SUM(G10:R10)</f>
        <v>365</v>
      </c>
    </row>
    <row r="11" spans="3:19" ht="15" customHeight="1">
      <c r="C11" s="23" t="s">
        <v>28</v>
      </c>
      <c r="D11" s="37" t="s">
        <v>29</v>
      </c>
      <c r="E11" s="31" t="s">
        <v>30</v>
      </c>
      <c r="F11" s="23" t="s">
        <v>72</v>
      </c>
      <c r="G11" s="38">
        <f>$R$4*G10</f>
        <v>342000</v>
      </c>
      <c r="H11" s="39">
        <f>$R$4*H10</f>
        <v>353400</v>
      </c>
      <c r="I11" s="39">
        <f>$R$5*I10</f>
        <v>205530</v>
      </c>
      <c r="J11" s="39">
        <f>$R$5*J10</f>
        <v>212381</v>
      </c>
      <c r="K11" s="39">
        <f>$R$5*K10</f>
        <v>212381</v>
      </c>
      <c r="L11" s="39">
        <f>$R$5*L10</f>
        <v>205530</v>
      </c>
      <c r="M11" s="39">
        <f>$R$4*M10</f>
        <v>353400</v>
      </c>
      <c r="N11" s="39">
        <f>$R$4*N10</f>
        <v>342000</v>
      </c>
      <c r="O11" s="39">
        <f>$R$6*O10</f>
        <v>476656</v>
      </c>
      <c r="P11" s="39">
        <f>$R$6*P10</f>
        <v>476656</v>
      </c>
      <c r="Q11" s="39">
        <f>$R$6*Q10</f>
        <v>430528</v>
      </c>
      <c r="R11" s="40">
        <f>R4*R10</f>
        <v>353400</v>
      </c>
      <c r="S11" s="41">
        <f>SUM(G11:R11)</f>
        <v>3963862</v>
      </c>
    </row>
    <row r="12" spans="3:19" ht="15" customHeight="1">
      <c r="D12" s="42"/>
      <c r="E12" s="8"/>
      <c r="F12" s="5"/>
      <c r="G12" s="43"/>
      <c r="H12" s="43"/>
      <c r="I12" s="43" t="s">
        <v>154</v>
      </c>
      <c r="J12" s="43" t="s">
        <v>154</v>
      </c>
      <c r="K12" s="43" t="s">
        <v>154</v>
      </c>
      <c r="L12" s="43" t="s">
        <v>154</v>
      </c>
      <c r="M12" s="43"/>
      <c r="N12" s="43"/>
      <c r="O12" s="43" t="s">
        <v>157</v>
      </c>
      <c r="P12" s="43" t="s">
        <v>157</v>
      </c>
      <c r="Q12" s="43" t="s">
        <v>157</v>
      </c>
      <c r="R12" s="43"/>
      <c r="S12" s="44"/>
    </row>
    <row r="13" spans="3:19" ht="15" customHeight="1">
      <c r="C13" s="4" t="s">
        <v>52</v>
      </c>
      <c r="D13" s="42"/>
      <c r="E13" s="8"/>
      <c r="F13" s="5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</row>
    <row r="14" spans="3:19" ht="15" customHeight="1">
      <c r="C14" s="21">
        <f>計算シート!C8</f>
        <v>0</v>
      </c>
      <c r="D14" s="42"/>
    </row>
    <row r="15" spans="3:19" ht="15" customHeight="1">
      <c r="C15" s="26"/>
      <c r="D15" s="54"/>
      <c r="E15" s="55"/>
      <c r="F15" s="56" t="s">
        <v>11</v>
      </c>
      <c r="G15" s="57" t="s">
        <v>12</v>
      </c>
      <c r="H15" s="27" t="s">
        <v>13</v>
      </c>
      <c r="I15" s="27" t="s">
        <v>14</v>
      </c>
      <c r="J15" s="27" t="s">
        <v>15</v>
      </c>
      <c r="K15" s="27" t="s">
        <v>16</v>
      </c>
      <c r="L15" s="27" t="s">
        <v>17</v>
      </c>
      <c r="M15" s="27" t="s">
        <v>18</v>
      </c>
      <c r="N15" s="27" t="s">
        <v>19</v>
      </c>
      <c r="O15" s="27" t="s">
        <v>20</v>
      </c>
      <c r="P15" s="27" t="s">
        <v>21</v>
      </c>
      <c r="Q15" s="27" t="s">
        <v>22</v>
      </c>
      <c r="R15" s="58" t="s">
        <v>23</v>
      </c>
      <c r="S15" s="29" t="s">
        <v>24</v>
      </c>
    </row>
    <row r="16" spans="3:19" ht="15" customHeight="1">
      <c r="C16" s="59" t="s">
        <v>31</v>
      </c>
      <c r="D16" s="60" t="s">
        <v>60</v>
      </c>
      <c r="E16" s="61" t="s">
        <v>78</v>
      </c>
      <c r="F16" s="62" t="e">
        <f>VLOOKUP(C14,テーブル!$B$3:$C$6,2,TRUE)</f>
        <v>#N/A</v>
      </c>
      <c r="G16" s="63" t="e">
        <f>G11/($M$3*VLOOKUP($C$14,$F$4:$G$7,2,FALSE))</f>
        <v>#N/A</v>
      </c>
      <c r="H16" s="63" t="e">
        <f t="shared" ref="H16:R16" si="0">H11/($M$3*VLOOKUP($C$14,$F$4:$G$7,2,FALSE))</f>
        <v>#N/A</v>
      </c>
      <c r="I16" s="63" t="e">
        <f t="shared" si="0"/>
        <v>#N/A</v>
      </c>
      <c r="J16" s="63" t="e">
        <f t="shared" si="0"/>
        <v>#N/A</v>
      </c>
      <c r="K16" s="63" t="e">
        <f t="shared" si="0"/>
        <v>#N/A</v>
      </c>
      <c r="L16" s="63" t="e">
        <f t="shared" si="0"/>
        <v>#N/A</v>
      </c>
      <c r="M16" s="63" t="e">
        <f t="shared" si="0"/>
        <v>#N/A</v>
      </c>
      <c r="N16" s="63" t="e">
        <f t="shared" si="0"/>
        <v>#N/A</v>
      </c>
      <c r="O16" s="63" t="e">
        <f t="shared" si="0"/>
        <v>#N/A</v>
      </c>
      <c r="P16" s="63" t="e">
        <f t="shared" si="0"/>
        <v>#N/A</v>
      </c>
      <c r="Q16" s="63" t="e">
        <f t="shared" si="0"/>
        <v>#N/A</v>
      </c>
      <c r="R16" s="63" t="e">
        <f t="shared" si="0"/>
        <v>#N/A</v>
      </c>
      <c r="S16" s="64" t="e">
        <f>SUM(G16:R16)</f>
        <v>#N/A</v>
      </c>
    </row>
    <row r="17" spans="3:19" ht="15" customHeight="1">
      <c r="C17" s="65" t="s">
        <v>33</v>
      </c>
      <c r="D17" s="66" t="s">
        <v>140</v>
      </c>
      <c r="E17" s="67" t="s">
        <v>34</v>
      </c>
      <c r="F17" s="68" t="s">
        <v>139</v>
      </c>
      <c r="G17" s="113" t="e">
        <f>G16*VLOOKUP($C$14,$F$4:$I$7,4,FALSE)</f>
        <v>#N/A</v>
      </c>
      <c r="H17" s="113" t="e">
        <f t="shared" ref="H17:R17" si="1">H16*VLOOKUP($C$14,$F$4:$I$7,4,FALSE)</f>
        <v>#N/A</v>
      </c>
      <c r="I17" s="113" t="e">
        <f t="shared" si="1"/>
        <v>#N/A</v>
      </c>
      <c r="J17" s="113" t="e">
        <f t="shared" si="1"/>
        <v>#N/A</v>
      </c>
      <c r="K17" s="113" t="e">
        <f t="shared" si="1"/>
        <v>#N/A</v>
      </c>
      <c r="L17" s="113" t="e">
        <f t="shared" si="1"/>
        <v>#N/A</v>
      </c>
      <c r="M17" s="113" t="e">
        <f t="shared" si="1"/>
        <v>#N/A</v>
      </c>
      <c r="N17" s="113" t="e">
        <f t="shared" si="1"/>
        <v>#N/A</v>
      </c>
      <c r="O17" s="113" t="e">
        <f t="shared" si="1"/>
        <v>#N/A</v>
      </c>
      <c r="P17" s="113" t="e">
        <f t="shared" si="1"/>
        <v>#N/A</v>
      </c>
      <c r="Q17" s="113" t="e">
        <f t="shared" si="1"/>
        <v>#N/A</v>
      </c>
      <c r="R17" s="113" t="e">
        <f t="shared" si="1"/>
        <v>#N/A</v>
      </c>
      <c r="S17" s="69" t="e">
        <f>SUM(G17:R17)</f>
        <v>#N/A</v>
      </c>
    </row>
    <row r="19" spans="3:19" ht="16.149999999999999" customHeight="1">
      <c r="C19" s="4" t="s">
        <v>53</v>
      </c>
      <c r="G19" s="63"/>
    </row>
    <row r="20" spans="3:19" ht="16.149999999999999" customHeight="1">
      <c r="C20" s="21" t="str">
        <f>計算シート!E8</f>
        <v>電力</v>
      </c>
      <c r="D20" s="42"/>
    </row>
    <row r="21" spans="3:19" ht="16.149999999999999" customHeight="1">
      <c r="C21" s="23"/>
      <c r="D21" s="37"/>
      <c r="E21" s="25"/>
      <c r="F21" s="23" t="s">
        <v>11</v>
      </c>
      <c r="G21" s="26" t="s">
        <v>12</v>
      </c>
      <c r="H21" s="27" t="s">
        <v>13</v>
      </c>
      <c r="I21" s="27" t="s">
        <v>14</v>
      </c>
      <c r="J21" s="27" t="s">
        <v>15</v>
      </c>
      <c r="K21" s="27" t="s">
        <v>16</v>
      </c>
      <c r="L21" s="27" t="s">
        <v>17</v>
      </c>
      <c r="M21" s="27" t="s">
        <v>18</v>
      </c>
      <c r="N21" s="27" t="s">
        <v>19</v>
      </c>
      <c r="O21" s="27" t="s">
        <v>20</v>
      </c>
      <c r="P21" s="27" t="s">
        <v>21</v>
      </c>
      <c r="Q21" s="27" t="s">
        <v>22</v>
      </c>
      <c r="R21" s="28" t="s">
        <v>23</v>
      </c>
      <c r="S21" s="45" t="s">
        <v>24</v>
      </c>
    </row>
    <row r="22" spans="3:19" ht="16.149999999999999" customHeight="1">
      <c r="C22" s="46" t="s">
        <v>36</v>
      </c>
      <c r="D22" s="47" t="s">
        <v>32</v>
      </c>
      <c r="E22" s="48" t="s">
        <v>61</v>
      </c>
      <c r="F22" s="62" t="str">
        <f>VLOOKUP(C20,テーブル!$B$3:$C$6,2,TRUE)</f>
        <v>kwh</v>
      </c>
      <c r="G22" s="63" t="e">
        <f>G11/($M$4*VLOOKUP($C$20,$F$4:$G$7,2,FALSE))</f>
        <v>#DIV/0!</v>
      </c>
      <c r="H22" s="63" t="e">
        <f t="shared" ref="H22:R22" si="2">H11/($M$4*VLOOKUP($C$20,$F$4:$G$7,2,FALSE))</f>
        <v>#DIV/0!</v>
      </c>
      <c r="I22" s="63" t="e">
        <f t="shared" si="2"/>
        <v>#DIV/0!</v>
      </c>
      <c r="J22" s="63" t="e">
        <f t="shared" si="2"/>
        <v>#DIV/0!</v>
      </c>
      <c r="K22" s="63" t="e">
        <f t="shared" si="2"/>
        <v>#DIV/0!</v>
      </c>
      <c r="L22" s="63" t="e">
        <f t="shared" si="2"/>
        <v>#DIV/0!</v>
      </c>
      <c r="M22" s="63" t="e">
        <f t="shared" si="2"/>
        <v>#DIV/0!</v>
      </c>
      <c r="N22" s="63" t="e">
        <f t="shared" si="2"/>
        <v>#DIV/0!</v>
      </c>
      <c r="O22" s="63" t="e">
        <f t="shared" si="2"/>
        <v>#DIV/0!</v>
      </c>
      <c r="P22" s="63" t="e">
        <f t="shared" si="2"/>
        <v>#DIV/0!</v>
      </c>
      <c r="Q22" s="63" t="e">
        <f t="shared" si="2"/>
        <v>#DIV/0!</v>
      </c>
      <c r="R22" s="63" t="e">
        <f t="shared" si="2"/>
        <v>#DIV/0!</v>
      </c>
      <c r="S22" s="49" t="e">
        <f>SUM(G22:R22)</f>
        <v>#DIV/0!</v>
      </c>
    </row>
    <row r="23" spans="3:19" ht="16.149999999999999" customHeight="1">
      <c r="C23" s="50" t="s">
        <v>37</v>
      </c>
      <c r="D23" s="51" t="s">
        <v>141</v>
      </c>
      <c r="E23" s="52" t="s">
        <v>38</v>
      </c>
      <c r="F23" s="50" t="s">
        <v>35</v>
      </c>
      <c r="G23" s="63" t="e">
        <f>G22*VLOOKUP($C$20,$F$4:$J$7,4,FALSE)</f>
        <v>#DIV/0!</v>
      </c>
      <c r="H23" s="63" t="e">
        <f t="shared" ref="H23:R23" si="3">H22*VLOOKUP($C$20,$F$4:$J$7,4,FALSE)</f>
        <v>#DIV/0!</v>
      </c>
      <c r="I23" s="63" t="e">
        <f t="shared" si="3"/>
        <v>#DIV/0!</v>
      </c>
      <c r="J23" s="63" t="e">
        <f t="shared" si="3"/>
        <v>#DIV/0!</v>
      </c>
      <c r="K23" s="63" t="e">
        <f t="shared" si="3"/>
        <v>#DIV/0!</v>
      </c>
      <c r="L23" s="63" t="e">
        <f t="shared" si="3"/>
        <v>#DIV/0!</v>
      </c>
      <c r="M23" s="63" t="e">
        <f t="shared" si="3"/>
        <v>#DIV/0!</v>
      </c>
      <c r="N23" s="63" t="e">
        <f t="shared" si="3"/>
        <v>#DIV/0!</v>
      </c>
      <c r="O23" s="63" t="e">
        <f t="shared" si="3"/>
        <v>#DIV/0!</v>
      </c>
      <c r="P23" s="63" t="e">
        <f t="shared" si="3"/>
        <v>#DIV/0!</v>
      </c>
      <c r="Q23" s="63" t="e">
        <f t="shared" si="3"/>
        <v>#DIV/0!</v>
      </c>
      <c r="R23" s="63" t="e">
        <f t="shared" si="3"/>
        <v>#DIV/0!</v>
      </c>
      <c r="S23" s="53" t="e">
        <f>SUM(G23:R23)</f>
        <v>#DIV/0!</v>
      </c>
    </row>
  </sheetData>
  <autoFilter ref="A1:A44"/>
  <mergeCells count="3">
    <mergeCell ref="L2:M2"/>
    <mergeCell ref="G3:H3"/>
    <mergeCell ref="I3:J3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opLeftCell="A7" workbookViewId="0">
      <selection activeCell="F40" sqref="F40"/>
    </sheetView>
  </sheetViews>
  <sheetFormatPr defaultColWidth="14.875" defaultRowHeight="15.75"/>
  <cols>
    <col min="2" max="16384" width="14.875" style="1"/>
  </cols>
  <sheetData>
    <row r="2" spans="1:3">
      <c r="A2" s="1" t="s">
        <v>58</v>
      </c>
      <c r="B2" s="1" t="s">
        <v>76</v>
      </c>
      <c r="C2" s="1" t="s">
        <v>142</v>
      </c>
    </row>
    <row r="3" spans="1:3">
      <c r="A3" s="1" t="s">
        <v>145</v>
      </c>
      <c r="B3" s="1" t="s">
        <v>3</v>
      </c>
      <c r="C3" s="1" t="s">
        <v>143</v>
      </c>
    </row>
    <row r="4" spans="1:3">
      <c r="A4" s="1" t="s">
        <v>146</v>
      </c>
      <c r="B4" s="1" t="s">
        <v>77</v>
      </c>
      <c r="C4" s="1" t="s">
        <v>156</v>
      </c>
    </row>
    <row r="5" spans="1:3">
      <c r="A5" s="1" t="s">
        <v>62</v>
      </c>
      <c r="B5" s="1" t="s">
        <v>7</v>
      </c>
      <c r="C5" s="1" t="s">
        <v>155</v>
      </c>
    </row>
    <row r="6" spans="1:3">
      <c r="A6" s="1" t="s">
        <v>144</v>
      </c>
      <c r="B6" s="1" t="s">
        <v>71</v>
      </c>
      <c r="C6" s="1" t="s">
        <v>156</v>
      </c>
    </row>
    <row r="7" spans="1:3">
      <c r="A7" s="1" t="s">
        <v>63</v>
      </c>
    </row>
    <row r="8" spans="1:3">
      <c r="A8" s="1" t="s">
        <v>159</v>
      </c>
    </row>
    <row r="9" spans="1:3">
      <c r="A9" s="1" t="s">
        <v>160</v>
      </c>
    </row>
    <row r="10" spans="1:3">
      <c r="A10" s="1"/>
    </row>
  </sheetData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workbookViewId="0">
      <selection activeCell="F40" sqref="F40"/>
    </sheetView>
  </sheetViews>
  <sheetFormatPr defaultRowHeight="13.5"/>
  <cols>
    <col min="7" max="7" width="22.25" customWidth="1"/>
  </cols>
  <sheetData>
    <row r="2" spans="1:14">
      <c r="H2" s="3"/>
      <c r="I2" s="3"/>
    </row>
    <row r="3" spans="1:14">
      <c r="A3" s="121" t="s">
        <v>81</v>
      </c>
      <c r="B3" s="121"/>
      <c r="C3" s="121"/>
      <c r="D3" s="121"/>
      <c r="E3" s="121"/>
      <c r="F3" s="121"/>
      <c r="G3" s="121" t="s">
        <v>82</v>
      </c>
      <c r="H3" s="121"/>
      <c r="I3" s="121"/>
    </row>
    <row r="4" spans="1:14">
      <c r="A4" s="121"/>
      <c r="B4" s="121"/>
      <c r="C4" s="121"/>
      <c r="D4" s="121"/>
      <c r="E4" s="121"/>
      <c r="F4" s="121"/>
      <c r="G4" s="123" t="s">
        <v>83</v>
      </c>
      <c r="H4" s="121"/>
      <c r="I4" s="121"/>
    </row>
    <row r="5" spans="1:14" ht="27">
      <c r="A5" s="121"/>
      <c r="B5" s="121"/>
      <c r="C5" s="121"/>
      <c r="D5" s="121"/>
      <c r="E5" s="121"/>
      <c r="F5" s="121" t="s">
        <v>84</v>
      </c>
      <c r="G5" s="122" t="s">
        <v>85</v>
      </c>
      <c r="H5" s="121" t="s">
        <v>133</v>
      </c>
      <c r="I5" s="121"/>
    </row>
    <row r="6" spans="1:14">
      <c r="A6" s="121"/>
      <c r="B6" s="121"/>
      <c r="C6" s="121"/>
      <c r="D6" s="121"/>
      <c r="E6" s="121"/>
      <c r="F6" s="121"/>
      <c r="G6" s="123" t="s">
        <v>86</v>
      </c>
      <c r="H6" s="121" t="s">
        <v>134</v>
      </c>
      <c r="I6" s="123" t="s">
        <v>135</v>
      </c>
    </row>
    <row r="7" spans="1:14">
      <c r="A7" s="121"/>
      <c r="B7" s="121"/>
      <c r="C7" s="121"/>
      <c r="D7" s="121"/>
      <c r="E7" s="121"/>
      <c r="F7" s="121"/>
      <c r="G7" s="124"/>
      <c r="H7" s="121"/>
      <c r="I7" s="121"/>
    </row>
    <row r="8" spans="1:14">
      <c r="A8" s="121"/>
      <c r="B8" s="121"/>
      <c r="C8" s="121"/>
      <c r="D8" s="121"/>
      <c r="E8" s="121"/>
      <c r="F8" s="121"/>
      <c r="G8" s="121"/>
      <c r="H8" s="121"/>
      <c r="I8" s="121"/>
    </row>
    <row r="9" spans="1:14">
      <c r="A9" s="121" t="s">
        <v>87</v>
      </c>
      <c r="B9" s="121"/>
      <c r="C9" s="121"/>
      <c r="D9" s="121"/>
      <c r="E9" s="121"/>
      <c r="F9" s="121"/>
      <c r="G9" s="121"/>
      <c r="H9" s="121"/>
      <c r="I9" s="121"/>
      <c r="M9" s="3" t="s">
        <v>79</v>
      </c>
      <c r="N9" s="3" t="s">
        <v>80</v>
      </c>
    </row>
    <row r="10" spans="1:14">
      <c r="A10" s="121"/>
      <c r="B10" s="121" t="s">
        <v>87</v>
      </c>
      <c r="C10" s="121"/>
      <c r="D10" s="121"/>
      <c r="E10" s="121"/>
      <c r="F10" s="121"/>
      <c r="G10" s="121"/>
      <c r="H10" s="121"/>
      <c r="I10" s="121"/>
    </row>
    <row r="11" spans="1:14">
      <c r="A11" s="121"/>
      <c r="B11" s="121"/>
      <c r="C11" s="121" t="s">
        <v>88</v>
      </c>
      <c r="D11" s="121"/>
      <c r="E11" s="121"/>
      <c r="F11" s="121" t="s">
        <v>89</v>
      </c>
      <c r="G11" s="121">
        <v>28.74</v>
      </c>
      <c r="H11" s="121"/>
      <c r="I11" s="125">
        <v>6866</v>
      </c>
    </row>
    <row r="12" spans="1:14">
      <c r="A12" s="121"/>
      <c r="B12" s="121"/>
      <c r="C12" s="121"/>
      <c r="D12" s="121" t="s">
        <v>90</v>
      </c>
      <c r="E12" s="121"/>
      <c r="F12" s="121" t="s">
        <v>89</v>
      </c>
      <c r="G12" s="121">
        <v>28.88</v>
      </c>
      <c r="H12" s="121"/>
      <c r="I12" s="125">
        <v>6900</v>
      </c>
    </row>
    <row r="13" spans="1:14">
      <c r="A13" s="121"/>
      <c r="B13" s="121"/>
      <c r="C13" s="121"/>
      <c r="D13" s="121" t="s">
        <v>91</v>
      </c>
      <c r="E13" s="121"/>
      <c r="F13" s="121" t="s">
        <v>89</v>
      </c>
      <c r="G13" s="121">
        <v>28.26</v>
      </c>
      <c r="H13" s="121"/>
      <c r="I13" s="125">
        <v>6750</v>
      </c>
    </row>
    <row r="14" spans="1:14">
      <c r="A14" s="121"/>
      <c r="B14" s="121"/>
      <c r="C14" s="121" t="s">
        <v>92</v>
      </c>
      <c r="D14" s="121"/>
      <c r="E14" s="121"/>
      <c r="F14" s="121" t="s">
        <v>89</v>
      </c>
      <c r="G14" s="121">
        <v>26.08</v>
      </c>
      <c r="H14" s="121"/>
      <c r="I14" s="125">
        <v>6231</v>
      </c>
    </row>
    <row r="15" spans="1:14">
      <c r="A15" s="121"/>
      <c r="B15" s="121"/>
      <c r="C15" s="121" t="s">
        <v>93</v>
      </c>
      <c r="D15" s="121"/>
      <c r="E15" s="121"/>
      <c r="F15" s="121" t="s">
        <v>89</v>
      </c>
      <c r="G15" s="121">
        <v>27.8</v>
      </c>
      <c r="H15" s="121"/>
      <c r="I15" s="125">
        <v>6642</v>
      </c>
    </row>
    <row r="16" spans="1:14">
      <c r="A16" s="121"/>
      <c r="B16" s="121" t="s">
        <v>94</v>
      </c>
      <c r="C16" s="121"/>
      <c r="D16" s="121"/>
      <c r="E16" s="121"/>
      <c r="F16" s="121"/>
      <c r="G16" s="121"/>
      <c r="H16" s="121"/>
      <c r="I16" s="121"/>
    </row>
    <row r="17" spans="1:14">
      <c r="A17" s="121"/>
      <c r="B17" s="121"/>
      <c r="C17" s="121" t="s">
        <v>95</v>
      </c>
      <c r="D17" s="121"/>
      <c r="E17" s="121"/>
      <c r="F17" s="121" t="s">
        <v>89</v>
      </c>
      <c r="G17" s="121">
        <v>29.01</v>
      </c>
      <c r="H17" s="121"/>
      <c r="I17" s="125">
        <v>6930</v>
      </c>
    </row>
    <row r="18" spans="1:14">
      <c r="A18" s="121"/>
      <c r="B18" s="121"/>
      <c r="C18" s="121" t="s">
        <v>96</v>
      </c>
      <c r="D18" s="121"/>
      <c r="E18" s="121"/>
      <c r="F18" s="121" t="s">
        <v>97</v>
      </c>
      <c r="G18" s="121">
        <v>18.38</v>
      </c>
      <c r="H18" s="121">
        <v>20.329999999999998</v>
      </c>
      <c r="I18" s="125">
        <v>4391</v>
      </c>
    </row>
    <row r="19" spans="1:14">
      <c r="A19" s="121"/>
      <c r="B19" s="121"/>
      <c r="C19" s="121" t="s">
        <v>98</v>
      </c>
      <c r="D19" s="121"/>
      <c r="E19" s="121"/>
      <c r="F19" s="121" t="s">
        <v>97</v>
      </c>
      <c r="G19" s="121">
        <v>3.2309999999999999</v>
      </c>
      <c r="H19" s="121">
        <v>3.573</v>
      </c>
      <c r="I19" s="121">
        <v>772</v>
      </c>
    </row>
    <row r="20" spans="1:14">
      <c r="A20" s="121"/>
      <c r="B20" s="121"/>
      <c r="C20" s="121" t="s">
        <v>99</v>
      </c>
      <c r="D20" s="121"/>
      <c r="E20" s="121"/>
      <c r="F20" s="121" t="s">
        <v>97</v>
      </c>
      <c r="G20" s="121">
        <v>7.5279999999999996</v>
      </c>
      <c r="H20" s="121">
        <v>8.3260000000000005</v>
      </c>
      <c r="I20" s="125">
        <v>1798</v>
      </c>
    </row>
    <row r="21" spans="1:14">
      <c r="A21" s="121" t="s">
        <v>100</v>
      </c>
      <c r="B21" s="121"/>
      <c r="C21" s="121"/>
      <c r="D21" s="121"/>
      <c r="E21" s="121"/>
      <c r="F21" s="121"/>
      <c r="G21" s="121"/>
      <c r="H21" s="121"/>
      <c r="I21" s="121"/>
    </row>
    <row r="22" spans="1:14">
      <c r="A22" s="121"/>
      <c r="B22" s="121" t="s">
        <v>101</v>
      </c>
      <c r="C22" s="121"/>
      <c r="D22" s="121"/>
      <c r="E22" s="121"/>
      <c r="F22" s="121"/>
      <c r="G22" s="121"/>
      <c r="H22" s="121"/>
      <c r="I22" s="121"/>
    </row>
    <row r="23" spans="1:14">
      <c r="A23" s="121"/>
      <c r="B23" s="121"/>
      <c r="C23" s="121" t="s">
        <v>101</v>
      </c>
      <c r="D23" s="121"/>
      <c r="E23" s="121"/>
      <c r="F23" s="121" t="s">
        <v>102</v>
      </c>
      <c r="G23" s="121">
        <v>38.26</v>
      </c>
      <c r="H23" s="121"/>
      <c r="I23" s="125">
        <v>9139</v>
      </c>
    </row>
    <row r="24" spans="1:14">
      <c r="A24" s="121"/>
      <c r="B24" s="121"/>
      <c r="C24" s="121" t="s">
        <v>103</v>
      </c>
      <c r="D24" s="121"/>
      <c r="E24" s="121"/>
      <c r="F24" s="121" t="s">
        <v>102</v>
      </c>
      <c r="G24" s="121">
        <v>34.79</v>
      </c>
      <c r="H24" s="121"/>
      <c r="I24" s="125">
        <v>8312</v>
      </c>
    </row>
    <row r="25" spans="1:14">
      <c r="A25" s="121"/>
      <c r="B25" s="121" t="s">
        <v>104</v>
      </c>
      <c r="C25" s="121"/>
      <c r="D25" s="121"/>
      <c r="E25" s="121"/>
      <c r="F25" s="121"/>
      <c r="G25" s="121"/>
      <c r="H25" s="121"/>
      <c r="I25" s="121"/>
    </row>
    <row r="26" spans="1:14">
      <c r="A26" s="121"/>
      <c r="B26" s="121"/>
      <c r="C26" s="123" t="s">
        <v>105</v>
      </c>
      <c r="D26" s="123"/>
      <c r="E26" s="123"/>
      <c r="F26" s="123" t="s">
        <v>89</v>
      </c>
      <c r="G26" s="123">
        <v>50.08</v>
      </c>
      <c r="H26" s="123"/>
      <c r="I26" s="126">
        <v>11963</v>
      </c>
      <c r="K26" t="s">
        <v>137</v>
      </c>
      <c r="M26" t="s">
        <v>138</v>
      </c>
      <c r="N26">
        <v>1.86</v>
      </c>
    </row>
    <row r="27" spans="1:14">
      <c r="A27" s="121"/>
      <c r="B27" s="121"/>
      <c r="C27" s="121" t="s">
        <v>106</v>
      </c>
      <c r="D27" s="121"/>
      <c r="E27" s="121"/>
      <c r="F27" s="121" t="s">
        <v>102</v>
      </c>
      <c r="G27" s="121">
        <v>33.31</v>
      </c>
      <c r="H27" s="121"/>
      <c r="I27" s="125">
        <v>7957</v>
      </c>
    </row>
    <row r="28" spans="1:14">
      <c r="A28" s="121"/>
      <c r="B28" s="121"/>
      <c r="C28" s="121" t="s">
        <v>107</v>
      </c>
      <c r="D28" s="121"/>
      <c r="E28" s="121"/>
      <c r="F28" s="121" t="s">
        <v>102</v>
      </c>
      <c r="G28" s="121">
        <v>33.36</v>
      </c>
      <c r="H28" s="121"/>
      <c r="I28" s="125">
        <v>7970</v>
      </c>
    </row>
    <row r="29" spans="1:14">
      <c r="A29" s="121"/>
      <c r="B29" s="121"/>
      <c r="C29" s="121" t="s">
        <v>108</v>
      </c>
      <c r="D29" s="121"/>
      <c r="E29" s="121"/>
      <c r="F29" s="121" t="s">
        <v>102</v>
      </c>
      <c r="G29" s="121">
        <v>36.299999999999997</v>
      </c>
      <c r="H29" s="121"/>
      <c r="I29" s="125">
        <v>8672</v>
      </c>
    </row>
    <row r="30" spans="1:14">
      <c r="A30" s="121"/>
      <c r="B30" s="121" t="s">
        <v>109</v>
      </c>
      <c r="C30" s="123" t="s">
        <v>110</v>
      </c>
      <c r="D30" s="123"/>
      <c r="E30" s="123"/>
      <c r="F30" s="123" t="s">
        <v>102</v>
      </c>
      <c r="G30" s="123">
        <v>36.49</v>
      </c>
      <c r="H30" s="123"/>
      <c r="I30" s="126">
        <v>8718</v>
      </c>
    </row>
    <row r="31" spans="1:14">
      <c r="A31" s="121"/>
      <c r="B31" s="121"/>
      <c r="C31" s="121" t="s">
        <v>111</v>
      </c>
      <c r="D31" s="121"/>
      <c r="E31" s="121"/>
      <c r="F31" s="121" t="s">
        <v>102</v>
      </c>
      <c r="G31" s="121">
        <v>38.04</v>
      </c>
      <c r="H31" s="121"/>
      <c r="I31" s="125">
        <v>9088</v>
      </c>
    </row>
    <row r="32" spans="1:14">
      <c r="A32" s="121"/>
      <c r="B32" s="121"/>
      <c r="C32" s="121" t="s">
        <v>112</v>
      </c>
      <c r="D32" s="121"/>
      <c r="E32" s="121"/>
      <c r="F32" s="121" t="s">
        <v>102</v>
      </c>
      <c r="G32" s="121">
        <v>38.9</v>
      </c>
      <c r="H32" s="121"/>
      <c r="I32" s="125">
        <v>9293</v>
      </c>
    </row>
    <row r="33" spans="1:9">
      <c r="A33" s="121"/>
      <c r="B33" s="121"/>
      <c r="C33" s="121" t="s">
        <v>113</v>
      </c>
      <c r="D33" s="121"/>
      <c r="E33" s="121"/>
      <c r="F33" s="121" t="s">
        <v>102</v>
      </c>
      <c r="G33" s="121">
        <v>41.78</v>
      </c>
      <c r="H33" s="121"/>
      <c r="I33" s="125">
        <v>9980</v>
      </c>
    </row>
    <row r="34" spans="1:9">
      <c r="A34" s="121"/>
      <c r="B34" s="121"/>
      <c r="C34" s="121" t="s">
        <v>114</v>
      </c>
      <c r="D34" s="121"/>
      <c r="E34" s="121"/>
      <c r="F34" s="121" t="s">
        <v>102</v>
      </c>
      <c r="G34" s="121">
        <v>40.200000000000003</v>
      </c>
      <c r="H34" s="121"/>
      <c r="I34" s="125">
        <v>9603</v>
      </c>
    </row>
    <row r="35" spans="1:9">
      <c r="A35" s="121"/>
      <c r="B35" s="121"/>
      <c r="C35" s="121" t="s">
        <v>115</v>
      </c>
      <c r="D35" s="121"/>
      <c r="E35" s="121"/>
      <c r="F35" s="121" t="s">
        <v>89</v>
      </c>
      <c r="G35" s="121">
        <v>40</v>
      </c>
      <c r="H35" s="121"/>
      <c r="I35" s="125">
        <v>9555</v>
      </c>
    </row>
    <row r="36" spans="1:9">
      <c r="A36" s="121"/>
      <c r="B36" s="121"/>
      <c r="C36" s="121" t="s">
        <v>116</v>
      </c>
      <c r="D36" s="121"/>
      <c r="E36" s="121"/>
      <c r="F36" s="121" t="s">
        <v>89</v>
      </c>
      <c r="G36" s="121">
        <v>34.11</v>
      </c>
      <c r="H36" s="121" t="s">
        <v>136</v>
      </c>
      <c r="I36" s="125">
        <v>8148</v>
      </c>
    </row>
    <row r="37" spans="1:9">
      <c r="A37" s="121"/>
      <c r="B37" s="121"/>
      <c r="C37" s="121" t="s">
        <v>117</v>
      </c>
      <c r="D37" s="121"/>
      <c r="E37" s="121"/>
      <c r="F37" s="121" t="s">
        <v>97</v>
      </c>
      <c r="G37" s="121">
        <v>46.12</v>
      </c>
      <c r="H37" s="121">
        <v>51</v>
      </c>
      <c r="I37" s="125">
        <v>11017</v>
      </c>
    </row>
    <row r="38" spans="1:9">
      <c r="A38" s="121" t="s">
        <v>118</v>
      </c>
      <c r="B38" s="121"/>
      <c r="C38" s="121"/>
      <c r="D38" s="121"/>
      <c r="E38" s="121"/>
      <c r="F38" s="121"/>
      <c r="G38" s="121"/>
      <c r="H38" s="121"/>
      <c r="I38" s="121"/>
    </row>
    <row r="39" spans="1:9">
      <c r="A39" s="121"/>
      <c r="B39" s="121" t="s">
        <v>119</v>
      </c>
      <c r="C39" s="121"/>
      <c r="D39" s="121"/>
      <c r="E39" s="121"/>
      <c r="F39" s="121"/>
      <c r="G39" s="121"/>
      <c r="H39" s="121"/>
      <c r="I39" s="121"/>
    </row>
    <row r="40" spans="1:9">
      <c r="A40" s="121"/>
      <c r="B40" s="121"/>
      <c r="C40" s="121" t="s">
        <v>120</v>
      </c>
      <c r="D40" s="121"/>
      <c r="E40" s="121"/>
      <c r="F40" s="121" t="s">
        <v>89</v>
      </c>
      <c r="G40" s="121">
        <v>54.7</v>
      </c>
      <c r="H40" s="121"/>
      <c r="I40" s="125">
        <v>13068</v>
      </c>
    </row>
    <row r="41" spans="1:9">
      <c r="A41" s="121"/>
      <c r="B41" s="121"/>
      <c r="C41" s="121" t="s">
        <v>121</v>
      </c>
      <c r="D41" s="121"/>
      <c r="E41" s="121"/>
      <c r="F41" s="121" t="s">
        <v>97</v>
      </c>
      <c r="G41" s="121">
        <v>38.380000000000003</v>
      </c>
      <c r="H41" s="121">
        <v>42.45</v>
      </c>
      <c r="I41" s="125">
        <v>9168</v>
      </c>
    </row>
    <row r="42" spans="1:9">
      <c r="A42" s="121"/>
      <c r="B42" s="121" t="s">
        <v>122</v>
      </c>
      <c r="C42" s="121"/>
      <c r="D42" s="121"/>
      <c r="E42" s="121"/>
      <c r="F42" s="121"/>
      <c r="G42" s="121"/>
      <c r="H42" s="121"/>
      <c r="I42" s="121"/>
    </row>
    <row r="43" spans="1:9">
      <c r="A43" s="121"/>
      <c r="B43" s="121"/>
      <c r="C43" s="123" t="s">
        <v>123</v>
      </c>
      <c r="D43" s="123"/>
      <c r="E43" s="123"/>
      <c r="F43" s="123" t="s">
        <v>97</v>
      </c>
      <c r="G43" s="123">
        <v>39.96</v>
      </c>
      <c r="H43" s="123">
        <v>44.2</v>
      </c>
      <c r="I43" s="126">
        <v>9547</v>
      </c>
    </row>
    <row r="44" spans="1:9">
      <c r="A44" s="121" t="s">
        <v>124</v>
      </c>
      <c r="B44" s="121"/>
      <c r="C44" s="121"/>
      <c r="D44" s="121"/>
      <c r="E44" s="121"/>
      <c r="F44" s="121"/>
      <c r="G44" s="121"/>
      <c r="H44" s="121"/>
      <c r="I44" s="121"/>
    </row>
    <row r="45" spans="1:9">
      <c r="A45" s="121"/>
      <c r="B45" s="121" t="s">
        <v>125</v>
      </c>
      <c r="C45" s="121"/>
      <c r="D45" s="121"/>
      <c r="E45" s="121"/>
      <c r="F45" s="121"/>
      <c r="G45" s="121"/>
      <c r="H45" s="121"/>
      <c r="I45" s="121"/>
    </row>
    <row r="46" spans="1:9">
      <c r="A46" s="121"/>
      <c r="B46" s="121"/>
      <c r="C46" s="121" t="s">
        <v>126</v>
      </c>
      <c r="D46" s="121"/>
      <c r="E46" s="121"/>
      <c r="F46" s="121" t="s">
        <v>127</v>
      </c>
      <c r="G46" s="121">
        <v>8.5619999999999994</v>
      </c>
      <c r="H46" s="121"/>
      <c r="I46" s="125">
        <v>2045</v>
      </c>
    </row>
    <row r="47" spans="1:9">
      <c r="A47" s="121"/>
      <c r="B47" s="121"/>
      <c r="C47" s="121"/>
      <c r="D47" s="121"/>
      <c r="E47" s="121"/>
      <c r="F47" s="121"/>
      <c r="G47" s="121"/>
      <c r="H47" s="121"/>
      <c r="I47" s="121"/>
    </row>
    <row r="48" spans="1:9">
      <c r="A48" s="121"/>
      <c r="B48" s="121" t="s">
        <v>128</v>
      </c>
      <c r="C48" s="121"/>
      <c r="D48" s="121"/>
      <c r="E48" s="121"/>
      <c r="F48" s="121" t="s">
        <v>127</v>
      </c>
      <c r="G48" s="121">
        <v>3.6</v>
      </c>
      <c r="H48" s="121"/>
      <c r="I48" s="121">
        <v>860</v>
      </c>
    </row>
    <row r="49" spans="1:9">
      <c r="A49" s="121"/>
      <c r="B49" s="121"/>
      <c r="C49" s="123" t="s">
        <v>129</v>
      </c>
      <c r="D49" s="123"/>
      <c r="E49" s="123"/>
      <c r="F49" s="123" t="s">
        <v>127</v>
      </c>
      <c r="G49" s="123">
        <v>3.6</v>
      </c>
      <c r="H49" s="123"/>
      <c r="I49" s="123">
        <v>860</v>
      </c>
    </row>
    <row r="50" spans="1:9">
      <c r="A50" s="121"/>
      <c r="B50" s="121"/>
      <c r="C50" s="121" t="s">
        <v>130</v>
      </c>
      <c r="D50" s="121"/>
      <c r="E50" s="121"/>
      <c r="F50" s="121" t="s">
        <v>127</v>
      </c>
      <c r="G50" s="121">
        <v>9.3699999999999992</v>
      </c>
      <c r="H50" s="121"/>
      <c r="I50" s="125">
        <v>2238</v>
      </c>
    </row>
    <row r="51" spans="1:9">
      <c r="A51" s="121" t="s">
        <v>131</v>
      </c>
      <c r="B51" s="121"/>
      <c r="C51" s="121"/>
      <c r="D51" s="121"/>
      <c r="E51" s="121"/>
      <c r="F51" s="121"/>
      <c r="G51" s="121"/>
      <c r="H51" s="121"/>
      <c r="I51" s="121"/>
    </row>
    <row r="52" spans="1:9">
      <c r="A52" s="121"/>
      <c r="B52" s="121" t="s">
        <v>128</v>
      </c>
      <c r="C52" s="121"/>
      <c r="D52" s="121"/>
      <c r="E52" s="121"/>
      <c r="F52" s="121"/>
      <c r="G52" s="121"/>
      <c r="H52" s="121"/>
      <c r="I52" s="121"/>
    </row>
    <row r="53" spans="1:9">
      <c r="A53" s="121"/>
      <c r="B53" s="121"/>
      <c r="C53" s="121" t="s">
        <v>132</v>
      </c>
      <c r="D53" s="121"/>
      <c r="E53" s="121"/>
      <c r="F53" s="121" t="s">
        <v>89</v>
      </c>
      <c r="G53" s="121">
        <v>2.573</v>
      </c>
      <c r="H53" s="121"/>
      <c r="I53" s="121">
        <v>615</v>
      </c>
    </row>
    <row r="54" spans="1:9">
      <c r="A54" s="121"/>
      <c r="B54" s="121"/>
      <c r="C54" s="121"/>
      <c r="D54" s="121"/>
      <c r="E54" s="121"/>
      <c r="F54" s="121"/>
      <c r="G54" s="121"/>
      <c r="H54" s="121"/>
      <c r="I54" s="12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計算シート</vt:lpstr>
      <vt:lpstr>詳細試算</vt:lpstr>
      <vt:lpstr>テーブル</vt:lpstr>
      <vt:lpstr>諸元</vt:lpstr>
      <vt:lpstr>計算シート!Print_Area</vt:lpstr>
      <vt:lpstr>詳細試算!Print_Area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伊賀上和樹</dc:creator>
  <cp:lastModifiedBy>Administrator</cp:lastModifiedBy>
  <cp:lastPrinted>2023-09-22T02:40:26Z</cp:lastPrinted>
  <dcterms:created xsi:type="dcterms:W3CDTF">2023-09-03T07:57:30Z</dcterms:created>
  <dcterms:modified xsi:type="dcterms:W3CDTF">2024-10-08T01:14:34Z</dcterms:modified>
</cp:coreProperties>
</file>