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4.国東市　鬼塚分確認待ち\"/>
    </mc:Choice>
  </mc:AlternateContent>
  <xr:revisionPtr revIDLastSave="0" documentId="11_3998B34B4074DB73AB3713CC1B1CD10F32E675C4" xr6:coauthVersionLast="47" xr6:coauthVersionMax="47" xr10:uidLastSave="{00000000-0000-0000-0000-000000000000}"/>
  <workbookProtection workbookAlgorithmName="SHA-512" workbookHashValue="5gntDQrvrxOgBBAvnM7KN94v6dTkiaqhf750dsF/MSQZy7CgetQifVuDBpqFVx116HetJM3ciC/UJP5Vt1uXrg==" workbookSaltValue="mKoGdcIuRQ2f5PxAlW2/vg=="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E85" i="4"/>
  <c r="AT10" i="4"/>
  <c r="AL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<sst xmlns="http://schemas.openxmlformats.org/spreadsheetml/2006/main" count="231" uniqueCount="115">
  <si>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</si>
  <si>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</si>
  <si>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</si>
  <si>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</si>
  <si>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</si>
  <si>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</si>
  <si>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</si>
  <si>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</si>
  <si>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</si>
  <si>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</si>
  <si>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</si>
  <si>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</si>
  <si>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</si>
  <si>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</si>
  <si>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</si>
  <si>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</si>
  <si>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</si>
  <si>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</si>
  <si>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</si>
  <si>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</si>
  <si>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</si>
  <si>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</si>
  <si>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</si>
  <si>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</si>
  <si>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</si>
  <si>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</si>
  <si>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</si>
  <si>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</si>
  <si>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</si>
  <si>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</si>
  <si>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</si>
  <si>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</si>
  <si>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</si>
  <si>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</si>
  <si>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</si>
  <si>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</si>
  <si>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</si>
  <si>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</si>
  <si>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</si>
  <si>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</si>
  <si>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</si>
  <si>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</si>
  <si>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</si>
  <si>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</si>
  <si>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</si>
  <si>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</si>
  <si>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</si>
  <si>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</si>
  <si>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</si>
  <si>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</si>
  <si>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</si>
  <si>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</si>
  <si>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</si>
  <si>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</si>
  <si>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</si>
  <si>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</si>
  <si>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</si>
  <si>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</si>
  <si>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</si>
  <si>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</si>
  <si>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</si>
  <si>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</si>
  <si>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</si>
  <si>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</si>
  <si>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</si>
  <si>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</si>
  <si>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</si>
  <si>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</si>
  <si>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</si>
  <si>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</si>
  <si>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</si>
  <si>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</si>
  <si>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</si>
  <si>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</si>
  <si>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</si>
  <si>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</si>
  <si>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</si>
  <si>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</si>
  <si>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</si>
  <si>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</si>
  <si>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</si>
  <si>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</si>
  <si>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</si>
  <si>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</si>
  <si>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</si>
  <si>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</si>
  <si>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</si>
  <si>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</si>
  <si>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</si>
  <si>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</si>
  <si>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</si>
  <si>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</si>
  <si>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</si>
  <si>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</si>
  <si>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</si>
  <si>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国東市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</si>
  <si>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</si>
  <si>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</si>
  <si>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</si>
  <si>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</si>
  <si>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</si>
  <si>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</si>
  <si>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</si>
  <si>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</si>
  <si>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</si>
  <si>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</si>
  <si>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</si>
  <si>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</si>
  <si>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</si>
  <si>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</si>
  <si>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</si>
  <si>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</si>
  <si>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t>
    </r>
    <r>
      <rPr>
        <sz val="9"/>
        <color theme="1"/>
        <rFont val="ＭＳ ゴシック"/>
        <family val="3"/>
        <charset val="128"/>
      </rPr>
      <t>『有形固定資産減価償却率』・・・有形固定資産のうち償却対象資産の減価償却がどの程度進んでいるかを表す指標です。類似団体平均値を下回っており、施設は比較的新しいと言えます。
②『管渠老朽化率』・・・法定耐用年数を超えた管渠延長の割合を表した指標です。設備の回復・予防保全のための修繕や事業費の平準化を図り、計画的かつ効率的な維持修繕・改築更新に取り組む必要があります。
③『管渠改善率』・・・当該年度に更新した管渠延長の割合を表した指標です。平成10年3月27日（伊美処理区）、平成9年3月20日（武蔵東部処理区）、平成11年3月31日（安岐処理区）に供用開始しており、主だった管渠の老朽化はみられないため、更新は行っていません。</t>
    </r>
    <phoneticPr fontId="4"/>
  </si>
  <si>
    <t>①『経常収支比率』・・・使用料収入や一般会計からの繰入金等の収益で、維持管理費や支払利息等の費用をどの程度賄えているかを表す指標です。一般会計からの繰入金に依存しているため、維持管理費の削減や使用料収入の確保（接続推進等）が必要です。
③『流動比率』・・・短期的な債務に対する支払能力を表す指標です。100％を下回っており、支払能力を高めるための経営改善を行う必要があります。
④『企業債残高対事業規模比率』・・・使用料収入に対する企業債残高の割合であり、企業債残高の規模を表す指標です。類似団体平均値を下回っており、今後も適正な規模で投資を行っていきます。
⑤『経費回収率』・・・使用料で回収すべき経費を、どの程度使用料で賄えているかを表した指標です。類似団体平均値を上回っていますが、人口減少が進んでいることから、今後も維持管理費の削減や使用料収入の確保が必要です。
⑥『汚水処理原価』・・・有収水量1㎥当たりの汚水処理に要した費用であり、汚水資本費・汚水維持管理費の両方を含めた汚水処理に係るコストを表した指標です。類似団体平均値を下回っていますが、今後も維持管理費の削減や有収水量の増加（接続推進等）が必要です。
⑦『施設利用率』・・・施設・設備が一日に対応可能な処理能力に対する、一日平均処理水量の割合であり、施設の利用状況や適正規模を判断する指標です。類似団体平均値を上回っていますが、施設利用率が低下しているため、引き続き接続推進等による流入量の増加や適正な施設規模に合わせた更新を行う必要があります。
⑧『水洗化率』・・・現在処理区域内人口のうち、実際に水洗便所を設置して汚水処理している人口の割合を表した指標です。使用料収入の確保を図るため、水洗化率向上の取組が必要です。</t>
    <rPh sb="595" eb="597">
      <t>ウワマワ</t>
    </rPh>
    <rPh sb="604" eb="606">
      <t>シセツ</t>
    </rPh>
    <rPh sb="606" eb="609">
      <t>リヨウリツ</t>
    </rPh>
    <rPh sb="610" eb="612">
      <t>テイカ</t>
    </rPh>
    <rPh sb="619" eb="620">
      <t>ヒ</t>
    </rPh>
    <rPh sb="621" eb="622">
      <t>ツヅ</t>
    </rPh>
    <phoneticPr fontId="4"/>
  </si>
  <si>
    <t>　平成28年度に料金改定を行っていますが、人口減少等の影響により、使用料収入の減少が見込まれます。また、昨今の物価高騰に伴い、維持管理費等の営業費用が増加しており、今後もこの傾向は続くと見込まれます。そのため、接続率向上に向けた取り組みや費用の削減を行い、使用料改定を含めた経営基盤の強化に努めます。
　施設の老朽化に伴い、更新需要の増大が見込まれれます。管渠は機能維持を図る一方、処理場等の機械・電気設備はストックマネジメント計画に基づいた計画的な更新を行い、更新費用の平準化を図ります。
　下水道事業の安定的な運営を継続するため、外部研修等を積極的に活用し、職員の専門知識取得と技術水準の維持向上を図ります。
　</t>
    <rPh sb="82" eb="84">
      <t>コンゴ</t>
    </rPh>
    <rPh sb="87" eb="89">
      <t>ケイコウ</t>
    </rPh>
    <rPh sb="90" eb="91">
      <t>ツヅ</t>
    </rPh>
    <rPh sb="93" eb="95">
      <t>ミコ</t>
    </rPh>
    <rPh sb="105" eb="107">
      <t>セツゾク</t>
    </rPh>
    <rPh sb="107" eb="108">
      <t>リツ</t>
    </rPh>
    <rPh sb="108" eb="110">
      <t>コウジョウ</t>
    </rPh>
    <rPh sb="111" eb="112">
      <t>ム</t>
    </rPh>
    <rPh sb="114" eb="115">
      <t>ト</t>
    </rPh>
    <rPh sb="116" eb="117">
      <t>ク</t>
    </rPh>
    <rPh sb="119" eb="121">
      <t>ヒヨウ</t>
    </rPh>
    <rPh sb="122" eb="124">
      <t>サクゲン</t>
    </rPh>
    <rPh sb="125" eb="126">
      <t>オコナ</t>
    </rPh>
    <rPh sb="128" eb="131">
      <t>シヨウリョウ</t>
    </rPh>
    <rPh sb="131" eb="133">
      <t>カイテイ</t>
    </rPh>
    <rPh sb="134" eb="135">
      <t>フク</t>
    </rPh>
    <rPh sb="137" eb="139">
      <t>ケイエイ</t>
    </rPh>
    <rPh sb="139" eb="141">
      <t>キバン</t>
    </rPh>
    <rPh sb="142" eb="144">
      <t>キョウカ</t>
    </rPh>
    <rPh sb="145" eb="146">
      <t>ツト</t>
    </rPh>
    <rPh sb="247" eb="250">
      <t>ゲスイドウ</t>
    </rPh>
    <rPh sb="250" eb="252">
      <t>ジギョウ</t>
    </rPh>
    <rPh sb="253" eb="256">
      <t>アンテイテキ</t>
    </rPh>
    <rPh sb="257" eb="259">
      <t>ウンエイ</t>
    </rPh>
    <rPh sb="260" eb="262">
      <t>ケイゾク</t>
    </rPh>
    <rPh sb="267" eb="269">
      <t>ガイブ</t>
    </rPh>
    <rPh sb="269" eb="271">
      <t>ケンシュウ</t>
    </rPh>
    <rPh sb="271" eb="272">
      <t>トウ</t>
    </rPh>
    <rPh sb="273" eb="275">
      <t>セッキョク</t>
    </rPh>
    <rPh sb="275" eb="276">
      <t>テキ</t>
    </rPh>
    <rPh sb="277" eb="279">
      <t>カツヨウ</t>
    </rPh>
    <rPh sb="281" eb="283">
      <t>ショクイン</t>
    </rPh>
    <rPh sb="284" eb="286">
      <t>センモン</t>
    </rPh>
    <rPh sb="286" eb="288">
      <t>チシキ</t>
    </rPh>
    <rPh sb="288" eb="290">
      <t>シュトク</t>
    </rPh>
    <rPh sb="291" eb="293">
      <t>ギジュツ</t>
    </rPh>
    <rPh sb="293" eb="295">
      <t>スイジュン</t>
    </rPh>
    <rPh sb="296" eb="298">
      <t>イジ</t>
    </rPh>
    <rPh sb="298" eb="300">
      <t>コウジョウ</t>
    </rPh>
    <rPh sb="301" eb="30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</si>
</sst>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EB-45EF-9C0F-E130660C14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1EB-45EF-9C0F-E130660C14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43.99</c:v>
                </c:pt>
                <c:pt idx="1">
                  <c:v>43.64</c:v>
                </c:pt>
                <c:pt idx="2">
                  <c:v>43.93</c:v>
                </c:pt>
                <c:pt idx="3">
                  <c:v>43.05</c:v>
                </c:pt>
                <c:pt idx="4">
                  <c:v>43.25</c:v>
                </c:pt>
              </c:numCache>
            </c:numRef>
          </c:val>
          <c:extLst>
            <c:ext xmlns:c16="http://schemas.microsoft.com/office/drawing/2014/chart" uri="{C3380CC4-5D6E-409C-BE32-E72D297353CC}">
              <c16:uniqueId val="{00000000-F331-4739-8D91-171D6A597C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331-4739-8D91-171D6A597C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81.58</c:v>
                </c:pt>
                <c:pt idx="1">
                  <c:v>81.42</c:v>
                </c:pt>
                <c:pt idx="2">
                  <c:v>82.28</c:v>
                </c:pt>
                <c:pt idx="3">
                  <c:v>82.23</c:v>
                </c:pt>
                <c:pt idx="4">
                  <c:v>82.51</c:v>
                </c:pt>
              </c:numCache>
            </c:numRef>
          </c:val>
          <c:extLst>
            <c:ext xmlns:c16="http://schemas.microsoft.com/office/drawing/2014/chart" uri="{C3380CC4-5D6E-409C-BE32-E72D297353CC}">
              <c16:uniqueId val="{00000000-3369-4FD7-82E5-3B7FE07033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369-4FD7-82E5-3B7FE07033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100.99</c:v>
                </c:pt>
                <c:pt idx="1">
                  <c:v>99.84</c:v>
                </c:pt>
                <c:pt idx="2">
                  <c:v>100</c:v>
                </c:pt>
                <c:pt idx="3">
                  <c:v>100.02</c:v>
                </c:pt>
                <c:pt idx="4">
                  <c:v>100</c:v>
                </c:pt>
              </c:numCache>
            </c:numRef>
          </c:val>
          <c:extLst>
            <c:ext xmlns:c16="http://schemas.microsoft.com/office/drawing/2014/chart" uri="{C3380CC4-5D6E-409C-BE32-E72D297353CC}">
              <c16:uniqueId val="{00000000-A6B3-4DE8-815F-291CD3C2DD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6B3-4DE8-815F-291CD3C2DD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4.95</c:v>
                </c:pt>
                <c:pt idx="1">
                  <c:v>8.24</c:v>
                </c:pt>
                <c:pt idx="2">
                  <c:v>11.7</c:v>
                </c:pt>
                <c:pt idx="3">
                  <c:v>15.1</c:v>
                </c:pt>
                <c:pt idx="4">
                  <c:v>18.28</c:v>
                </c:pt>
              </c:numCache>
            </c:numRef>
          </c:val>
          <c:extLst>
            <c:ext xmlns:c16="http://schemas.microsoft.com/office/drawing/2014/chart" uri="{C3380CC4-5D6E-409C-BE32-E72D297353CC}">
              <c16:uniqueId val="{00000000-66DF-4AD0-9FE8-5A11AD9C93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6DF-4AD0-9FE8-5A11AD9C93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57-400E-B3D6-6FA412D1D9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F57-400E-B3D6-6FA412D1D9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82-4C17-A6BE-6E328F9AF6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782-4C17-A6BE-6E328F9AF6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45.02</c:v>
                </c:pt>
                <c:pt idx="1">
                  <c:v>32.369999999999997</c:v>
                </c:pt>
                <c:pt idx="2">
                  <c:v>36.950000000000003</c:v>
                </c:pt>
                <c:pt idx="3">
                  <c:v>42.2</c:v>
                </c:pt>
                <c:pt idx="4">
                  <c:v>47.38</c:v>
                </c:pt>
              </c:numCache>
            </c:numRef>
          </c:val>
          <c:extLst>
            <c:ext xmlns:c16="http://schemas.microsoft.com/office/drawing/2014/chart" uri="{C3380CC4-5D6E-409C-BE32-E72D297353CC}">
              <c16:uniqueId val="{00000000-C3E3-486E-ABA1-4B90639D1A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3E3-486E-ABA1-4B90639D1A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1287.8599999999999</c:v>
                </c:pt>
                <c:pt idx="1">
                  <c:v>1232.4000000000001</c:v>
                </c:pt>
                <c:pt idx="2">
                  <c:v>1067.8</c:v>
                </c:pt>
                <c:pt idx="3">
                  <c:v>926.78</c:v>
                </c:pt>
                <c:pt idx="4">
                  <c:v>790.31</c:v>
                </c:pt>
              </c:numCache>
            </c:numRef>
          </c:val>
          <c:extLst>
            <c:ext xmlns:c16="http://schemas.microsoft.com/office/drawing/2014/chart" uri="{C3380CC4-5D6E-409C-BE32-E72D297353CC}">
              <c16:uniqueId val="{00000000-181C-4CBA-BD29-CEE0C6202A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81C-4CBA-BD29-CEE0C6202A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86.11</c:v>
                </c:pt>
                <c:pt idx="1">
                  <c:v>80.989999999999995</c:v>
                </c:pt>
                <c:pt idx="2">
                  <c:v>78.3</c:v>
                </c:pt>
                <c:pt idx="3">
                  <c:v>81.17</c:v>
                </c:pt>
                <c:pt idx="4">
                  <c:v>78.91</c:v>
                </c:pt>
              </c:numCache>
            </c:numRef>
          </c:val>
          <c:extLst>
            <c:ext xmlns:c16="http://schemas.microsoft.com/office/drawing/2014/chart" uri="{C3380CC4-5D6E-409C-BE32-E72D297353CC}">
              <c16:uniqueId val="{00000000-51B2-41B4-AB50-908742DE66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1B2-41B4-AB50-908742DE66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181.34</c:v>
                </c:pt>
                <c:pt idx="1">
                  <c:v>193.46</c:v>
                </c:pt>
                <c:pt idx="2">
                  <c:v>200.89</c:v>
                </c:pt>
                <c:pt idx="3">
                  <c:v>194.51</c:v>
                </c:pt>
                <c:pt idx="4">
                  <c:v>198.75</c:v>
                </c:pt>
              </c:numCache>
            </c:numRef>
          </c:val>
          <c:extLst>
            <c:ext xmlns:c16="http://schemas.microsoft.com/office/drawing/2014/chart" uri="{C3380CC4-5D6E-409C-BE32-E72D297353CC}">
              <c16:uniqueId val="{00000000-BB2A-4911-AC25-A01F6145A2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B2A-4911-AC25-A01F6145A2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国東市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25074</v>
      </c>
      <c r="AM8" s="41"/>
      <c r="AN8" s="41"/>
      <c r="AO8" s="41"/>
      <c r="AP8" s="41"/>
      <c r="AQ8" s="41"/>
      <c r="AR8" s="41"/>
      <c r="AS8" s="41"/>
      <c r="AT8" s="34">
        <f>データ!T6</f>
        <v>318.08999999999997</v>
      </c>
      <c r="AU8" s="34"/>
      <c r="AV8" s="34"/>
      <c r="AW8" s="34"/>
      <c r="AX8" s="34"/>
      <c r="AY8" s="34"/>
      <c r="AZ8" s="34"/>
      <c r="BA8" s="34"/>
      <c r="BB8" s="34">
        <f>データ!U6</f>
        <v>78.83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84.41</v>
      </c>
      <c r="J10" s="34"/>
      <c r="K10" s="34"/>
      <c r="L10" s="34"/>
      <c r="M10" s="34"/>
      <c r="N10" s="34"/>
      <c r="O10" s="34"/>
      <c r="P10" s="34">
        <f>データ!P6</f>
        <v>43.2</v>
      </c>
      <c r="Q10" s="34"/>
      <c r="R10" s="34"/>
      <c r="S10" s="34"/>
      <c r="T10" s="34"/>
      <c r="U10" s="34"/>
      <c r="V10" s="34"/>
      <c r="W10" s="34">
        <f>データ!Q6</f>
        <v>86.74</v>
      </c>
      <c r="X10" s="34"/>
      <c r="Y10" s="34"/>
      <c r="Z10" s="34"/>
      <c r="AA10" s="34"/>
      <c r="AB10" s="34"/>
      <c r="AC10" s="34"/>
      <c r="AD10" s="41">
        <f>データ!R6</f>
        <v>3080</v>
      </c>
      <c r="AE10" s="41"/>
      <c r="AF10" s="41"/>
      <c r="AG10" s="41"/>
      <c r="AH10" s="41"/>
      <c r="AI10" s="41"/>
      <c r="AJ10" s="41"/>
      <c r="AK10" s="2"/>
      <c r="AL10" s="41">
        <f>データ!V6</f>
        <v>10741</v>
      </c>
      <c r="AM10" s="41"/>
      <c r="AN10" s="41"/>
      <c r="AO10" s="41"/>
      <c r="AP10" s="41"/>
      <c r="AQ10" s="41"/>
      <c r="AR10" s="41"/>
      <c r="AS10" s="41"/>
      <c r="AT10" s="34">
        <f>データ!W6</f>
        <v>6.07</v>
      </c>
      <c r="AU10" s="34"/>
      <c r="AV10" s="34"/>
      <c r="AW10" s="34"/>
      <c r="AX10" s="34"/>
      <c r="AY10" s="34"/>
      <c r="AZ10" s="34"/>
      <c r="BA10" s="34"/>
      <c r="BB10" s="34">
        <f>データ!X6</f>
        <v>1769.52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3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Q4i4IX0CVXe1nfoIuc8xsYE7pZ7e2COd73qzfUq0TJbe14rLH36eLnxv8pa/LBt0ta787giINqxNe7wVqfM7w==" saltValue="JGnQirrDqXySjKP/PaJI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442143</v>
      </c>
      <c r="D6" s="19">
        <f t="shared" si="3"/>
        <v>46</v>
      </c>
      <c r="E6" s="19">
        <f t="shared" si="3"/>
        <v>17</v>
      </c>
      <c r="F6" s="19">
        <f t="shared" si="3"/>
        <v>4</v>
      </c>
      <c r="G6" s="19">
        <f t="shared" si="3"/>
        <v>0</v>
      </c>
      <c r="H6" s="19" t="str">
        <f t="shared" si="3"/>
        <v>大分県　国東市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84.41</v>
      </c>
      <c r="P6" s="20">
        <f t="shared" si="3"/>
        <v>43.2</v>
      </c>
      <c r="Q6" s="20">
        <f t="shared" si="3"/>
        <v>86.74</v>
      </c>
      <c r="R6" s="20">
        <f t="shared" si="3"/>
        <v>3080</v>
      </c>
      <c r="S6" s="20">
        <f t="shared" si="3"/>
        <v>25074</v>
      </c>
      <c r="T6" s="20">
        <f t="shared" si="3"/>
        <v>318.08999999999997</v>
      </c>
      <c r="U6" s="20">
        <f t="shared" si="3"/>
        <v>78.83</v>
      </c>
      <c r="V6" s="20">
        <f t="shared" si="3"/>
        <v>10741</v>
      </c>
      <c r="W6" s="20">
        <f t="shared" si="3"/>
        <v>6.07</v>
      </c>
      <c r="X6" s="20">
        <f t="shared" si="3"/>
        <v>1769.52</v>
      </c>
      <c r="Y6" s="21">
        <f>IF(Y7="",NA(),Y7)</f>
        <v>100.99</v>
      </c>
      <c r="Z6" s="21">
        <f t="shared" ref="Z6:AH6" si="4">IF(Z7="",NA(),Z7)</f>
        <v>99.84</v>
      </c>
      <c r="AA6" s="21">
        <f t="shared" si="4"/>
        <v>100</v>
      </c>
      <c r="AB6" s="21">
        <f t="shared" si="4"/>
        <v>100.02</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45.02</v>
      </c>
      <c r="AV6" s="21">
        <f t="shared" ref="AV6:BD6" si="6">IF(AV7="",NA(),AV7)</f>
        <v>32.369999999999997</v>
      </c>
      <c r="AW6" s="21">
        <f t="shared" si="6"/>
        <v>36.950000000000003</v>
      </c>
      <c r="AX6" s="21">
        <f t="shared" si="6"/>
        <v>42.2</v>
      </c>
      <c r="AY6" s="21">
        <f t="shared" si="6"/>
        <v>47.38</v>
      </c>
      <c r="AZ6" s="21">
        <f t="shared" si="6"/>
        <v>44.24</v>
      </c>
      <c r="BA6" s="21">
        <f t="shared" si="6"/>
        <v>43.07</v>
      </c>
      <c r="BB6" s="21">
        <f t="shared" si="6"/>
        <v>45.42</v>
      </c>
      <c r="BC6" s="21">
        <f t="shared" si="6"/>
        <v>50.63</v>
      </c>
      <c r="BD6" s="21">
        <f t="shared" si="6"/>
        <v>53.28</v>
      </c>
      <c r="BE6" s="20" t="str">
        <f>IF(BE7="","",IF(BE7="-","【-】","【"&amp;SUBSTITUTE(TEXT(BE7,"#,##0.00"),"-","△")&amp;"】"))</f>
        <v>【50.90】</v>
      </c>
      <c r="BF6" s="21">
        <f>IF(BF7="",NA(),BF7)</f>
        <v>1287.8599999999999</v>
      </c>
      <c r="BG6" s="21">
        <f t="shared" ref="BG6:BO6" si="7">IF(BG7="",NA(),BG7)</f>
        <v>1232.4000000000001</v>
      </c>
      <c r="BH6" s="21">
        <f t="shared" si="7"/>
        <v>1067.8</v>
      </c>
      <c r="BI6" s="21">
        <f t="shared" si="7"/>
        <v>926.78</v>
      </c>
      <c r="BJ6" s="21">
        <f t="shared" si="7"/>
        <v>790.31</v>
      </c>
      <c r="BK6" s="21">
        <f t="shared" si="7"/>
        <v>1258.43</v>
      </c>
      <c r="BL6" s="21">
        <f t="shared" si="7"/>
        <v>1163.75</v>
      </c>
      <c r="BM6" s="21">
        <f t="shared" si="7"/>
        <v>1195.47</v>
      </c>
      <c r="BN6" s="21">
        <f t="shared" si="7"/>
        <v>1168.69</v>
      </c>
      <c r="BO6" s="21">
        <f t="shared" si="7"/>
        <v>1142.44</v>
      </c>
      <c r="BP6" s="20" t="str">
        <f>IF(BP7="","",IF(BP7="-","【-】","【"&amp;SUBSTITUTE(TEXT(BP7,"#,##0.00"),"-","△")&amp;"】"))</f>
        <v>【1,099.15】</v>
      </c>
      <c r="BQ6" s="21">
        <f>IF(BQ7="",NA(),BQ7)</f>
        <v>86.11</v>
      </c>
      <c r="BR6" s="21">
        <f t="shared" ref="BR6:BZ6" si="8">IF(BR7="",NA(),BR7)</f>
        <v>80.989999999999995</v>
      </c>
      <c r="BS6" s="21">
        <f t="shared" si="8"/>
        <v>78.3</v>
      </c>
      <c r="BT6" s="21">
        <f t="shared" si="8"/>
        <v>81.17</v>
      </c>
      <c r="BU6" s="21">
        <f t="shared" si="8"/>
        <v>78.91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181.34</v>
      </c>
      <c r="CC6" s="21">
        <f t="shared" ref="CC6:CK6" si="9">IF(CC7="",NA(),CC7)</f>
        <v>193.46</v>
      </c>
      <c r="CD6" s="21">
        <f t="shared" si="9"/>
        <v>200.89</v>
      </c>
      <c r="CE6" s="21">
        <f t="shared" si="9"/>
        <v>194.51</v>
      </c>
      <c r="CF6" s="21">
        <f t="shared" si="9"/>
        <v>198.75</v>
      </c>
      <c r="CG6" s="21">
        <f t="shared" si="9"/>
        <v>224.88</v>
      </c>
      <c r="CH6" s="21">
        <f t="shared" si="9"/>
        <v>228.64</v>
      </c>
      <c r="CI6" s="21">
        <f t="shared" si="9"/>
        <v>239.46</v>
      </c>
      <c r="CJ6" s="21">
        <f t="shared" si="9"/>
        <v>233.15</v>
      </c>
      <c r="CK6" s="21">
        <f t="shared" si="9"/>
        <v>252.17</v>
      </c>
      <c r="CL6" s="20" t="str">
        <f>IF(CL7="","",IF(CL7="-","【-】","【"&amp;SUBSTITUTE(TEXT(CL7,"#,##0.00"),"-","△")&amp;"】"))</f>
        <v>【225.78】</v>
      </c>
      <c r="CM6" s="21">
        <f>IF(CM7="",NA(),CM7)</f>
        <v>43.99</v>
      </c>
      <c r="CN6" s="21">
        <f t="shared" ref="CN6:CV6" si="10">IF(CN7="",NA(),CN7)</f>
        <v>43.64</v>
      </c>
      <c r="CO6" s="21">
        <f t="shared" si="10"/>
        <v>43.93</v>
      </c>
      <c r="CP6" s="21">
        <f t="shared" si="10"/>
        <v>43.05</v>
      </c>
      <c r="CQ6" s="21">
        <f t="shared" si="10"/>
        <v>43.25</v>
      </c>
      <c r="CR6" s="21">
        <f t="shared" si="10"/>
        <v>42.4</v>
      </c>
      <c r="CS6" s="21">
        <f t="shared" si="10"/>
        <v>42.28</v>
      </c>
      <c r="CT6" s="21">
        <f t="shared" si="10"/>
        <v>41.06</v>
      </c>
      <c r="CU6" s="21">
        <f t="shared" si="10"/>
        <v>42.09</v>
      </c>
      <c r="CV6" s="21">
        <f t="shared" si="10"/>
        <v>42.15</v>
      </c>
      <c r="CW6" s="20" t="str">
        <f>IF(CW7="","",IF(CW7="-","【-】","【"&amp;SUBSTITUTE(TEXT(CW7,"#,##0.00"),"-","△")&amp;"】"))</f>
        <v>【43.17】</v>
      </c>
      <c r="CX6" s="21">
        <f>IF(CX7="",NA(),CX7)</f>
        <v>81.58</v>
      </c>
      <c r="CY6" s="21">
        <f t="shared" ref="CY6:DG6" si="11">IF(CY7="",NA(),CY7)</f>
        <v>81.42</v>
      </c>
      <c r="CZ6" s="21">
        <f t="shared" si="11"/>
        <v>82.28</v>
      </c>
      <c r="DA6" s="21">
        <f t="shared" si="11"/>
        <v>82.23</v>
      </c>
      <c r="DB6" s="21">
        <f t="shared" si="11"/>
        <v>82.51</v>
      </c>
      <c r="DC6" s="21">
        <f t="shared" si="11"/>
        <v>84.19</v>
      </c>
      <c r="DD6" s="21">
        <f t="shared" si="11"/>
        <v>84.34</v>
      </c>
      <c r="DE6" s="21">
        <f t="shared" si="11"/>
        <v>84.34</v>
      </c>
      <c r="DF6" s="21">
        <f t="shared" si="11"/>
        <v>84.73</v>
      </c>
      <c r="DG6" s="21">
        <f t="shared" si="11"/>
        <v>84.21</v>
      </c>
      <c r="DH6" s="20" t="str">
        <f>IF(DH7="","",IF(DH7="-","【-】","【"&amp;SUBSTITUTE(TEXT(DH7,"#,##0.00"),"-","△")&amp;"】"))</f>
        <v>【86.31】</v>
      </c>
      <c r="DI6" s="21">
        <f>IF(DI7="",NA(),DI7)</f>
        <v>4.95</v>
      </c>
      <c r="DJ6" s="21">
        <f t="shared" ref="DJ6:DR6" si="12">IF(DJ7="",NA(),DJ7)</f>
        <v>8.24</v>
      </c>
      <c r="DK6" s="21">
        <f t="shared" si="12"/>
        <v>11.7</v>
      </c>
      <c r="DL6" s="21">
        <f t="shared" si="12"/>
        <v>15.1</v>
      </c>
      <c r="DM6" s="21">
        <f t="shared" si="12"/>
        <v>18.28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442143</v>
      </c>
      <c r="D7" s="23">
        <v>46</v>
      </c>
      <c r="E7" s="23">
        <v>17</v>
      </c>
      <c r="F7" s="23">
        <v>4</v>
      </c>
      <c r="G7" s="23">
        <v>0</v>
      </c>
      <c r="H7" s="23" t="s">
        <v>95</v>
      </c>
      <c r="I7" s="23" t="s">
        <v>96</v>
      </c>
      <c r="J7" s="23" t="s">
        <v>97</v>
      </c>
      <c r="K7" s="23" t="s">
        <v>98</v>
      </c>
      <c r="L7" s="23" t="s">
        <v>99</v>
      </c>
      <c r="M7" s="23" t="s">
        <v>100</v>
      </c>
      <c r="N7" s="24" t="s">
        <v>101</v>
      </c>
      <c r="O7" s="24">
        <v>84.41</v>
      </c>
      <c r="P7" s="24">
        <v>43.2</v>
      </c>
      <c r="Q7" s="24">
        <v>86.74</v>
      </c>
      <c r="R7" s="24">
        <v>3080</v>
      </c>
      <c r="S7" s="24">
        <v>25074</v>
      </c>
      <c r="T7" s="24">
        <v>318.08999999999997</v>
      </c>
      <c r="U7" s="24">
        <v>78.83</v>
      </c>
      <c r="V7" s="24">
        <v>10741</v>
      </c>
      <c r="W7" s="24">
        <v>6.07</v>
      </c>
      <c r="X7" s="24">
        <v>1769.52</v>
      </c>
      <c r="Y7" s="24">
        <v>100.99</v>
      </c>
      <c r="Z7" s="24">
        <v>99.84</v>
      </c>
      <c r="AA7" s="24">
        <v>100</v>
      </c>
      <c r="AB7" s="24">
        <v>100.02</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45.02</v>
      </c>
      <c r="AV7" s="24">
        <v>32.369999999999997</v>
      </c>
      <c r="AW7" s="24">
        <v>36.950000000000003</v>
      </c>
      <c r="AX7" s="24">
        <v>42.2</v>
      </c>
      <c r="AY7" s="24">
        <v>47.38</v>
      </c>
      <c r="AZ7" s="24">
        <v>44.24</v>
      </c>
      <c r="BA7" s="24">
        <v>43.07</v>
      </c>
      <c r="BB7" s="24">
        <v>45.42</v>
      </c>
      <c r="BC7" s="24">
        <v>50.63</v>
      </c>
      <c r="BD7" s="24">
        <v>53.28</v>
      </c>
      <c r="BE7" s="24">
        <v>50.9</v>
      </c>
      <c r="BF7" s="24">
        <v>1287.8599999999999</v>
      </c>
      <c r="BG7" s="24">
        <v>1232.4000000000001</v>
      </c>
      <c r="BH7" s="24">
        <v>1067.8</v>
      </c>
      <c r="BI7" s="24">
        <v>926.78</v>
      </c>
      <c r="BJ7" s="24">
        <v>790.31</v>
      </c>
      <c r="BK7" s="24">
        <v>1258.43</v>
      </c>
      <c r="BL7" s="24">
        <v>1163.75</v>
      </c>
      <c r="BM7" s="24">
        <v>1195.47</v>
      </c>
      <c r="BN7" s="24">
        <v>1168.69</v>
      </c>
      <c r="BO7" s="24">
        <v>1142.44</v>
      </c>
      <c r="BP7" s="24">
        <v>1099.1500000000001</v>
      </c>
      <c r="BQ7" s="24">
        <v>86.11</v>
      </c>
      <c r="BR7" s="24">
        <v>80.989999999999995</v>
      </c>
      <c r="BS7" s="24">
        <v>78.3</v>
      </c>
      <c r="BT7" s="24">
        <v>81.17</v>
      </c>
      <c r="BU7" s="24">
        <v>78.91</v>
      </c>
      <c r="BV7" s="24">
        <v>73.36</v>
      </c>
      <c r="BW7" s="24">
        <v>72.599999999999994</v>
      </c>
      <c r="BX7" s="24">
        <v>69.430000000000007</v>
      </c>
      <c r="BY7" s="24">
        <v>70.709999999999994</v>
      </c>
      <c r="BZ7" s="24">
        <v>66.63</v>
      </c>
      <c r="CA7" s="24">
        <v>72.92</v>
      </c>
      <c r="CB7" s="24">
        <v>181.34</v>
      </c>
      <c r="CC7" s="24">
        <v>193.46</v>
      </c>
      <c r="CD7" s="24">
        <v>200.89</v>
      </c>
      <c r="CE7" s="24">
        <v>194.51</v>
      </c>
      <c r="CF7" s="24">
        <v>198.75</v>
      </c>
      <c r="CG7" s="24">
        <v>224.88</v>
      </c>
      <c r="CH7" s="24">
        <v>228.64</v>
      </c>
      <c r="CI7" s="24">
        <v>239.46</v>
      </c>
      <c r="CJ7" s="24">
        <v>233.15</v>
      </c>
      <c r="CK7" s="24">
        <v>252.17</v>
      </c>
      <c r="CL7" s="24">
        <v>225.78</v>
      </c>
      <c r="CM7" s="24">
        <v>43.99</v>
      </c>
      <c r="CN7" s="24">
        <v>43.64</v>
      </c>
      <c r="CO7" s="24">
        <v>43.93</v>
      </c>
      <c r="CP7" s="24">
        <v>43.05</v>
      </c>
      <c r="CQ7" s="24">
        <v>43.25</v>
      </c>
      <c r="CR7" s="24">
        <v>42.4</v>
      </c>
      <c r="CS7" s="24">
        <v>42.28</v>
      </c>
      <c r="CT7" s="24">
        <v>41.06</v>
      </c>
      <c r="CU7" s="24">
        <v>42.09</v>
      </c>
      <c r="CV7" s="24">
        <v>42.15</v>
      </c>
      <c r="CW7" s="24">
        <v>43.17</v>
      </c>
      <c r="CX7" s="24">
        <v>81.58</v>
      </c>
      <c r="CY7" s="24">
        <v>81.42</v>
      </c>
      <c r="CZ7" s="24">
        <v>82.28</v>
      </c>
      <c r="DA7" s="24">
        <v>82.23</v>
      </c>
      <c r="DB7" s="24">
        <v>82.51</v>
      </c>
      <c r="DC7" s="24">
        <v>84.19</v>
      </c>
      <c r="DD7" s="24">
        <v>84.34</v>
      </c>
      <c r="DE7" s="24">
        <v>84.34</v>
      </c>
      <c r="DF7" s="24">
        <v>84.73</v>
      </c>
      <c r="DG7" s="24">
        <v>84.21</v>
      </c>
      <c r="DH7" s="24">
        <v>86.31</v>
      </c>
      <c r="DI7" s="24">
        <v>4.95</v>
      </c>
      <c r="DJ7" s="24">
        <v>8.24</v>
      </c>
      <c r="DK7" s="24">
        <v>11.7</v>
      </c>
      <c r="DL7" s="24">
        <v>15.1</v>
      </c>
      <c r="DM7" s="24">
        <v>18.28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2026-02-24T05:53:19Z</cp:lastPrinted>
  <dcterms:created xsi:type="dcterms:W3CDTF">2025-12-23T06:15:06Z</dcterms:created>
  <dcterms:modified xsi:type="dcterms:W3CDTF">2026-03-05T06:13:26Z</dcterms:modified>
  <cp:category/>
</cp:coreProperties>
</file>