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13.由布市\"/>
    </mc:Choice>
  </mc:AlternateContent>
  <xr:revisionPtr revIDLastSave="0" documentId="13_ncr:1_{C5C3B809-DF3A-49B6-89AA-B0CC064D5CDF}" xr6:coauthVersionLast="47" xr6:coauthVersionMax="47" xr10:uidLastSave="{00000000-0000-0000-0000-000000000000}"/>
  <workbookProtection workbookAlgorithmName="SHA-512" workbookHashValue="KwsDqlNu8P6s6BpurusI5fv9+xw1vYBIjkSseESJOEvLwBFIxrO8XeIQuQ/ufz2kfzqKm6papPRR2SfxcOfteg==" workbookSaltValue="LfJzaXXwHu6DgzzAcfeGyQ==" workbookSpinCount="100000" lockStructure="1"/>
  <bookViews>
    <workbookView xWindow="28680" yWindow="-3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AL8" i="4"/>
  <c r="P8" i="4"/>
  <c r="I8"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<sst xmlns="http://schemas.openxmlformats.org/spreadsheetml/2006/main" count="236" uniqueCount="120">
  <si>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</si>
  <si>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</si>
  <si>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</si>
  <si>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</si>
  <si>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</si>
  <si>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</si>
  <si>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</si>
  <si>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</si>
  <si>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</si>
  <si>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</si>
  <si>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</si>
  <si>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</si>
  <si>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</si>
  <si>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</si>
  <si>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</si>
  <si>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</si>
  <si>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</si>
  <si>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</si>
  <si>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</si>
  <si>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</si>
  <si>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</si>
  <si>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</si>
  <si>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</si>
  <si>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</si>
  <si>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</si>
  <si>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</si>
  <si>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</si>
  <si>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</si>
  <si>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</si>
  <si>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</si>
  <si>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</si>
  <si>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</si>
  <si>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</si>
  <si>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</si>
  <si>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</si>
  <si>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</si>
  <si>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</si>
  <si>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</si>
  <si>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</si>
  <si>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</si>
  <si>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</si>
  <si>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</si>
  <si>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</si>
  <si>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</si>
  <si>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</si>
  <si>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</si>
  <si>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</si>
  <si>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</si>
  <si>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</si>
  <si>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</si>
  <si>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</si>
  <si>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</si>
  <si>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</si>
  <si>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</si>
  <si>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</si>
  <si>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</si>
  <si>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</si>
  <si>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</si>
  <si>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</si>
  <si>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</si>
  <si>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</si>
  <si>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</si>
  <si>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</si>
  <si>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</si>
  <si>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</si>
  <si>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</si>
  <si>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</si>
  <si>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</si>
  <si>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</si>
  <si>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</si>
  <si>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</si>
  <si>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</si>
  <si>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</si>
  <si>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</si>
  <si>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</si>
  <si>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</si>
  <si>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</si>
  <si>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</si>
  <si>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</si>
  <si>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</si>
  <si>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</si>
  <si>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</si>
  <si>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</si>
  <si>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</si>
  <si>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</si>
  <si>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</si>
  <si>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</si>
  <si>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</si>
  <si>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</si>
  <si>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</si>
  <si>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</si>
  <si>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</si>
  <si>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</si>
  <si>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</si>
  <si>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</si>
  <si>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</si>
  <si>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</si>
  <si>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</si>
  <si>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由布市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</si>
  <si>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</si>
  <si>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</si>
  <si>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</si>
  <si>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</si>
  <si>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</si>
  <si>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</si>
  <si>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</si>
  <si>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</si>
  <si>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</si>
  <si>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</si>
  <si>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</si>
  <si>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</si>
  <si>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</si>
  <si>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</si>
  <si>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</si>
  <si>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</si>
  <si>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</si>
  <si>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</si>
  <si>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③『管渠改善率』・・・当該年度に更新した管渠延長の割合を表す指標。災害応急復旧を行った管渠延長が計上されている。今後は耐用年数等を加味し、施設の長寿命化に向けた対応が必要となる。修繕計画や劣化状況の推移を分析し、事業継続の際は計画的な更新を実施する必要がある。</t>
    <rPh sb="33" eb="39">
      <t>サイガイオウキュウフッキュウ</t>
    </rPh>
    <rPh sb="40" eb="41">
      <t>オコナ</t>
    </rPh>
    <rPh sb="43" eb="45">
      <t>カンキョ</t>
    </rPh>
    <rPh sb="45" eb="47">
      <t>エンチョウ</t>
    </rPh>
    <rPh sb="48" eb="50">
      <t>ケイジョウ</t>
    </rPh>
    <rPh sb="106" eb="108">
      <t>ジギョウ</t>
    </rPh>
    <rPh sb="108" eb="110">
      <t>ケイゾク</t>
    </rPh>
    <rPh sb="111" eb="112">
      <t>サイ</t>
    </rPh>
    <rPh sb="117" eb="119">
      <t>コウシン</t>
    </rPh>
    <rPh sb="120" eb="122">
      <t>ジッシ</t>
    </rPh>
    <rPh sb="124" eb="126">
      <t>ヒツヨウ</t>
    </rPh>
    <phoneticPr fontId="4"/>
  </si>
  <si>
    <t>令和６年度決算について特筆すべき点として、令和７年４月１日に本事業の公営企業法に定める財務規定を適用した。このことにより、収支等について打切決算の影響を受けている。（従前の出納整理期間における収入（２箇月分）等が本決算に計上されていない）
①『収益的収支比率』…使用料収入や一般会計からの繰入金等の総収益で、総費用に地方債償還金を加えた費用をどの程度賄えているかを表す。例年と比較して減少したが、打切決算による収入減、修繕費の増が主な要因。
④『企業債残高対事業規模比率』…料金収入に対する企業債残高の割合であり、企業債残高の規模を表す指標。企業債の償還は全て一般会計から繰入して充てているため、0％となっている。
⑤『経費回収率』…使用料で回収すべき経費をどの程度使用料で賄えているかを表す。例年と比較して値が低いが、打切決算による収入減、修繕費支出増等の要因による。なお、打切決算による収入減を加味しても値は100％を下回っており、一般会計繰入、基金繰入により汚水処理費用を賄っている。最適整備構想を参考に施設の長寿命化と支出の減少を目指す必要がある。
⑥『汚水処理原価』…有収水量1㎥あたりの汚水処理に要した費用であり、汚水資本費・汚水維持管理費の両方を含めた汚水処理に係るコストを表す。例年に比べ値は増額しているが、施設修繕費（管渠災害応急復旧、処理場設備修繕等）の大幅な増額が要因。
⑦『施設利用率』…施設が１日に対応できる処理能力に対する１日平均水量の割合で施設の利用状況を判断する指標。施設利用率は減少傾向にあり、類似団体平均を下回っているのが常態である。利用者数が供用開始時から約40％減少していることが主な要因。
⑧『水洗化率』…処理区域内人口のうち実際に水洗便所を設置して汚水処理している人口の割合を表す。新たな管渠整備予定はないため、施設接続が困難な場合は合併処理浄化槽の設置を求める。</t>
    <rPh sb="0" eb="2">
      <t>レイワ</t>
    </rPh>
    <rPh sb="3" eb="5">
      <t>ネンド</t>
    </rPh>
    <rPh sb="5" eb="7">
      <t>ケッサン</t>
    </rPh>
    <rPh sb="11" eb="13">
      <t>トクヒツ</t>
    </rPh>
    <rPh sb="16" eb="17">
      <t>テン</t>
    </rPh>
    <rPh sb="21" eb="23">
      <t>レイワ</t>
    </rPh>
    <rPh sb="73" eb="75">
      <t>エイキョウ</t>
    </rPh>
    <rPh sb="76" eb="77">
      <t>ウ</t>
    </rPh>
    <rPh sb="83" eb="85">
      <t>ジュウゼン</t>
    </rPh>
    <rPh sb="86" eb="92">
      <t>スイトウセイリキカン</t>
    </rPh>
    <rPh sb="96" eb="98">
      <t>シュウニュウ</t>
    </rPh>
    <rPh sb="100" eb="102">
      <t>カゲツ</t>
    </rPh>
    <rPh sb="102" eb="103">
      <t>ブン</t>
    </rPh>
    <rPh sb="104" eb="105">
      <t>トウ</t>
    </rPh>
    <rPh sb="106" eb="107">
      <t>ホン</t>
    </rPh>
    <rPh sb="107" eb="109">
      <t>ケッサン</t>
    </rPh>
    <rPh sb="110" eb="112">
      <t>ケイジョウ</t>
    </rPh>
    <rPh sb="186" eb="188">
      <t>レイネン</t>
    </rPh>
    <rPh sb="193" eb="195">
      <t>ゲンショウ</t>
    </rPh>
    <rPh sb="199" eb="201">
      <t>ウチキ</t>
    </rPh>
    <rPh sb="201" eb="203">
      <t>ケッサン</t>
    </rPh>
    <rPh sb="206" eb="209">
      <t>シュウニュウゲン</t>
    </rPh>
    <rPh sb="210" eb="213">
      <t>シュウゼンヒ</t>
    </rPh>
    <rPh sb="214" eb="215">
      <t>ゾウ</t>
    </rPh>
    <rPh sb="216" eb="217">
      <t>オモ</t>
    </rPh>
    <rPh sb="218" eb="220">
      <t>ヨウイン</t>
    </rPh>
    <rPh sb="348" eb="350">
      <t>レイネン</t>
    </rPh>
    <rPh sb="351" eb="353">
      <t>ヒカク</t>
    </rPh>
    <rPh sb="355" eb="356">
      <t>アタイ</t>
    </rPh>
    <rPh sb="357" eb="358">
      <t>ヒク</t>
    </rPh>
    <rPh sb="368" eb="370">
      <t>シュウニュウ</t>
    </rPh>
    <rPh sb="370" eb="371">
      <t>ゲン</t>
    </rPh>
    <rPh sb="372" eb="375">
      <t>シュウゼンヒ</t>
    </rPh>
    <rPh sb="375" eb="377">
      <t>シシュツ</t>
    </rPh>
    <rPh sb="377" eb="378">
      <t>ゾウ</t>
    </rPh>
    <rPh sb="378" eb="379">
      <t>トウ</t>
    </rPh>
    <rPh sb="380" eb="382">
      <t>ヨウイン</t>
    </rPh>
    <rPh sb="389" eb="391">
      <t>ウチキ</t>
    </rPh>
    <rPh sb="391" eb="393">
      <t>ケッサン</t>
    </rPh>
    <rPh sb="396" eb="398">
      <t>シュウニュウ</t>
    </rPh>
    <rPh sb="398" eb="399">
      <t>ゲン</t>
    </rPh>
    <rPh sb="400" eb="402">
      <t>カミ</t>
    </rPh>
    <rPh sb="419" eb="421">
      <t>イッパン</t>
    </rPh>
    <rPh sb="423" eb="425">
      <t>クリイレ</t>
    </rPh>
    <rPh sb="426" eb="428">
      <t>キキン</t>
    </rPh>
    <rPh sb="428" eb="430">
      <t>クリイレ</t>
    </rPh>
    <rPh sb="548" eb="550">
      <t>レイネン</t>
    </rPh>
    <rPh sb="553" eb="554">
      <t>アタイ</t>
    </rPh>
    <rPh sb="555" eb="557">
      <t>ゾウガク</t>
    </rPh>
    <rPh sb="567" eb="568">
      <t>ヒ</t>
    </rPh>
    <rPh sb="569" eb="571">
      <t>カンキョ</t>
    </rPh>
    <rPh sb="571" eb="573">
      <t>サイガイ</t>
    </rPh>
    <rPh sb="573" eb="575">
      <t>オウキュウ</t>
    </rPh>
    <rPh sb="575" eb="577">
      <t>フッキュウ</t>
    </rPh>
    <rPh sb="578" eb="581">
      <t>ショリジョウ</t>
    </rPh>
    <rPh sb="581" eb="583">
      <t>セツビ</t>
    </rPh>
    <rPh sb="583" eb="585">
      <t>シュウゼン</t>
    </rPh>
    <rPh sb="585" eb="586">
      <t>トウ</t>
    </rPh>
    <rPh sb="588" eb="590">
      <t>オオハバ</t>
    </rPh>
    <rPh sb="594" eb="596">
      <t>ヨウイン</t>
    </rPh>
    <rPh sb="651" eb="656">
      <t>シセツリヨウリツ</t>
    </rPh>
    <rPh sb="657" eb="661">
      <t>ゲンショウケイコウ</t>
    </rPh>
    <phoneticPr fontId="4"/>
  </si>
  <si>
    <t>　由布市では３地区に処理施設を有しているが、いずれも供用開始から30年程経過し、特に施設機器更新需要の拡大が喫緊の課題となっている。加えて、近年の物価高騰の影響を受け更新・修繕に係る材料費や電気料等の維持管理費は上昇しているほか、給与費についても増加傾向にある。一方、人口減少や高齢化に伴い利用者数は減少傾向にあり、施設利用率の逓減に現れているが、使用料収入の減少に直結していることから、増大する支出に対し収入の確保が課題である。滞納整理の強化による使用料金収納率の向上、料金体系の見直しにより採算性を高め、経費回収率の改善を図る必要がある。
　施設修繕費の削減については、事業の継続にあたっては施設機器の更新及び施設大規模改修は避けられず、計画的な改修を実施する必要がある。なお、担当職員については他事業との併任で一般職１名によっているが、今後の施設更新等に際し増員を検討する余地があるものの、現状の体制では困難といえる。
　結びに、令和７年度に公営企業会計へ移行したが、複式簿記を活用し経営状況を適切に把握した上で今後の事業の在り方を検討していく。</t>
    <rPh sb="1" eb="4">
      <t>ユフシ</t>
    </rPh>
    <rPh sb="7" eb="9">
      <t>チク</t>
    </rPh>
    <rPh sb="10" eb="14">
      <t>ショリシセツ</t>
    </rPh>
    <rPh sb="15" eb="16">
      <t>ユウ</t>
    </rPh>
    <rPh sb="26" eb="30">
      <t>キョウヨウカイシ</t>
    </rPh>
    <rPh sb="34" eb="35">
      <t>ネン</t>
    </rPh>
    <rPh sb="35" eb="36">
      <t>ホド</t>
    </rPh>
    <rPh sb="36" eb="38">
      <t>ケイカ</t>
    </rPh>
    <rPh sb="40" eb="41">
      <t>トク</t>
    </rPh>
    <rPh sb="42" eb="46">
      <t>シセツキキ</t>
    </rPh>
    <rPh sb="46" eb="48">
      <t>コウシン</t>
    </rPh>
    <rPh sb="48" eb="50">
      <t>ジュヨウ</t>
    </rPh>
    <rPh sb="51" eb="53">
      <t>カクダイ</t>
    </rPh>
    <rPh sb="54" eb="56">
      <t>キッキン</t>
    </rPh>
    <rPh sb="57" eb="59">
      <t>カダイ</t>
    </rPh>
    <rPh sb="131" eb="133">
      <t>イッポウ</t>
    </rPh>
    <rPh sb="134" eb="138">
      <t>ジンコウゲンショウ</t>
    </rPh>
    <rPh sb="139" eb="142">
      <t>コウレイカ</t>
    </rPh>
    <rPh sb="143" eb="144">
      <t>トモナ</t>
    </rPh>
    <rPh sb="145" eb="147">
      <t>リヨウ</t>
    </rPh>
    <rPh sb="147" eb="148">
      <t>シャ</t>
    </rPh>
    <rPh sb="148" eb="149">
      <t>スウ</t>
    </rPh>
    <rPh sb="150" eb="154">
      <t>ゲンショウケイコウ</t>
    </rPh>
    <rPh sb="158" eb="163">
      <t>シセツリヨウリツ</t>
    </rPh>
    <rPh sb="164" eb="166">
      <t>テイゲン</t>
    </rPh>
    <rPh sb="167" eb="168">
      <t>アラワ</t>
    </rPh>
    <rPh sb="401" eb="403">
      <t>タイセイ</t>
    </rPh>
    <rPh sb="414" eb="415">
      <t>ムス</t>
    </rPh>
    <rPh sb="450" eb="452">
      <t>テキセツ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</si>
</sst>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0.83</c:v>
                </c:pt>
              </c:numCache>
            </c:numRef>
          </c:val>
          <c:extLst>
            <c:ext xmlns:c16="http://schemas.microsoft.com/office/drawing/2014/chart" uri="{C3380CC4-5D6E-409C-BE32-E72D297353CC}">
              <c16:uniqueId val="{00000000-0AB9-4F64-93B6-00BC8A2FCC8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0.01</c:v>
                </c:pt>
                <c:pt idx="2">
                  <c:v>0.01</c:v>
                </c:pt>
                <c:pt idx="3">
                  <c:v>0.02</c:v>
                </c:pt>
                <c:pt idx="4">
                  <c:v>0.02</c:v>
                </c:pt>
              </c:numCache>
            </c:numRef>
          </c:val>
          <c:smooth val="0"/>
          <c:extLst>
            <c:ext xmlns:c16="http://schemas.microsoft.com/office/drawing/2014/chart" uri="{C3380CC4-5D6E-409C-BE32-E72D297353CC}">
              <c16:uniqueId val="{00000001-0AB9-4F64-93B6-00BC8A2FCC8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22.76</c:v>
                </c:pt>
                <c:pt idx="1">
                  <c:v>24.25</c:v>
                </c:pt>
                <c:pt idx="2">
                  <c:v>24.58</c:v>
                </c:pt>
                <c:pt idx="3">
                  <c:v>23.75</c:v>
                </c:pt>
                <c:pt idx="4">
                  <c:v>23.42</c:v>
                </c:pt>
              </c:numCache>
            </c:numRef>
          </c:val>
          <c:extLst>
            <c:ext xmlns:c16="http://schemas.microsoft.com/office/drawing/2014/chart" uri="{C3380CC4-5D6E-409C-BE32-E72D297353CC}">
              <c16:uniqueId val="{00000000-C9AE-4196-89DB-C96111DBF4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54.54</c:v>
                </c:pt>
                <c:pt idx="2">
                  <c:v>52.9</c:v>
                </c:pt>
                <c:pt idx="3">
                  <c:v>52.63</c:v>
                </c:pt>
                <c:pt idx="4">
                  <c:v>52.34</c:v>
                </c:pt>
              </c:numCache>
            </c:numRef>
          </c:val>
          <c:smooth val="0"/>
          <c:extLst>
            <c:ext xmlns:c16="http://schemas.microsoft.com/office/drawing/2014/chart" uri="{C3380CC4-5D6E-409C-BE32-E72D297353CC}">
              <c16:uniqueId val="{00000001-C9AE-4196-89DB-C96111DBF4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84.29</c:v>
                </c:pt>
                <c:pt idx="1">
                  <c:v>84.98</c:v>
                </c:pt>
                <c:pt idx="2">
                  <c:v>86.1</c:v>
                </c:pt>
                <c:pt idx="3">
                  <c:v>86.04</c:v>
                </c:pt>
                <c:pt idx="4">
                  <c:v>86.63</c:v>
                </c:pt>
              </c:numCache>
            </c:numRef>
          </c:val>
          <c:extLst>
            <c:ext xmlns:c16="http://schemas.microsoft.com/office/drawing/2014/chart" uri="{C3380CC4-5D6E-409C-BE32-E72D297353CC}">
              <c16:uniqueId val="{00000000-FCA5-4591-8906-5431CDFE63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90.3</c:v>
                </c:pt>
                <c:pt idx="2">
                  <c:v>90.3</c:v>
                </c:pt>
                <c:pt idx="3">
                  <c:v>90.32</c:v>
                </c:pt>
                <c:pt idx="4">
                  <c:v>90.05</c:v>
                </c:pt>
              </c:numCache>
            </c:numRef>
          </c:val>
          <c:smooth val="0"/>
          <c:extLst>
            <c:ext xmlns:c16="http://schemas.microsoft.com/office/drawing/2014/chart" uri="{C3380CC4-5D6E-409C-BE32-E72D297353CC}">
              <c16:uniqueId val="{00000001-FCA5-4591-8906-5431CDFE63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75.94</c:v>
                </c:pt>
                <c:pt idx="1">
                  <c:v>74.77</c:v>
                </c:pt>
                <c:pt idx="2">
                  <c:v>73.53</c:v>
                </c:pt>
                <c:pt idx="3">
                  <c:v>78.36</c:v>
                </c:pt>
                <c:pt idx="4">
                  <c:v>50.41</c:v>
                </c:pt>
              </c:numCache>
            </c:numRef>
          </c:val>
          <c:extLst>
            <c:ext xmlns:c16="http://schemas.microsoft.com/office/drawing/2014/chart" uri="{C3380CC4-5D6E-409C-BE32-E72D297353CC}">
              <c16:uniqueId val="{00000000-E9AD-4FB8-B98C-D64DF5C87F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D-4FB8-B98C-D64DF5C87F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C7-4CD1-A79A-7B1EA02F0FA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C7-4CD1-A79A-7B1EA02F0FA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AF-4E1B-A855-96D2583CAE7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AF-4E1B-A855-96D2583CAE7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37-4A6A-9465-BDFF624ABA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37-4A6A-9465-BDFF624ABA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E6-4BCF-B5FB-664CF861835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E6-4BCF-B5FB-664CF861835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E9-421B-B917-4B7DFB9C7D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778.81</c:v>
                </c:pt>
                <c:pt idx="2">
                  <c:v>718.49</c:v>
                </c:pt>
                <c:pt idx="3">
                  <c:v>743.31</c:v>
                </c:pt>
                <c:pt idx="4">
                  <c:v>796.8</c:v>
                </c:pt>
              </c:numCache>
            </c:numRef>
          </c:val>
          <c:smooth val="0"/>
          <c:extLst>
            <c:ext xmlns:c16="http://schemas.microsoft.com/office/drawing/2014/chart" uri="{C3380CC4-5D6E-409C-BE32-E72D297353CC}">
              <c16:uniqueId val="{00000001-08E9-421B-B917-4B7DFB9C7D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60.78</c:v>
                </c:pt>
                <c:pt idx="1">
                  <c:v>58.38</c:v>
                </c:pt>
                <c:pt idx="2">
                  <c:v>55.66</c:v>
                </c:pt>
                <c:pt idx="3">
                  <c:v>55.04</c:v>
                </c:pt>
                <c:pt idx="4">
                  <c:v>24.92</c:v>
                </c:pt>
              </c:numCache>
            </c:numRef>
          </c:val>
          <c:extLst>
            <c:ext xmlns:c16="http://schemas.microsoft.com/office/drawing/2014/chart" uri="{C3380CC4-5D6E-409C-BE32-E72D297353CC}">
              <c16:uniqueId val="{00000000-1AF7-4D6F-B7D3-6C0AD2ADFD6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67.23</c:v>
                </c:pt>
                <c:pt idx="2">
                  <c:v>61.82</c:v>
                </c:pt>
                <c:pt idx="3">
                  <c:v>61.15</c:v>
                </c:pt>
                <c:pt idx="4">
                  <c:v>58.41</c:v>
                </c:pt>
              </c:numCache>
            </c:numRef>
          </c:val>
          <c:smooth val="0"/>
          <c:extLst>
            <c:ext xmlns:c16="http://schemas.microsoft.com/office/drawing/2014/chart" uri="{C3380CC4-5D6E-409C-BE32-E72D297353CC}">
              <c16:uniqueId val="{00000001-1AF7-4D6F-B7D3-6C0AD2ADFD6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217.8</c:v>
                </c:pt>
                <c:pt idx="1">
                  <c:v>253.96</c:v>
                </c:pt>
                <c:pt idx="2">
                  <c:v>268.06</c:v>
                </c:pt>
                <c:pt idx="3">
                  <c:v>281.12</c:v>
                </c:pt>
                <c:pt idx="4">
                  <c:v>566.72</c:v>
                </c:pt>
              </c:numCache>
            </c:numRef>
          </c:val>
          <c:extLst>
            <c:ext xmlns:c16="http://schemas.microsoft.com/office/drawing/2014/chart" uri="{C3380CC4-5D6E-409C-BE32-E72D297353CC}">
              <c16:uniqueId val="{00000000-C1F7-4058-8040-F2176F17EA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228.21</c:v>
                </c:pt>
                <c:pt idx="2">
                  <c:v>246.9</c:v>
                </c:pt>
                <c:pt idx="3">
                  <c:v>250.43</c:v>
                </c:pt>
                <c:pt idx="4">
                  <c:v>267.33999999999997</c:v>
                </c:pt>
              </c:numCache>
            </c:numRef>
          </c:val>
          <c:smooth val="0"/>
          <c:extLst>
            <c:ext xmlns:c16="http://schemas.microsoft.com/office/drawing/2014/chart" uri="{C3380CC4-5D6E-409C-BE32-E72D297353CC}">
              <c16:uniqueId val="{00000001-C1F7-4058-8040-F2176F17EA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由布市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33521</v>
      </c>
      <c r="AM8" s="41"/>
      <c r="AN8" s="41"/>
      <c r="AO8" s="41"/>
      <c r="AP8" s="41"/>
      <c r="AQ8" s="41"/>
      <c r="AR8" s="41"/>
      <c r="AS8" s="41"/>
      <c r="AT8" s="34">
        <f>データ!T6</f>
        <v>319.32</v>
      </c>
      <c r="AU8" s="34"/>
      <c r="AV8" s="34"/>
      <c r="AW8" s="34"/>
      <c r="AX8" s="34"/>
      <c r="AY8" s="34"/>
      <c r="AZ8" s="34"/>
      <c r="BA8" s="34"/>
      <c r="BB8" s="34">
        <f>データ!U6</f>
        <v>104.98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3.9</v>
      </c>
      <c r="Q10" s="34"/>
      <c r="R10" s="34"/>
      <c r="S10" s="34"/>
      <c r="T10" s="34"/>
      <c r="U10" s="34"/>
      <c r="V10" s="34"/>
      <c r="W10" s="34">
        <f>データ!Q6</f>
        <v>100</v>
      </c>
      <c r="X10" s="34"/>
      <c r="Y10" s="34"/>
      <c r="Z10" s="34"/>
      <c r="AA10" s="34"/>
      <c r="AB10" s="34"/>
      <c r="AC10" s="34"/>
      <c r="AD10" s="41">
        <f>データ!R6</f>
        <v>3850</v>
      </c>
      <c r="AE10" s="41"/>
      <c r="AF10" s="41"/>
      <c r="AG10" s="41"/>
      <c r="AH10" s="41"/>
      <c r="AI10" s="41"/>
      <c r="AJ10" s="41"/>
      <c r="AK10" s="2"/>
      <c r="AL10" s="41">
        <f>データ!V6</f>
        <v>1309</v>
      </c>
      <c r="AM10" s="41"/>
      <c r="AN10" s="41"/>
      <c r="AO10" s="41"/>
      <c r="AP10" s="41"/>
      <c r="AQ10" s="41"/>
      <c r="AR10" s="41"/>
      <c r="AS10" s="41"/>
      <c r="AT10" s="34">
        <f>データ!W6</f>
        <v>0.55000000000000004</v>
      </c>
      <c r="AU10" s="34"/>
      <c r="AV10" s="34"/>
      <c r="AW10" s="34"/>
      <c r="AX10" s="34"/>
      <c r="AY10" s="34"/>
      <c r="AZ10" s="34"/>
      <c r="BA10" s="34"/>
      <c r="BB10" s="34">
        <f>データ!X6</f>
        <v>2380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117</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119</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XHCKZri9DIxh+eQJ5awDur2nKdF1owW+xiP/wKeZ28bRyz0iZlErxjH6ZwL+we08uBarGO7LIbF+jFY6ZRosZQ==" saltValue="oDJg9xOXYEVs+iMRAe2C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442135</v>
      </c>
      <c r="D6" s="19">
        <f t="shared" si="3"/>
        <v>47</v>
      </c>
      <c r="E6" s="19">
        <f t="shared" si="3"/>
        <v>17</v>
      </c>
      <c r="F6" s="19">
        <f t="shared" si="3"/>
        <v>5</v>
      </c>
      <c r="G6" s="19">
        <f t="shared" si="3"/>
        <v>0</v>
      </c>
      <c r="H6" s="19" t="str">
        <f t="shared" si="3"/>
        <v>大分県　由布市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v>
      </c>
      <c r="Q6" s="20">
        <f t="shared" si="3"/>
        <v>100</v>
      </c>
      <c r="R6" s="20">
        <f t="shared" si="3"/>
        <v>3850</v>
      </c>
      <c r="S6" s="20">
        <f t="shared" si="3"/>
        <v>33521</v>
      </c>
      <c r="T6" s="20">
        <f t="shared" si="3"/>
        <v>319.32</v>
      </c>
      <c r="U6" s="20">
        <f t="shared" si="3"/>
        <v>104.98</v>
      </c>
      <c r="V6" s="20">
        <f t="shared" si="3"/>
        <v>1309</v>
      </c>
      <c r="W6" s="20">
        <f t="shared" si="3"/>
        <v>0.55000000000000004</v>
      </c>
      <c r="X6" s="20">
        <f t="shared" si="3"/>
        <v>2380</v>
      </c>
      <c r="Y6" s="21">
        <f>IF(Y7="",NA(),Y7)</f>
        <v>75.94</v>
      </c>
      <c r="Z6" s="21">
        <f t="shared" ref="Z6:AH6" si="4">IF(Z7="",NA(),Z7)</f>
        <v>74.77</v>
      </c>
      <c r="AA6" s="21">
        <f t="shared" si="4"/>
        <v>73.53</v>
      </c>
      <c r="AB6" s="21">
        <f t="shared" si="4"/>
        <v>78.36</v>
      </c>
      <c r="AC6" s="21">
        <f t="shared" si="4"/>
        <v>50.41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867.83</v>
      </c>
      <c r="BL6" s="21">
        <f t="shared" si="7"/>
        <v>778.81</v>
      </c>
      <c r="BM6" s="21">
        <f t="shared" si="7"/>
        <v>718.49</v>
      </c>
      <c r="BN6" s="21">
        <f t="shared" si="7"/>
        <v>743.31</v>
      </c>
      <c r="BO6" s="21">
        <f t="shared" si="7"/>
        <v>796.8</v>
      </c>
      <c r="BP6" s="20" t="str">
        <f>IF(BP7="","",IF(BP7="-","【-】","【"&amp;SUBSTITUTE(TEXT(BP7,"#,##0.00"),"-","△")&amp;"】"))</f>
        <v>【798.10】</v>
      </c>
      <c r="BQ6" s="21">
        <f>IF(BQ7="",NA(),BQ7)</f>
        <v>60.78</v>
      </c>
      <c r="BR6" s="21">
        <f t="shared" ref="BR6:BZ6" si="8">IF(BR7="",NA(),BR7)</f>
        <v>58.38</v>
      </c>
      <c r="BS6" s="21">
        <f t="shared" si="8"/>
        <v>55.66</v>
      </c>
      <c r="BT6" s="21">
        <f t="shared" si="8"/>
        <v>55.04</v>
      </c>
      <c r="BU6" s="21">
        <f t="shared" si="8"/>
        <v>24.92</v>
      </c>
      <c r="BV6" s="21">
        <f t="shared" si="8"/>
        <v>57.08</v>
      </c>
      <c r="BW6" s="21">
        <f t="shared" si="8"/>
        <v>67.23</v>
      </c>
      <c r="BX6" s="21">
        <f t="shared" si="8"/>
        <v>61.82</v>
      </c>
      <c r="BY6" s="21">
        <f t="shared" si="8"/>
        <v>61.15</v>
      </c>
      <c r="BZ6" s="21">
        <f t="shared" si="8"/>
        <v>58.41</v>
      </c>
      <c r="CA6" s="20" t="str">
        <f>IF(CA7="","",IF(CA7="-","【-】","【"&amp;SUBSTITUTE(TEXT(CA7,"#,##0.00"),"-","△")&amp;"】"))</f>
        <v>【54.51】</v>
      </c>
      <c r="CB6" s="21">
        <f>IF(CB7="",NA(),CB7)</f>
        <v>217.8</v>
      </c>
      <c r="CC6" s="21">
        <f t="shared" ref="CC6:CK6" si="9">IF(CC7="",NA(),CC7)</f>
        <v>253.96</v>
      </c>
      <c r="CD6" s="21">
        <f t="shared" si="9"/>
        <v>268.06</v>
      </c>
      <c r="CE6" s="21">
        <f t="shared" si="9"/>
        <v>281.12</v>
      </c>
      <c r="CF6" s="21">
        <f t="shared" si="9"/>
        <v>566.72</v>
      </c>
      <c r="CG6" s="21">
        <f t="shared" si="9"/>
        <v>274.99</v>
      </c>
      <c r="CH6" s="21">
        <f t="shared" si="9"/>
        <v>228.21</v>
      </c>
      <c r="CI6" s="21">
        <f t="shared" si="9"/>
        <v>246.9</v>
      </c>
      <c r="CJ6" s="21">
        <f t="shared" si="9"/>
        <v>250.43</v>
      </c>
      <c r="CK6" s="21">
        <f t="shared" si="9"/>
        <v>267.33999999999997</v>
      </c>
      <c r="CL6" s="20" t="str">
        <f>IF(CL7="","",IF(CL7="-","【-】","【"&amp;SUBSTITUTE(TEXT(CL7,"#,##0.00"),"-","△")&amp;"】"))</f>
        <v>【286.33】</v>
      </c>
      <c r="CM6" s="21">
        <f>IF(CM7="",NA(),CM7)</f>
        <v>22.76</v>
      </c>
      <c r="CN6" s="21">
        <f t="shared" ref="CN6:CV6" si="10">IF(CN7="",NA(),CN7)</f>
        <v>24.25</v>
      </c>
      <c r="CO6" s="21">
        <f t="shared" si="10"/>
        <v>24.58</v>
      </c>
      <c r="CP6" s="21">
        <f t="shared" si="10"/>
        <v>23.75</v>
      </c>
      <c r="CQ6" s="21">
        <f t="shared" si="10"/>
        <v>23.42</v>
      </c>
      <c r="CR6" s="21">
        <f t="shared" si="10"/>
        <v>54.83</v>
      </c>
      <c r="CS6" s="21">
        <f t="shared" si="10"/>
        <v>54.54</v>
      </c>
      <c r="CT6" s="21">
        <f t="shared" si="10"/>
        <v>52.9</v>
      </c>
      <c r="CU6" s="21">
        <f t="shared" si="10"/>
        <v>52.63</v>
      </c>
      <c r="CV6" s="21">
        <f t="shared" si="10"/>
        <v>52.34</v>
      </c>
      <c r="CW6" s="20" t="str">
        <f>IF(CW7="","",IF(CW7="-","【-】","【"&amp;SUBSTITUTE(TEXT(CW7,"#,##0.00"),"-","△")&amp;"】"))</f>
        <v>【49.92】</v>
      </c>
      <c r="CX6" s="21">
        <f>IF(CX7="",NA(),CX7)</f>
        <v>84.29</v>
      </c>
      <c r="CY6" s="21">
        <f t="shared" ref="CY6:DG6" si="11">IF(CY7="",NA(),CY7)</f>
        <v>84.98</v>
      </c>
      <c r="CZ6" s="21">
        <f t="shared" si="11"/>
        <v>86.1</v>
      </c>
      <c r="DA6" s="21">
        <f t="shared" si="11"/>
        <v>86.04</v>
      </c>
      <c r="DB6" s="21">
        <f t="shared" si="11"/>
        <v>86.63</v>
      </c>
      <c r="DC6" s="21">
        <f t="shared" si="11"/>
        <v>84.7</v>
      </c>
      <c r="DD6" s="21">
        <f t="shared" si="11"/>
        <v>90.3</v>
      </c>
      <c r="DE6" s="21">
        <f t="shared" si="11"/>
        <v>90.3</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1">
        <f t="shared" si="14"/>
        <v>0.83</v>
      </c>
      <c r="EJ6" s="21">
        <f t="shared" si="14"/>
        <v>0.25</v>
      </c>
      <c r="EK6" s="21">
        <f t="shared" si="14"/>
        <v>0.01</v>
      </c>
      <c r="EL6" s="21">
        <f t="shared" si="14"/>
        <v>0.01</v>
      </c>
      <c r="EM6" s="21">
        <f t="shared" si="14"/>
        <v>0.02</v>
      </c>
      <c r="EN6" s="21">
        <f t="shared" si="14"/>
        <v>0.02</v>
      </c>
      <c r="EO6" s="20" t="str">
        <f>IF(EO7="","",IF(EO7="-","【-】","【"&amp;SUBSTITUTE(TEXT(EO7,"#,##0.00"),"-","△")&amp;"】"))</f>
        <v>【0.02】</v>
      </c>
    </row>
    <row r="7" spans="1:145" s="22" customFormat="1" x14ac:dyDescent="0.15">
      <c r="A7" s="14"/>
      <c r="B7" s="23">
        <v>2024</v>
      </c>
      <c r="C7" s="23">
        <v>442135</v>
      </c>
      <c r="D7" s="23">
        <v>47</v>
      </c>
      <c r="E7" s="23">
        <v>17</v>
      </c>
      <c r="F7" s="23">
        <v>5</v>
      </c>
      <c r="G7" s="23">
        <v>0</v>
      </c>
      <c r="H7" s="23" t="s">
        <v>98</v>
      </c>
      <c r="I7" s="23" t="s">
        <v>99</v>
      </c>
      <c r="J7" s="23" t="s">
        <v>100</v>
      </c>
      <c r="K7" s="23" t="s">
        <v>101</v>
      </c>
      <c r="L7" s="23" t="s">
        <v>102</v>
      </c>
      <c r="M7" s="23" t="s">
        <v>103</v>
      </c>
      <c r="N7" s="24" t="s">
        <v>104</v>
      </c>
      <c r="O7" s="24" t="s">
        <v>105</v>
      </c>
      <c r="P7" s="24">
        <v>3.9</v>
      </c>
      <c r="Q7" s="24">
        <v>100</v>
      </c>
      <c r="R7" s="24">
        <v>3850</v>
      </c>
      <c r="S7" s="24">
        <v>33521</v>
      </c>
      <c r="T7" s="24">
        <v>319.32</v>
      </c>
      <c r="U7" s="24">
        <v>104.98</v>
      </c>
      <c r="V7" s="24">
        <v>1309</v>
      </c>
      <c r="W7" s="24">
        <v>0.55000000000000004</v>
      </c>
      <c r="X7" s="24">
        <v>2380</v>
      </c>
      <c r="Y7" s="24">
        <v>75.94</v>
      </c>
      <c r="Z7" s="24">
        <v>74.77</v>
      </c>
      <c r="AA7" s="24">
        <v>73.53</v>
      </c>
      <c r="AB7" s="24">
        <v>78.36</v>
      </c>
      <c r="AC7" s="24">
        <v>50.41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867.83</v>
      </c>
      <c r="BL7" s="24">
        <v>778.81</v>
      </c>
      <c r="BM7" s="24">
        <v>718.49</v>
      </c>
      <c r="BN7" s="24">
        <v>743.31</v>
      </c>
      <c r="BO7" s="24">
        <v>796.8</v>
      </c>
      <c r="BP7" s="24">
        <v>798.1</v>
      </c>
      <c r="BQ7" s="24">
        <v>60.78</v>
      </c>
      <c r="BR7" s="24">
        <v>58.38</v>
      </c>
      <c r="BS7" s="24">
        <v>55.66</v>
      </c>
      <c r="BT7" s="24">
        <v>55.04</v>
      </c>
      <c r="BU7" s="24">
        <v>24.92</v>
      </c>
      <c r="BV7" s="24">
        <v>57.08</v>
      </c>
      <c r="BW7" s="24">
        <v>67.23</v>
      </c>
      <c r="BX7" s="24">
        <v>61.82</v>
      </c>
      <c r="BY7" s="24">
        <v>61.15</v>
      </c>
      <c r="BZ7" s="24">
        <v>58.41</v>
      </c>
      <c r="CA7" s="24">
        <v>54.51</v>
      </c>
      <c r="CB7" s="24">
        <v>217.8</v>
      </c>
      <c r="CC7" s="24">
        <v>253.96</v>
      </c>
      <c r="CD7" s="24">
        <v>268.06</v>
      </c>
      <c r="CE7" s="24">
        <v>281.12</v>
      </c>
      <c r="CF7" s="24">
        <v>566.72</v>
      </c>
      <c r="CG7" s="24">
        <v>274.99</v>
      </c>
      <c r="CH7" s="24">
        <v>228.21</v>
      </c>
      <c r="CI7" s="24">
        <v>246.9</v>
      </c>
      <c r="CJ7" s="24">
        <v>250.43</v>
      </c>
      <c r="CK7" s="24">
        <v>267.33999999999997</v>
      </c>
      <c r="CL7" s="24">
        <v>286.33</v>
      </c>
      <c r="CM7" s="24">
        <v>22.76</v>
      </c>
      <c r="CN7" s="24">
        <v>24.25</v>
      </c>
      <c r="CO7" s="24">
        <v>24.58</v>
      </c>
      <c r="CP7" s="24">
        <v>23.75</v>
      </c>
      <c r="CQ7" s="24">
        <v>23.42</v>
      </c>
      <c r="CR7" s="24">
        <v>54.83</v>
      </c>
      <c r="CS7" s="24">
        <v>54.54</v>
      </c>
      <c r="CT7" s="24">
        <v>52.9</v>
      </c>
      <c r="CU7" s="24">
        <v>52.63</v>
      </c>
      <c r="CV7" s="24">
        <v>52.34</v>
      </c>
      <c r="CW7" s="24">
        <v>49.92</v>
      </c>
      <c r="CX7" s="24">
        <v>84.29</v>
      </c>
      <c r="CY7" s="24">
        <v>84.98</v>
      </c>
      <c r="CZ7" s="24">
        <v>86.1</v>
      </c>
      <c r="DA7" s="24">
        <v>86.04</v>
      </c>
      <c r="DB7" s="24">
        <v>86.63</v>
      </c>
      <c r="DC7" s="24">
        <v>84.7</v>
      </c>
      <c r="DD7" s="24">
        <v>90.3</v>
      </c>
      <c r="DE7" s="24">
        <v>90.3</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0.83</v>
      </c>
      <c r="EJ7" s="24">
        <v>0.25</v>
      </c>
      <c r="EK7" s="24">
        <v>0.01</v>
      </c>
      <c r="EL7" s="24">
        <v>0.01</v>
      </c>
      <c r="EM7" s="24">
        <v>0.02</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2026-02-26T07:06:00Z</cp:lastPrinted>
  <dcterms:created xsi:type="dcterms:W3CDTF">2025-12-22T09:30:02Z</dcterms:created>
  <dcterms:modified xsi:type="dcterms:W3CDTF">2026-03-06T01:59:51Z</dcterms:modified>
  <cp:category/>
</cp:coreProperties>
</file>