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2.豊後大野市　鬼塚分確認待ち\"/>
    </mc:Choice>
  </mc:AlternateContent>
  <xr:revisionPtr revIDLastSave="0" documentId="13_ncr:1_{62239AF6-56B4-4287-818B-0BD7BAA52B75}" xr6:coauthVersionLast="47" xr6:coauthVersionMax="47" xr10:uidLastSave="{00000000-0000-0000-0000-000000000000}"/>
  <workbookProtection workbookAlgorithmName="SHA-512" workbookHashValue="oYvYKs1D2Tfaldljv3yOdHrguyopp3N7q/yxu1HoU/5whhxmuDo/xiwGnJxaqJsebcppC8hY4heurQoy+cNqxQ==" workbookSaltValue="Po+Kamt6NNUfqhRoRLDUHw=="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AD10" i="4"/>
  <c r="W10" i="4"/>
  <c r="P10" i="4"/>
  <c r="I10" i="4"/>
  <c r="B10" i="4"/>
  <c r="AD8"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<sst xmlns="http://schemas.openxmlformats.org/spreadsheetml/2006/main" count="319" uniqueCount="114">
  <si>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</si>
  <si>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</si>
  <si>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</si>
  <si>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</si>
  <si>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</si>
  <si>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</si>
  <si>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</si>
  <si>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</si>
  <si>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</si>
  <si>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</si>
  <si>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</si>
  <si>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</si>
  <si>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</si>
  <si>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</si>
  <si>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</si>
  <si>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</si>
  <si>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</si>
  <si>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</si>
  <si>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</si>
  <si>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</si>
  <si>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</si>
  <si>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</si>
  <si>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</si>
  <si>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</si>
  <si>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</si>
  <si>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</si>
  <si>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</si>
  <si>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</si>
  <si>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</si>
  <si>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</si>
  <si>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</si>
  <si>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</si>
  <si>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</si>
  <si>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</si>
  <si>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</si>
  <si>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</si>
  <si>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</si>
  <si>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</si>
  <si>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</si>
  <si>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</si>
  <si>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</si>
  <si>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</si>
  <si>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</si>
  <si>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</si>
  <si>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</si>
  <si>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</si>
  <si>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</si>
  <si>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</si>
  <si>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</si>
  <si>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</si>
  <si>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</si>
  <si>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</si>
  <si>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</si>
  <si>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</si>
  <si>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</si>
  <si>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</si>
  <si>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</si>
  <si>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</si>
  <si>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</si>
  <si>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</si>
  <si>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</si>
  <si>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</si>
  <si>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</si>
  <si>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</si>
  <si>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</si>
  <si>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</si>
  <si>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</si>
  <si>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</si>
  <si>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</si>
  <si>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</si>
  <si>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</si>
  <si>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</si>
  <si>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</si>
  <si>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</si>
  <si>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</si>
  <si>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</si>
  <si>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</si>
  <si>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</si>
  <si>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</si>
  <si>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</si>
  <si>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</si>
  <si>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</si>
  <si>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</si>
  <si>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</si>
  <si>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</si>
  <si>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</si>
  <si>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</si>
  <si>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</si>
  <si>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</si>
  <si>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</si>
  <si>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</si>
  <si>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</si>
  <si>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</si>
  <si>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</si>
  <si>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</si>
  <si>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大分県　豊後大野市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</si>
  <si>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</si>
  <si>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</si>
  <si>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</si>
  <si>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</si>
  <si>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</si>
  <si>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</si>
  <si>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</si>
  <si>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</si>
  <si>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</si>
  <si>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</si>
  <si>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</si>
  <si>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</si>
  <si>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</si>
  <si>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</si>
  <si>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</si>
  <si>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③『有形固定資産減価償却率』・・・・有形固定資産のうち償却対象資産の減価償却がどの程度進んでいるかを表す指標で、資産の老朽化度合を示すもの。法的化初年度であるため、4.65％という数値になっているが、実際は供用開始後30年を超える施設もあり老朽化は進んでいる。計画している使用料の改定による使用料収入の増や、維持管理の削減により更新の時期に備えたい。
</t>
    <rPh sb="2" eb="4">
      <t>ユウケイ</t>
    </rPh>
    <rPh sb="4" eb="6">
      <t>コテイ</t>
    </rPh>
    <rPh sb="6" eb="8">
      <t>シサン</t>
    </rPh>
    <rPh sb="8" eb="10">
      <t>ゲンカ</t>
    </rPh>
    <rPh sb="10" eb="13">
      <t>ショウキャクリツ</t>
    </rPh>
    <rPh sb="70" eb="72">
      <t>ホウテキ</t>
    </rPh>
    <rPh sb="72" eb="73">
      <t>カ</t>
    </rPh>
    <rPh sb="73" eb="76">
      <t>ショネンド</t>
    </rPh>
    <rPh sb="90" eb="92">
      <t>スウチ</t>
    </rPh>
    <rPh sb="100" eb="102">
      <t>ジッサイ</t>
    </rPh>
    <rPh sb="120" eb="123">
      <t>ロウキュウカ</t>
    </rPh>
    <rPh sb="124" eb="125">
      <t>スス</t>
    </rPh>
    <rPh sb="130" eb="132">
      <t>ケイカク</t>
    </rPh>
    <rPh sb="136" eb="139">
      <t>シヨウリョウ</t>
    </rPh>
    <rPh sb="140" eb="142">
      <t>カイテイ</t>
    </rPh>
    <rPh sb="145" eb="148">
      <t>シヨウリョウ</t>
    </rPh>
    <rPh sb="148" eb="150">
      <t>シュウニュウ</t>
    </rPh>
    <rPh sb="151" eb="152">
      <t>ゾウ</t>
    </rPh>
    <rPh sb="154" eb="156">
      <t>イジ</t>
    </rPh>
    <rPh sb="156" eb="158">
      <t>カンリ</t>
    </rPh>
    <rPh sb="159" eb="161">
      <t>サクゲン</t>
    </rPh>
    <rPh sb="164" eb="166">
      <t>コウシン</t>
    </rPh>
    <rPh sb="167" eb="169">
      <t>ジキ</t>
    </rPh>
    <rPh sb="170" eb="171">
      <t>ソナ</t>
    </rPh>
    <phoneticPr fontId="1"/>
  </si>
  <si>
    <r>
      <t>①『経常収支比率』・・・経常費用が経常収益でどの程度賄えているかを表す指標。</t>
    </r>
    <r>
      <rPr>
        <sz val="10.5"/>
        <color theme="1"/>
        <rFont val="ＭＳ ゴシック"/>
        <family val="3"/>
        <charset val="128"/>
      </rPr>
      <t>全国、類団平均に対して収支比率が高いが、費用・収益両面で更なる改善・向上を目指す必要がある。
②『累積欠損金比率』・・・営業収益に対する累積欠損金の状況を表す指標。欠損金はなく健全な状況といえる。
③『流動比率』・・・流動負債に対する流動資産の割合で短期債務に対する支払い能力を表す指標。全国・類似団体平均を上回っている。
④『企業債残高対事業規模比率』・・・使用料収入に対する企業債残高の割合であり、企業債残高の規模を表す指標。全国・類団平均より少し上回っている。
⑤『経費回収率』・・・使用料で回収すべき経費を、どの程度使用料で賄えているかを表した指標。類団平均と同程度だが更なる経費回収率の向上を目指す必要がある。令和10年・16年度にそれぞれ12％の使用料増の改定を行い、使用料収入の増を目指す。
⑥『汚水処理原価』・・・有収水量１㎥当たりについて、汚水処理に係るコストを表した指標。処理場にかかる経費等が大きく、全国・類団平均を大きく上回っている。
⑦『施設利用率』・・・処理能力に対する汚水処理量の割合で、施設の利用状況を判断する指標。全国平均と同程度だが、更なる利用率向上に努める必要がある。
⑧『水洗化率』・・・実際に水洗便所を設置して汚水を処理している人口の割合を表した指標。全国・類似団体同程度だが、更なる水洗化率向上に努める必要がある。</t>
    </r>
    <rPh sb="38" eb="40">
      <t>ゼンコク</t>
    </rPh>
    <rPh sb="41" eb="42">
      <t>ルイ</t>
    </rPh>
    <rPh sb="42" eb="43">
      <t>ダン</t>
    </rPh>
    <rPh sb="43" eb="45">
      <t>ヘイキン</t>
    </rPh>
    <rPh sb="46" eb="47">
      <t>タイ</t>
    </rPh>
    <rPh sb="49" eb="51">
      <t>シュウシ</t>
    </rPh>
    <rPh sb="51" eb="53">
      <t>ヒリツ</t>
    </rPh>
    <rPh sb="54" eb="55">
      <t>タカ</t>
    </rPh>
    <rPh sb="58" eb="60">
      <t>ヒヨウ</t>
    </rPh>
    <rPh sb="61" eb="63">
      <t>シュウエキ</t>
    </rPh>
    <rPh sb="63" eb="65">
      <t>リョウメン</t>
    </rPh>
    <rPh sb="66" eb="67">
      <t>サラ</t>
    </rPh>
    <rPh sb="69" eb="71">
      <t>カイゼン</t>
    </rPh>
    <rPh sb="72" eb="74">
      <t>コウジョウ</t>
    </rPh>
    <rPh sb="75" eb="77">
      <t>メザ</t>
    </rPh>
    <rPh sb="78" eb="80">
      <t>ヒツヨウ</t>
    </rPh>
    <rPh sb="253" eb="255">
      <t>ゼンコク</t>
    </rPh>
    <rPh sb="256" eb="257">
      <t>ルイ</t>
    </rPh>
    <rPh sb="257" eb="258">
      <t>ダン</t>
    </rPh>
    <rPh sb="258" eb="260">
      <t>ヘイキン</t>
    </rPh>
    <rPh sb="262" eb="263">
      <t>スコ</t>
    </rPh>
    <rPh sb="264" eb="266">
      <t>ウワマワ</t>
    </rPh>
    <rPh sb="317" eb="318">
      <t>ルイ</t>
    </rPh>
    <rPh sb="318" eb="319">
      <t>ダン</t>
    </rPh>
    <rPh sb="319" eb="321">
      <t>ヘイキン</t>
    </rPh>
    <rPh sb="322" eb="325">
      <t>ドウテイド</t>
    </rPh>
    <rPh sb="327" eb="328">
      <t>サラ</t>
    </rPh>
    <rPh sb="330" eb="332">
      <t>ケイヒ</t>
    </rPh>
    <rPh sb="332" eb="335">
      <t>カイシュウリツ</t>
    </rPh>
    <rPh sb="336" eb="338">
      <t>コウジョウ</t>
    </rPh>
    <rPh sb="339" eb="341">
      <t>メザ</t>
    </rPh>
    <rPh sb="342" eb="344">
      <t>ヒツヨウ</t>
    </rPh>
    <rPh sb="348" eb="350">
      <t>レイワ</t>
    </rPh>
    <rPh sb="352" eb="353">
      <t>ネン</t>
    </rPh>
    <rPh sb="356" eb="358">
      <t>ネンド</t>
    </rPh>
    <rPh sb="367" eb="370">
      <t>シヨウリョウ</t>
    </rPh>
    <rPh sb="370" eb="371">
      <t>ゾウ</t>
    </rPh>
    <rPh sb="372" eb="374">
      <t>カイテイ</t>
    </rPh>
    <rPh sb="375" eb="376">
      <t>オコナ</t>
    </rPh>
    <rPh sb="378" eb="381">
      <t>シヨウリョウ</t>
    </rPh>
    <rPh sb="381" eb="383">
      <t>シュウニュウ</t>
    </rPh>
    <rPh sb="384" eb="385">
      <t>ゾウ</t>
    </rPh>
    <rPh sb="386" eb="388">
      <t>メザ</t>
    </rPh>
    <rPh sb="445" eb="446">
      <t>オオ</t>
    </rPh>
    <rPh sb="449" eb="451">
      <t>ゼンコク</t>
    </rPh>
    <rPh sb="452" eb="453">
      <t>ルイ</t>
    </rPh>
    <rPh sb="453" eb="454">
      <t>ダン</t>
    </rPh>
    <rPh sb="454" eb="456">
      <t>ヘイキン</t>
    </rPh>
    <rPh sb="457" eb="458">
      <t>オオ</t>
    </rPh>
    <rPh sb="460" eb="462">
      <t>ウワマワ</t>
    </rPh>
    <phoneticPr fontId="1"/>
  </si>
  <si>
    <r>
      <t xml:space="preserve">供給開始から30年を超える施設もあり老朽化は徐々に進んでいるものの、今のところ大きな事故なく運用できている。令和6年度より法適用へと移行したため、多くの項目について前年度との比較はできない。
経営については処理人口が減少していることなどから、経費回収率、汚水処理原価等悪化しており、健全で効率的な経営が難しい。
今後も定期的な点検を行い施設の長寿命化を図りながら、経営の効率化に努める必要がある。
</t>
    </r>
    <r>
      <rPr>
        <sz val="10.5"/>
        <color theme="1"/>
        <rFont val="ＭＳ ゴシック"/>
        <family val="3"/>
        <charset val="128"/>
      </rPr>
      <t>人材の確保については公営企業の人材は市（自治体）の人材であり、その人材確保自体が難しい傾向となっており、適切な人材配置を要求していく必要がある。また、近年の職員給与費の増加や物価高騰による営業費用の増加していることで公営企業としての運営が困難な時期を迎えており、使用料改定など、できる部分から収入を上げていく。</t>
    </r>
    <rPh sb="54" eb="56">
      <t>レイワ</t>
    </rPh>
    <rPh sb="57" eb="59">
      <t>ネンド</t>
    </rPh>
    <rPh sb="61" eb="62">
      <t>ホウ</t>
    </rPh>
    <rPh sb="62" eb="64">
      <t>テキヨウ</t>
    </rPh>
    <rPh sb="66" eb="68">
      <t>イコウ</t>
    </rPh>
    <rPh sb="73" eb="74">
      <t>オオ</t>
    </rPh>
    <rPh sb="76" eb="78">
      <t>コウモク</t>
    </rPh>
    <rPh sb="82" eb="85">
      <t>ゼンネンド</t>
    </rPh>
    <rPh sb="87" eb="89">
      <t>ヒカク</t>
    </rPh>
    <rPh sb="151" eb="152">
      <t>ムズカ</t>
    </rPh>
    <rPh sb="199" eb="201">
      <t>ジンザイ</t>
    </rPh>
    <rPh sb="202" eb="204">
      <t>カクホ</t>
    </rPh>
    <rPh sb="307" eb="309">
      <t>コウエイ</t>
    </rPh>
    <rPh sb="309" eb="311">
      <t>キギョウ</t>
    </rPh>
    <rPh sb="315" eb="317">
      <t>ウンエイ</t>
    </rPh>
    <rPh sb="318" eb="320">
      <t>コンナン</t>
    </rPh>
    <rPh sb="321" eb="323">
      <t>ジキ</t>
    </rPh>
    <rPh sb="324" eb="325">
      <t>ムカ</t>
    </rPh>
    <rPh sb="330" eb="333">
      <t>シヨウリョウ</t>
    </rPh>
    <rPh sb="333" eb="335">
      <t>カイテイ</t>
    </rPh>
    <rPh sb="341" eb="343">
      <t>ブブン</t>
    </rPh>
    <rPh sb="345" eb="347">
      <t>シュウニュウ</t>
    </rPh>
    <rPh sb="348" eb="349">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</si>
</sst>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E84-4DA2-AFF3-D39349120F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E84-4DA2-AFF3-D39349120F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47.69</c:v>
                </c:pt>
              </c:numCache>
            </c:numRef>
          </c:val>
          <c:extLst>
            <c:ext xmlns:c16="http://schemas.microsoft.com/office/drawing/2014/chart" uri="{C3380CC4-5D6E-409C-BE32-E72D297353CC}">
              <c16:uniqueId val="{00000000-DCF8-4BEE-B64D-27C9583FE8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CF8-4BEE-B64D-27C9583FE8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90.62</c:v>
                </c:pt>
              </c:numCache>
            </c:numRef>
          </c:val>
          <c:extLst>
            <c:ext xmlns:c16="http://schemas.microsoft.com/office/drawing/2014/chart" uri="{C3380CC4-5D6E-409C-BE32-E72D297353CC}">
              <c16:uniqueId val="{00000000-0552-423C-880F-A78FEC265C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0552-423C-880F-A78FEC265C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119.66</c:v>
                </c:pt>
              </c:numCache>
            </c:numRef>
          </c:val>
          <c:extLst>
            <c:ext xmlns:c16="http://schemas.microsoft.com/office/drawing/2014/chart" uri="{C3380CC4-5D6E-409C-BE32-E72D297353CC}">
              <c16:uniqueId val="{00000000-3A38-4486-AF8C-6871961640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3A38-4486-AF8C-6871961640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4.6500000000000004</c:v>
                </c:pt>
              </c:numCache>
            </c:numRef>
          </c:val>
          <c:extLst>
            <c:ext xmlns:c16="http://schemas.microsoft.com/office/drawing/2014/chart" uri="{C3380CC4-5D6E-409C-BE32-E72D297353CC}">
              <c16:uniqueId val="{00000000-BADE-4709-9162-C2CF075E83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BADE-4709-9162-C2CF075E83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5F9-4640-85F1-C0AD893956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5F9-4640-85F1-C0AD893956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3DE-4F1E-80B4-9092A315CA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33DE-4F1E-80B4-9092A315CA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47.84</c:v>
                </c:pt>
              </c:numCache>
            </c:numRef>
          </c:val>
          <c:extLst>
            <c:ext xmlns:c16="http://schemas.microsoft.com/office/drawing/2014/chart" uri="{C3380CC4-5D6E-409C-BE32-E72D297353CC}">
              <c16:uniqueId val="{00000000-7C68-40D1-8DDD-F8B7B126A9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C68-40D1-8DDD-F8B7B126A9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863.62</c:v>
                </c:pt>
              </c:numCache>
            </c:numRef>
          </c:val>
          <c:extLst>
            <c:ext xmlns:c16="http://schemas.microsoft.com/office/drawing/2014/chart" uri="{C3380CC4-5D6E-409C-BE32-E72D297353CC}">
              <c16:uniqueId val="{00000000-FDEE-4871-A9EC-47E01B5B68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FDEE-4871-A9EC-47E01B5B68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58.49</c:v>
                </c:pt>
              </c:numCache>
            </c:numRef>
          </c:val>
          <c:extLst>
            <c:ext xmlns:c16="http://schemas.microsoft.com/office/drawing/2014/chart" uri="{C3380CC4-5D6E-409C-BE32-E72D297353CC}">
              <c16:uniqueId val="{00000000-E714-49A5-ACFB-0C3B31D77A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E714-49A5-ACFB-0C3B31D77A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319.51</c:v>
                </c:pt>
              </c:numCache>
            </c:numRef>
          </c:val>
          <c:extLst>
            <c:ext xmlns:c16="http://schemas.microsoft.com/office/drawing/2014/chart" uri="{C3380CC4-5D6E-409C-BE32-E72D297353CC}">
              <c16:uniqueId val="{00000000-C3B1-45DE-AD1E-243F74B8F9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C3B1-45DE-AD1E-243F74B8F9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大分県　豊後大野市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31998</v>
      </c>
      <c r="AM8" s="35"/>
      <c r="AN8" s="35"/>
      <c r="AO8" s="35"/>
      <c r="AP8" s="35"/>
      <c r="AQ8" s="35"/>
      <c r="AR8" s="35"/>
      <c r="AS8" s="35"/>
      <c r="AT8" s="36">
        <f>データ!T6</f>
        <v>603.14</v>
      </c>
      <c r="AU8" s="36"/>
      <c r="AV8" s="36"/>
      <c r="AW8" s="36"/>
      <c r="AX8" s="36"/>
      <c r="AY8" s="36"/>
      <c r="AZ8" s="36"/>
      <c r="BA8" s="36"/>
      <c r="BB8" s="36">
        <f>データ!U6</f>
        <v>53.05</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74.13</v>
      </c>
      <c r="J10" s="36"/>
      <c r="K10" s="36"/>
      <c r="L10" s="36"/>
      <c r="M10" s="36"/>
      <c r="N10" s="36"/>
      <c r="O10" s="36"/>
      <c r="P10" s="36">
        <f>データ!P6</f>
        <v>8.31</v>
      </c>
      <c r="Q10" s="36"/>
      <c r="R10" s="36"/>
      <c r="S10" s="36"/>
      <c r="T10" s="36"/>
      <c r="U10" s="36"/>
      <c r="V10" s="36"/>
      <c r="W10" s="36">
        <f>データ!Q6</f>
        <v>87.65</v>
      </c>
      <c r="X10" s="36"/>
      <c r="Y10" s="36"/>
      <c r="Z10" s="36"/>
      <c r="AA10" s="36"/>
      <c r="AB10" s="36"/>
      <c r="AC10" s="36"/>
      <c r="AD10" s="35">
        <f>データ!R6</f>
        <v>3680</v>
      </c>
      <c r="AE10" s="35"/>
      <c r="AF10" s="35"/>
      <c r="AG10" s="35"/>
      <c r="AH10" s="35"/>
      <c r="AI10" s="35"/>
      <c r="AJ10" s="35"/>
      <c r="AK10" s="2"/>
      <c r="AL10" s="35">
        <f>データ!V6</f>
        <v>2634</v>
      </c>
      <c r="AM10" s="35"/>
      <c r="AN10" s="35"/>
      <c r="AO10" s="35"/>
      <c r="AP10" s="35"/>
      <c r="AQ10" s="35"/>
      <c r="AR10" s="35"/>
      <c r="AS10" s="35"/>
      <c r="AT10" s="36">
        <f>データ!W6</f>
        <v>1.51</v>
      </c>
      <c r="AU10" s="36"/>
      <c r="AV10" s="36"/>
      <c r="AW10" s="36"/>
      <c r="AX10" s="36"/>
      <c r="AY10" s="36"/>
      <c r="AZ10" s="36"/>
      <c r="BA10" s="36"/>
      <c r="BB10" s="36">
        <f>データ!X6</f>
        <v>1744.37</v>
      </c>
      <c r="BC10" s="36"/>
      <c r="BD10" s="36"/>
      <c r="BE10" s="36"/>
      <c r="BF10" s="36"/>
      <c r="BG10" s="36"/>
      <c r="BH10" s="36"/>
      <c r="BI10" s="36"/>
      <c r="BJ10" s="2"/>
      <c r="BK10" s="2"/>
      <c r="BL10" s="67" t="s">
        <v>37</v>
      </c>
      <c r="BM10" s="68"/>
      <c r="BN10" s="69" t="s">
        <v>39</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28</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112</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43</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10</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9</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n8eM97/K4hdpgM56VWNLe9RxEF/G8ih/sPFmveiMFcjJvLdGsDbGYypTiHSX8kbVbwkMmVsaO9iKHt58pSSY1w==" saltValue="ZiYBum5i8zpFQDP8T6UYS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1" t="s">
        <v>60</v>
      </c>
      <c r="I3" s="72"/>
      <c r="J3" s="72"/>
      <c r="K3" s="72"/>
      <c r="L3" s="72"/>
      <c r="M3" s="72"/>
      <c r="N3" s="72"/>
      <c r="O3" s="72"/>
      <c r="P3" s="72"/>
      <c r="Q3" s="72"/>
      <c r="R3" s="72"/>
      <c r="S3" s="72"/>
      <c r="T3" s="72"/>
      <c r="U3" s="72"/>
      <c r="V3" s="72"/>
      <c r="W3" s="72"/>
      <c r="X3" s="73"/>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442127</v>
      </c>
      <c r="D6" s="19">
        <f t="shared" si="1"/>
        <v>46</v>
      </c>
      <c r="E6" s="19">
        <f t="shared" si="1"/>
        <v>17</v>
      </c>
      <c r="F6" s="19">
        <f t="shared" si="1"/>
        <v>5</v>
      </c>
      <c r="G6" s="19">
        <f t="shared" si="1"/>
        <v>0</v>
      </c>
      <c r="H6" s="19" t="str">
        <f t="shared" si="1"/>
        <v>大分県　豊後大野市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74.13</v>
      </c>
      <c r="P6" s="23">
        <f t="shared" si="1"/>
        <v>8.31</v>
      </c>
      <c r="Q6" s="23">
        <f t="shared" si="1"/>
        <v>87.65</v>
      </c>
      <c r="R6" s="23">
        <f t="shared" si="1"/>
        <v>3680</v>
      </c>
      <c r="S6" s="23">
        <f t="shared" si="1"/>
        <v>31998</v>
      </c>
      <c r="T6" s="23">
        <f t="shared" si="1"/>
        <v>603.14</v>
      </c>
      <c r="U6" s="23">
        <f t="shared" si="1"/>
        <v>53.05</v>
      </c>
      <c r="V6" s="23">
        <f t="shared" si="1"/>
        <v>2634</v>
      </c>
      <c r="W6" s="23">
        <f t="shared" si="1"/>
        <v>1.51</v>
      </c>
      <c r="X6" s="23">
        <f t="shared" si="1"/>
        <v>1744.37</v>
      </c>
      <c r="Y6" s="27" t="str">
        <f t="shared" ref="Y6:AH6" si="2">IF(Y7="",NA(),Y7)</f>
        <v>-</v>
      </c>
      <c r="Z6" s="27" t="str">
        <f t="shared" si="2"/>
        <v>-</v>
      </c>
      <c r="AA6" s="27" t="str">
        <f t="shared" si="2"/>
        <v>-</v>
      </c>
      <c r="AB6" s="27" t="str">
        <f t="shared" si="2"/>
        <v>-</v>
      </c>
      <c r="AC6" s="27">
        <f t="shared" si="2"/>
        <v>119.66</v>
      </c>
      <c r="AD6" s="27" t="str">
        <f t="shared" si="2"/>
        <v>-</v>
      </c>
      <c r="AE6" s="27" t="str">
        <f t="shared" si="2"/>
        <v>-</v>
      </c>
      <c r="AF6" s="27" t="str">
        <f t="shared" si="2"/>
        <v>-</v>
      </c>
      <c r="AG6" s="27" t="str">
        <f t="shared" si="2"/>
        <v>-</v>
      </c>
      <c r="AH6" s="27">
        <f t="shared" si="2"/>
        <v>103.04</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100.31</v>
      </c>
      <c r="AT6" s="23" t="str">
        <f>IF(AT7="","",IF(AT7="-","【-】","【"&amp;SUBSTITUTE(TEXT(AT7,"#,##0.00"),"-","△")&amp;"】"))</f>
        <v>【102.74】</v>
      </c>
      <c r="AU6" s="27" t="str">
        <f t="shared" ref="AU6:BD6" si="4">IF(AU7="",NA(),AU7)</f>
        <v>-</v>
      </c>
      <c r="AV6" s="27" t="str">
        <f t="shared" si="4"/>
        <v>-</v>
      </c>
      <c r="AW6" s="27" t="str">
        <f t="shared" si="4"/>
        <v>-</v>
      </c>
      <c r="AX6" s="27" t="str">
        <f t="shared" si="4"/>
        <v>-</v>
      </c>
      <c r="AY6" s="27">
        <f t="shared" si="4"/>
        <v>47.84</v>
      </c>
      <c r="AZ6" s="27" t="str">
        <f t="shared" si="4"/>
        <v>-</v>
      </c>
      <c r="BA6" s="27" t="str">
        <f t="shared" si="4"/>
        <v>-</v>
      </c>
      <c r="BB6" s="27" t="str">
        <f t="shared" si="4"/>
        <v>-</v>
      </c>
      <c r="BC6" s="27" t="str">
        <f t="shared" si="4"/>
        <v>-</v>
      </c>
      <c r="BD6" s="27">
        <f t="shared" si="4"/>
        <v>41.03</v>
      </c>
      <c r="BE6" s="23" t="str">
        <f>IF(BE7="","",IF(BE7="-","【-】","【"&amp;SUBSTITUTE(TEXT(BE7,"#,##0.00"),"-","△")&amp;"】"))</f>
        <v>【47.19】</v>
      </c>
      <c r="BF6" s="27" t="str">
        <f t="shared" ref="BF6:BO6" si="5">IF(BF7="",NA(),BF7)</f>
        <v>-</v>
      </c>
      <c r="BG6" s="27" t="str">
        <f t="shared" si="5"/>
        <v>-</v>
      </c>
      <c r="BH6" s="27" t="str">
        <f t="shared" si="5"/>
        <v>-</v>
      </c>
      <c r="BI6" s="27" t="str">
        <f t="shared" si="5"/>
        <v>-</v>
      </c>
      <c r="BJ6" s="27">
        <f t="shared" si="5"/>
        <v>863.62</v>
      </c>
      <c r="BK6" s="27" t="str">
        <f t="shared" si="5"/>
        <v>-</v>
      </c>
      <c r="BL6" s="27" t="str">
        <f t="shared" si="5"/>
        <v>-</v>
      </c>
      <c r="BM6" s="27" t="str">
        <f t="shared" si="5"/>
        <v>-</v>
      </c>
      <c r="BN6" s="27" t="str">
        <f t="shared" si="5"/>
        <v>-</v>
      </c>
      <c r="BO6" s="27">
        <f t="shared" si="5"/>
        <v>796.8</v>
      </c>
      <c r="BP6" s="23" t="str">
        <f>IF(BP7="","",IF(BP7="-","【-】","【"&amp;SUBSTITUTE(TEXT(BP7,"#,##0.00"),"-","△")&amp;"】"))</f>
        <v>【798.10】</v>
      </c>
      <c r="BQ6" s="27" t="str">
        <f t="shared" ref="BQ6:BZ6" si="6">IF(BQ7="",NA(),BQ7)</f>
        <v>-</v>
      </c>
      <c r="BR6" s="27" t="str">
        <f t="shared" si="6"/>
        <v>-</v>
      </c>
      <c r="BS6" s="27" t="str">
        <f t="shared" si="6"/>
        <v>-</v>
      </c>
      <c r="BT6" s="27" t="str">
        <f t="shared" si="6"/>
        <v>-</v>
      </c>
      <c r="BU6" s="27">
        <f t="shared" si="6"/>
        <v>58.49</v>
      </c>
      <c r="BV6" s="27" t="str">
        <f t="shared" si="6"/>
        <v>-</v>
      </c>
      <c r="BW6" s="27" t="str">
        <f t="shared" si="6"/>
        <v>-</v>
      </c>
      <c r="BX6" s="27" t="str">
        <f t="shared" si="6"/>
        <v>-</v>
      </c>
      <c r="BY6" s="27" t="str">
        <f t="shared" si="6"/>
        <v>-</v>
      </c>
      <c r="BZ6" s="27">
        <f t="shared" si="6"/>
        <v>58.41</v>
      </c>
      <c r="CA6" s="23" t="str">
        <f>IF(CA7="","",IF(CA7="-","【-】","【"&amp;SUBSTITUTE(TEXT(CA7,"#,##0.00"),"-","△")&amp;"】"))</f>
        <v>【54.51】</v>
      </c>
      <c r="CB6" s="27" t="str">
        <f t="shared" ref="CB6:CK6" si="7">IF(CB7="",NA(),CB7)</f>
        <v>-</v>
      </c>
      <c r="CC6" s="27" t="str">
        <f t="shared" si="7"/>
        <v>-</v>
      </c>
      <c r="CD6" s="27" t="str">
        <f t="shared" si="7"/>
        <v>-</v>
      </c>
      <c r="CE6" s="27" t="str">
        <f t="shared" si="7"/>
        <v>-</v>
      </c>
      <c r="CF6" s="27">
        <f t="shared" si="7"/>
        <v>319.51</v>
      </c>
      <c r="CG6" s="27" t="str">
        <f t="shared" si="7"/>
        <v>-</v>
      </c>
      <c r="CH6" s="27" t="str">
        <f t="shared" si="7"/>
        <v>-</v>
      </c>
      <c r="CI6" s="27" t="str">
        <f t="shared" si="7"/>
        <v>-</v>
      </c>
      <c r="CJ6" s="27" t="str">
        <f t="shared" si="7"/>
        <v>-</v>
      </c>
      <c r="CK6" s="27">
        <f t="shared" si="7"/>
        <v>267.33999999999997</v>
      </c>
      <c r="CL6" s="23" t="str">
        <f>IF(CL7="","",IF(CL7="-","【-】","【"&amp;SUBSTITUTE(TEXT(CL7,"#,##0.00"),"-","△")&amp;"】"))</f>
        <v>【286.33】</v>
      </c>
      <c r="CM6" s="27" t="str">
        <f t="shared" ref="CM6:CV6" si="8">IF(CM7="",NA(),CM7)</f>
        <v>-</v>
      </c>
      <c r="CN6" s="27" t="str">
        <f t="shared" si="8"/>
        <v>-</v>
      </c>
      <c r="CO6" s="27" t="str">
        <f t="shared" si="8"/>
        <v>-</v>
      </c>
      <c r="CP6" s="27" t="str">
        <f t="shared" si="8"/>
        <v>-</v>
      </c>
      <c r="CQ6" s="27">
        <f t="shared" si="8"/>
        <v>47.69</v>
      </c>
      <c r="CR6" s="27" t="str">
        <f t="shared" si="8"/>
        <v>-</v>
      </c>
      <c r="CS6" s="27" t="str">
        <f t="shared" si="8"/>
        <v>-</v>
      </c>
      <c r="CT6" s="27" t="str">
        <f t="shared" si="8"/>
        <v>-</v>
      </c>
      <c r="CU6" s="27" t="str">
        <f t="shared" si="8"/>
        <v>-</v>
      </c>
      <c r="CV6" s="27">
        <f t="shared" si="8"/>
        <v>52.34</v>
      </c>
      <c r="CW6" s="23" t="str">
        <f>IF(CW7="","",IF(CW7="-","【-】","【"&amp;SUBSTITUTE(TEXT(CW7,"#,##0.00"),"-","△")&amp;"】"))</f>
        <v>【49.92】</v>
      </c>
      <c r="CX6" s="27" t="str">
        <f t="shared" ref="CX6:DG6" si="9">IF(CX7="",NA(),CX7)</f>
        <v>-</v>
      </c>
      <c r="CY6" s="27" t="str">
        <f t="shared" si="9"/>
        <v>-</v>
      </c>
      <c r="CZ6" s="27" t="str">
        <f t="shared" si="9"/>
        <v>-</v>
      </c>
      <c r="DA6" s="27" t="str">
        <f t="shared" si="9"/>
        <v>-</v>
      </c>
      <c r="DB6" s="27">
        <f t="shared" si="9"/>
        <v>90.62</v>
      </c>
      <c r="DC6" s="27" t="str">
        <f t="shared" si="9"/>
        <v>-</v>
      </c>
      <c r="DD6" s="27" t="str">
        <f t="shared" si="9"/>
        <v>-</v>
      </c>
      <c r="DE6" s="27" t="str">
        <f t="shared" si="9"/>
        <v>-</v>
      </c>
      <c r="DF6" s="27" t="str">
        <f t="shared" si="9"/>
        <v>-</v>
      </c>
      <c r="DG6" s="27">
        <f t="shared" si="9"/>
        <v>90.05</v>
      </c>
      <c r="DH6" s="23" t="str">
        <f>IF(DH7="","",IF(DH7="-","【-】","【"&amp;SUBSTITUTE(TEXT(DH7,"#,##0.00"),"-","△")&amp;"】"))</f>
        <v>【87.80】</v>
      </c>
      <c r="DI6" s="27" t="str">
        <f t="shared" ref="DI6:DR6" si="10">IF(DI7="",NA(),DI7)</f>
        <v>-</v>
      </c>
      <c r="DJ6" s="27" t="str">
        <f t="shared" si="10"/>
        <v>-</v>
      </c>
      <c r="DK6" s="27" t="str">
        <f t="shared" si="10"/>
        <v>-</v>
      </c>
      <c r="DL6" s="27" t="str">
        <f t="shared" si="10"/>
        <v>-</v>
      </c>
      <c r="DM6" s="27">
        <f t="shared" si="10"/>
        <v>4.6500000000000004</v>
      </c>
      <c r="DN6" s="27" t="str">
        <f t="shared" si="10"/>
        <v>-</v>
      </c>
      <c r="DO6" s="27" t="str">
        <f t="shared" si="10"/>
        <v>-</v>
      </c>
      <c r="DP6" s="27" t="str">
        <f t="shared" si="10"/>
        <v>-</v>
      </c>
      <c r="DQ6" s="27" t="str">
        <f t="shared" si="10"/>
        <v>-</v>
      </c>
      <c r="DR6" s="27">
        <f t="shared" si="10"/>
        <v>30.49</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0.05</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0.02</v>
      </c>
      <c r="EO6" s="23" t="str">
        <f>IF(EO7="","",IF(EO7="-","【-】","【"&amp;SUBSTITUTE(TEXT(EO7,"#,##0.00"),"-","△")&amp;"】"))</f>
        <v>【0.02】</v>
      </c>
    </row>
    <row r="7" spans="1:148" s="13" customFormat="1" x14ac:dyDescent="0.15">
      <c r="A7" s="14"/>
      <c r="B7" s="20">
        <v>2024</v>
      </c>
      <c r="C7" s="20">
        <v>442127</v>
      </c>
      <c r="D7" s="20">
        <v>46</v>
      </c>
      <c r="E7" s="20">
        <v>17</v>
      </c>
      <c r="F7" s="20">
        <v>5</v>
      </c>
      <c r="G7" s="20">
        <v>0</v>
      </c>
      <c r="H7" s="20" t="s">
        <v>95</v>
      </c>
      <c r="I7" s="20" t="s">
        <v>96</v>
      </c>
      <c r="J7" s="20" t="s">
        <v>97</v>
      </c>
      <c r="K7" s="20" t="s">
        <v>98</v>
      </c>
      <c r="L7" s="20" t="s">
        <v>99</v>
      </c>
      <c r="M7" s="20" t="s">
        <v>100</v>
      </c>
      <c r="N7" s="24" t="s">
        <v>101</v>
      </c>
      <c r="O7" s="24">
        <v>74.13</v>
      </c>
      <c r="P7" s="24">
        <v>8.31</v>
      </c>
      <c r="Q7" s="24">
        <v>87.65</v>
      </c>
      <c r="R7" s="24">
        <v>3680</v>
      </c>
      <c r="S7" s="24">
        <v>31998</v>
      </c>
      <c r="T7" s="24">
        <v>603.14</v>
      </c>
      <c r="U7" s="24">
        <v>53.05</v>
      </c>
      <c r="V7" s="24">
        <v>2634</v>
      </c>
      <c r="W7" s="24">
        <v>1.51</v>
      </c>
      <c r="X7" s="24">
        <v>1744.37</v>
      </c>
      <c r="Y7" s="24" t="s">
        <v>101</v>
      </c>
      <c r="Z7" s="24" t="s">
        <v>101</v>
      </c>
      <c r="AA7" s="24" t="s">
        <v>101</v>
      </c>
      <c r="AB7" s="24" t="s">
        <v>101</v>
      </c>
      <c r="AC7" s="24">
        <v>119.66</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47.84</v>
      </c>
      <c r="AZ7" s="24" t="s">
        <v>101</v>
      </c>
      <c r="BA7" s="24" t="s">
        <v>101</v>
      </c>
      <c r="BB7" s="24" t="s">
        <v>101</v>
      </c>
      <c r="BC7" s="24" t="s">
        <v>101</v>
      </c>
      <c r="BD7" s="24">
        <v>41.03</v>
      </c>
      <c r="BE7" s="24">
        <v>47.19</v>
      </c>
      <c r="BF7" s="24" t="s">
        <v>101</v>
      </c>
      <c r="BG7" s="24" t="s">
        <v>101</v>
      </c>
      <c r="BH7" s="24" t="s">
        <v>101</v>
      </c>
      <c r="BI7" s="24" t="s">
        <v>101</v>
      </c>
      <c r="BJ7" s="24">
        <v>863.62</v>
      </c>
      <c r="BK7" s="24" t="s">
        <v>101</v>
      </c>
      <c r="BL7" s="24" t="s">
        <v>101</v>
      </c>
      <c r="BM7" s="24" t="s">
        <v>101</v>
      </c>
      <c r="BN7" s="24" t="s">
        <v>101</v>
      </c>
      <c r="BO7" s="24">
        <v>796.8</v>
      </c>
      <c r="BP7" s="24">
        <v>798.1</v>
      </c>
      <c r="BQ7" s="24" t="s">
        <v>101</v>
      </c>
      <c r="BR7" s="24" t="s">
        <v>101</v>
      </c>
      <c r="BS7" s="24" t="s">
        <v>101</v>
      </c>
      <c r="BT7" s="24" t="s">
        <v>101</v>
      </c>
      <c r="BU7" s="24">
        <v>58.49</v>
      </c>
      <c r="BV7" s="24" t="s">
        <v>101</v>
      </c>
      <c r="BW7" s="24" t="s">
        <v>101</v>
      </c>
      <c r="BX7" s="24" t="s">
        <v>101</v>
      </c>
      <c r="BY7" s="24" t="s">
        <v>101</v>
      </c>
      <c r="BZ7" s="24">
        <v>58.41</v>
      </c>
      <c r="CA7" s="24">
        <v>54.51</v>
      </c>
      <c r="CB7" s="24" t="s">
        <v>101</v>
      </c>
      <c r="CC7" s="24" t="s">
        <v>101</v>
      </c>
      <c r="CD7" s="24" t="s">
        <v>101</v>
      </c>
      <c r="CE7" s="24" t="s">
        <v>101</v>
      </c>
      <c r="CF7" s="24">
        <v>319.51</v>
      </c>
      <c r="CG7" s="24" t="s">
        <v>101</v>
      </c>
      <c r="CH7" s="24" t="s">
        <v>101</v>
      </c>
      <c r="CI7" s="24" t="s">
        <v>101</v>
      </c>
      <c r="CJ7" s="24" t="s">
        <v>101</v>
      </c>
      <c r="CK7" s="24">
        <v>267.33999999999997</v>
      </c>
      <c r="CL7" s="24">
        <v>286.33</v>
      </c>
      <c r="CM7" s="24" t="s">
        <v>101</v>
      </c>
      <c r="CN7" s="24" t="s">
        <v>101</v>
      </c>
      <c r="CO7" s="24" t="s">
        <v>101</v>
      </c>
      <c r="CP7" s="24" t="s">
        <v>101</v>
      </c>
      <c r="CQ7" s="24">
        <v>47.69</v>
      </c>
      <c r="CR7" s="24" t="s">
        <v>101</v>
      </c>
      <c r="CS7" s="24" t="s">
        <v>101</v>
      </c>
      <c r="CT7" s="24" t="s">
        <v>101</v>
      </c>
      <c r="CU7" s="24" t="s">
        <v>101</v>
      </c>
      <c r="CV7" s="24">
        <v>52.34</v>
      </c>
      <c r="CW7" s="24">
        <v>49.92</v>
      </c>
      <c r="CX7" s="24" t="s">
        <v>101</v>
      </c>
      <c r="CY7" s="24" t="s">
        <v>101</v>
      </c>
      <c r="CZ7" s="24" t="s">
        <v>101</v>
      </c>
      <c r="DA7" s="24" t="s">
        <v>101</v>
      </c>
      <c r="DB7" s="24">
        <v>90.62</v>
      </c>
      <c r="DC7" s="24" t="s">
        <v>101</v>
      </c>
      <c r="DD7" s="24" t="s">
        <v>101</v>
      </c>
      <c r="DE7" s="24" t="s">
        <v>101</v>
      </c>
      <c r="DF7" s="24" t="s">
        <v>101</v>
      </c>
      <c r="DG7" s="24">
        <v>90.05</v>
      </c>
      <c r="DH7" s="24">
        <v>87.8</v>
      </c>
      <c r="DI7" s="24" t="s">
        <v>101</v>
      </c>
      <c r="DJ7" s="24" t="s">
        <v>101</v>
      </c>
      <c r="DK7" s="24" t="s">
        <v>101</v>
      </c>
      <c r="DL7" s="24" t="s">
        <v>101</v>
      </c>
      <c r="DM7" s="24">
        <v>4.6500000000000004</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2026-02-26T07:37:45Z</cp:lastPrinted>
  <dcterms:created xsi:type="dcterms:W3CDTF">2025-12-23T06:24:26Z</dcterms:created>
  <dcterms:modified xsi:type="dcterms:W3CDTF">2026-03-05T06:07:00Z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2026-02-26T07:02:25Z</vt:filetime>
  </property>
</Properties>
</file>