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1.宇佐市\"/>
    </mc:Choice>
  </mc:AlternateContent>
  <xr:revisionPtr revIDLastSave="0" documentId="13_ncr:1_{9EACE58E-D0F2-41A0-B9D4-B54D89C68ABE}" xr6:coauthVersionLast="47" xr6:coauthVersionMax="47" xr10:uidLastSave="{00000000-0000-0000-0000-000000000000}"/>
  <workbookProtection workbookAlgorithmName="SHA-512" workbookHashValue="AStMurMNUyYUSUkdhe5nK3gyQ46hDRLPP1VMH4XlVXdmI9GN0I7L6q+hITacLFTAorDMmcjYyPzll5MywiGRcA==" workbookSaltValue="3Ng6C/4vgWI7txsyJpqYI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G85" i="4"/>
  <c r="E85" i="4"/>
  <c r="BB10" i="4"/>
  <c r="W10" i="4"/>
  <c r="BB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<sst xmlns="http://schemas.openxmlformats.org/spreadsheetml/2006/main" count="231" uniqueCount="115">
  <si>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</si>
  <si>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</si>
  <si>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</si>
  <si>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</si>
  <si>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</si>
  <si>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</si>
  <si>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</si>
  <si>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</si>
  <si>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</si>
  <si>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</si>
  <si>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</si>
  <si>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</si>
  <si>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</si>
  <si>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</si>
  <si>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</si>
  <si>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</si>
  <si>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</si>
  <si>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</si>
  <si>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</si>
  <si>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</si>
  <si>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</si>
  <si>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</si>
  <si>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</si>
  <si>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</si>
  <si>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</si>
  <si>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</si>
  <si>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</si>
  <si>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</si>
  <si>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</si>
  <si>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</si>
  <si>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</si>
  <si>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</si>
  <si>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</si>
  <si>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</si>
  <si>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</si>
  <si>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</si>
  <si>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</si>
  <si>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</si>
  <si>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</si>
  <si>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</si>
  <si>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</si>
  <si>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</si>
  <si>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</si>
  <si>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</si>
  <si>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</si>
  <si>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</si>
  <si>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</si>
  <si>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</si>
  <si>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</si>
  <si>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</si>
  <si>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</si>
  <si>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</si>
  <si>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</si>
  <si>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</si>
  <si>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</si>
  <si>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</si>
  <si>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</si>
  <si>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</si>
  <si>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</si>
  <si>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</si>
  <si>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</si>
  <si>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</si>
  <si>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</si>
  <si>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</si>
  <si>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</si>
  <si>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</si>
  <si>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</si>
  <si>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</si>
  <si>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</si>
  <si>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</si>
  <si>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</si>
  <si>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</si>
  <si>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</si>
  <si>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</si>
  <si>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</si>
  <si>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</si>
  <si>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</si>
  <si>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</si>
  <si>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</si>
  <si>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</si>
  <si>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</si>
  <si>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</si>
  <si>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</si>
  <si>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</si>
  <si>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</si>
  <si>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</si>
  <si>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</si>
  <si>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</si>
  <si>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</si>
  <si>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</si>
  <si>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</si>
  <si>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</si>
  <si>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</si>
  <si>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</si>
  <si>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</si>
  <si>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</si>
  <si>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宇佐市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</si>
  <si>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</si>
  <si>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</si>
  <si>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</si>
  <si>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</si>
  <si>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</si>
  <si>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</si>
  <si>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</si>
  <si>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</si>
  <si>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</si>
  <si>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</si>
  <si>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</si>
  <si>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</si>
  <si>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</si>
  <si>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</si>
  <si>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</si>
  <si>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施設が比較的新しいことから法定耐用年数を超過する資産の比率が比較的低い。類似団体平均値に比べて低く推移することになる。今後は施設の長寿命化に取組む等、適正な更新・改修を検討していく。</t>
    <rPh sb="43" eb="45">
      <t>ヒリツ</t>
    </rPh>
    <phoneticPr fontId="4"/>
  </si>
  <si>
    <t>①『経常収支比率』
  目安となる100％を若干上回る数値となっているが、一般会計からの繰入金も受け入れているため、使用料改定を含めた収益改善が必要がある。
③『流動比率』
　現金保有残高の増により数値は上昇しているが、今後も注視が必要である。
④『企業債残高対事業規模比率』
 企業債残高対事業規模比率は近年増加傾向で、類似団体との比較でも高い水準となっているが、これは柳ヶ浦地区での新処理場建設や管路整備により企業債の借り入れを行ったためである。今後も既存処理場の設備更新が必要なため現状の企業債規模が続く見込みであるが、引き続き適正規模を念頭にした事業運営に努める。  
⑤『経費回収率』
　100％を確保している。今後も健全な経営に努め、指標の向上に向け取り組んでいく。
⑥『汚水処理原価』
　類似団体より若干低い数値となっており、比較的経済的な管理がなされているといえる。
⑦『施設利用率』
　類似団体の平均値と同程度の数値である。引き続き設の効率的な運用について注視していく。
⑧『水洗化率』
　公共用水域の水質保全の観点や、使用料収入の増加を図るため水洗化率向上の取組は継続する必要がある。</t>
    <rPh sb="12" eb="14">
      <t>メヤス</t>
    </rPh>
    <rPh sb="24" eb="26">
      <t>ウワマワ</t>
    </rPh>
    <rPh sb="37" eb="41">
      <t>イッパンカイケイ</t>
    </rPh>
    <rPh sb="44" eb="47">
      <t>クリイレキン</t>
    </rPh>
    <rPh sb="48" eb="49">
      <t>ウ</t>
    </rPh>
    <rPh sb="50" eb="51">
      <t>イ</t>
    </rPh>
    <rPh sb="88" eb="94">
      <t>ゲンキンホユウザンダカ</t>
    </rPh>
    <rPh sb="95" eb="96">
      <t>ゾウ</t>
    </rPh>
    <rPh sb="99" eb="101">
      <t>スウチ</t>
    </rPh>
    <rPh sb="102" eb="104">
      <t>ジョウショウ</t>
    </rPh>
    <rPh sb="110" eb="112">
      <t>コンゴ</t>
    </rPh>
    <rPh sb="113" eb="115">
      <t>チュウシ</t>
    </rPh>
    <rPh sb="116" eb="118">
      <t>ヒツヨウ</t>
    </rPh>
    <rPh sb="304" eb="306">
      <t>カクホ</t>
    </rPh>
    <rPh sb="357" eb="359">
      <t>ジャッカン</t>
    </rPh>
    <rPh sb="411" eb="414">
      <t>ドウテイド</t>
    </rPh>
    <rPh sb="415" eb="417">
      <t>スウチ</t>
    </rPh>
    <rPh sb="421" eb="422">
      <t>ヒ</t>
    </rPh>
    <rPh sb="423" eb="424">
      <t>ツヅ</t>
    </rPh>
    <phoneticPr fontId="4"/>
  </si>
  <si>
    <t>　令和２年度に公共下水道事業・特定環境保全公共下水道事業・農業集落排水事業のそれぞれの会計については統合し一部法適用による下水道事業会計へ移行している。
　令和６年度には経営戦略を見直し、今後の経営方針を策定した。
　今後は人口減少に伴う汚水処理量の減少が予想される。施設も徐々に老朽化しており、更新費が必要となってくる。加えて近年は急激な人件費や物価高騰に伴う営業費用の増加、金利の上昇など、下水道事業として対処すべき問題が多々あり、収益面の強化として、使用料の改定が必要な状況である。
　下水道使用料の改定に向け、令和７年度に検討委員会を立ち上げ、早期の改定を目指し具体的な作業に取り組んでいる。
 また、人材確保については、技術職員を含め現状ではおおむね確保できており、大きな問題はない。</t>
    <rPh sb="137" eb="139">
      <t>ジョジョ</t>
    </rPh>
    <rPh sb="197" eb="198">
      <t>シタ</t>
    </rPh>
    <rPh sb="228" eb="231">
      <t>シヨウリョウ</t>
    </rPh>
    <rPh sb="246" eb="249">
      <t>ゲスイドウ</t>
    </rPh>
    <rPh sb="249" eb="252">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</si>
</sst>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9-4EF2-83B3-91EBB804B4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0.15</c:v>
                </c:pt>
                <c:pt idx="2">
                  <c:v>0.12</c:v>
                </c:pt>
                <c:pt idx="3">
                  <c:v>0.09</c:v>
                </c:pt>
                <c:pt idx="4">
                  <c:v>0.15</c:v>
                </c:pt>
              </c:numCache>
            </c:numRef>
          </c:val>
          <c:smooth val="0"/>
          <c:extLst>
            <c:ext xmlns:c16="http://schemas.microsoft.com/office/drawing/2014/chart" uri="{C3380CC4-5D6E-409C-BE32-E72D297353CC}">
              <c16:uniqueId val="{00000001-7339-4EF2-83B3-91EBB804B4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58.66</c:v>
                </c:pt>
                <c:pt idx="1">
                  <c:v>60.55</c:v>
                </c:pt>
                <c:pt idx="2">
                  <c:v>53.75</c:v>
                </c:pt>
                <c:pt idx="3">
                  <c:v>56.56</c:v>
                </c:pt>
                <c:pt idx="4">
                  <c:v>57.21</c:v>
                </c:pt>
              </c:numCache>
            </c:numRef>
          </c:val>
          <c:extLst>
            <c:ext xmlns:c16="http://schemas.microsoft.com/office/drawing/2014/chart" uri="{C3380CC4-5D6E-409C-BE32-E72D297353CC}">
              <c16:uniqueId val="{00000000-9E43-4ACD-8BDA-7CF003CB74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56.43</c:v>
                </c:pt>
                <c:pt idx="2">
                  <c:v>55.82</c:v>
                </c:pt>
                <c:pt idx="3">
                  <c:v>56.51</c:v>
                </c:pt>
                <c:pt idx="4">
                  <c:v>56.85</c:v>
                </c:pt>
              </c:numCache>
            </c:numRef>
          </c:val>
          <c:smooth val="0"/>
          <c:extLst>
            <c:ext xmlns:c16="http://schemas.microsoft.com/office/drawing/2014/chart" uri="{C3380CC4-5D6E-409C-BE32-E72D297353CC}">
              <c16:uniqueId val="{00000001-9E43-4ACD-8BDA-7CF003CB74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78.86</c:v>
                </c:pt>
                <c:pt idx="1">
                  <c:v>82.65</c:v>
                </c:pt>
                <c:pt idx="2">
                  <c:v>81.41</c:v>
                </c:pt>
                <c:pt idx="3">
                  <c:v>79.95</c:v>
                </c:pt>
                <c:pt idx="4">
                  <c:v>79.34</c:v>
                </c:pt>
              </c:numCache>
            </c:numRef>
          </c:val>
          <c:extLst>
            <c:ext xmlns:c16="http://schemas.microsoft.com/office/drawing/2014/chart" uri="{C3380CC4-5D6E-409C-BE32-E72D297353CC}">
              <c16:uniqueId val="{00000000-3B78-4D48-84B2-F2B3E29F3A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91.07</c:v>
                </c:pt>
                <c:pt idx="2">
                  <c:v>90.67</c:v>
                </c:pt>
                <c:pt idx="3">
                  <c:v>90.62</c:v>
                </c:pt>
                <c:pt idx="4">
                  <c:v>90.79</c:v>
                </c:pt>
              </c:numCache>
            </c:numRef>
          </c:val>
          <c:smooth val="0"/>
          <c:extLst>
            <c:ext xmlns:c16="http://schemas.microsoft.com/office/drawing/2014/chart" uri="{C3380CC4-5D6E-409C-BE32-E72D297353CC}">
              <c16:uniqueId val="{00000001-3B78-4D48-84B2-F2B3E29F3A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100.68</c:v>
                </c:pt>
                <c:pt idx="1">
                  <c:v>100.44</c:v>
                </c:pt>
                <c:pt idx="2">
                  <c:v>97.15</c:v>
                </c:pt>
                <c:pt idx="3">
                  <c:v>102.82</c:v>
                </c:pt>
                <c:pt idx="4">
                  <c:v>104.14</c:v>
                </c:pt>
              </c:numCache>
            </c:numRef>
          </c:val>
          <c:extLst>
            <c:ext xmlns:c16="http://schemas.microsoft.com/office/drawing/2014/chart" uri="{C3380CC4-5D6E-409C-BE32-E72D297353CC}">
              <c16:uniqueId val="{00000000-0454-4526-8167-F7C4DFA3DF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106.22</c:v>
                </c:pt>
                <c:pt idx="2">
                  <c:v>107.01</c:v>
                </c:pt>
                <c:pt idx="3">
                  <c:v>106.53</c:v>
                </c:pt>
                <c:pt idx="4">
                  <c:v>105.5</c:v>
                </c:pt>
              </c:numCache>
            </c:numRef>
          </c:val>
          <c:smooth val="0"/>
          <c:extLst>
            <c:ext xmlns:c16="http://schemas.microsoft.com/office/drawing/2014/chart" uri="{C3380CC4-5D6E-409C-BE32-E72D297353CC}">
              <c16:uniqueId val="{00000001-0454-4526-8167-F7C4DFA3DF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c:v>
                </c:pt>
                <c:pt idx="1">
                  <c:v>7.19</c:v>
                </c:pt>
                <c:pt idx="2">
                  <c:v>7.59</c:v>
                </c:pt>
                <c:pt idx="3">
                  <c:v>10.119999999999999</c:v>
                </c:pt>
                <c:pt idx="4">
                  <c:v>12.49</c:v>
                </c:pt>
              </c:numCache>
            </c:numRef>
          </c:val>
          <c:extLst>
            <c:ext xmlns:c16="http://schemas.microsoft.com/office/drawing/2014/chart" uri="{C3380CC4-5D6E-409C-BE32-E72D297353CC}">
              <c16:uniqueId val="{00000000-CE81-477A-9080-BD928F9910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23.54</c:v>
                </c:pt>
                <c:pt idx="2">
                  <c:v>25.86</c:v>
                </c:pt>
                <c:pt idx="3">
                  <c:v>26.9</c:v>
                </c:pt>
                <c:pt idx="4">
                  <c:v>28.47</c:v>
                </c:pt>
              </c:numCache>
            </c:numRef>
          </c:val>
          <c:smooth val="0"/>
          <c:extLst>
            <c:ext xmlns:c16="http://schemas.microsoft.com/office/drawing/2014/chart" uri="{C3380CC4-5D6E-409C-BE32-E72D297353CC}">
              <c16:uniqueId val="{00000001-CE81-477A-9080-BD928F9910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22-409D-8EF1-4BCFBE643E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1.5</c:v>
                </c:pt>
                <c:pt idx="2">
                  <c:v>1.4</c:v>
                </c:pt>
                <c:pt idx="3">
                  <c:v>2.08</c:v>
                </c:pt>
                <c:pt idx="4">
                  <c:v>1.87</c:v>
                </c:pt>
              </c:numCache>
            </c:numRef>
          </c:val>
          <c:smooth val="0"/>
          <c:extLst>
            <c:ext xmlns:c16="http://schemas.microsoft.com/office/drawing/2014/chart" uri="{C3380CC4-5D6E-409C-BE32-E72D297353CC}">
              <c16:uniqueId val="{00000001-CF22-409D-8EF1-4BCFBE643E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0.81</c:v>
                </c:pt>
                <c:pt idx="1">
                  <c:v>0</c:v>
                </c:pt>
                <c:pt idx="2" formatCode="#,##0.00;&quot;△&quot;#,##0.00;&quot;-&quot;">
                  <c:v>5.31</c:v>
                </c:pt>
                <c:pt idx="3">
                  <c:v>0</c:v>
                </c:pt>
                <c:pt idx="4">
                  <c:v>0</c:v>
                </c:pt>
              </c:numCache>
            </c:numRef>
          </c:val>
          <c:extLst>
            <c:ext xmlns:c16="http://schemas.microsoft.com/office/drawing/2014/chart" uri="{C3380CC4-5D6E-409C-BE32-E72D297353CC}">
              <c16:uniqueId val="{00000000-670C-4091-998A-985C9371D7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18.010000000000002</c:v>
                </c:pt>
                <c:pt idx="2">
                  <c:v>23.86</c:v>
                </c:pt>
                <c:pt idx="3">
                  <c:v>18.41</c:v>
                </c:pt>
                <c:pt idx="4">
                  <c:v>16.91</c:v>
                </c:pt>
              </c:numCache>
            </c:numRef>
          </c:val>
          <c:smooth val="0"/>
          <c:extLst>
            <c:ext xmlns:c16="http://schemas.microsoft.com/office/drawing/2014/chart" uri="{C3380CC4-5D6E-409C-BE32-E72D297353CC}">
              <c16:uniqueId val="{00000001-670C-4091-998A-985C9371D7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23.65</c:v>
                </c:pt>
                <c:pt idx="1">
                  <c:v>22.5</c:v>
                </c:pt>
                <c:pt idx="2">
                  <c:v>44.33</c:v>
                </c:pt>
                <c:pt idx="3">
                  <c:v>101.62</c:v>
                </c:pt>
                <c:pt idx="4">
                  <c:v>104.1</c:v>
                </c:pt>
              </c:numCache>
            </c:numRef>
          </c:val>
          <c:extLst>
            <c:ext xmlns:c16="http://schemas.microsoft.com/office/drawing/2014/chart" uri="{C3380CC4-5D6E-409C-BE32-E72D297353CC}">
              <c16:uniqueId val="{00000000-0C06-4D29-8957-4CD1D8005C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C06-4D29-8957-4CD1D8005C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1132.75</c:v>
                </c:pt>
                <c:pt idx="1">
                  <c:v>1188.51</c:v>
                </c:pt>
                <c:pt idx="2">
                  <c:v>1315.39</c:v>
                </c:pt>
                <c:pt idx="3">
                  <c:v>1388.14</c:v>
                </c:pt>
                <c:pt idx="4">
                  <c:v>1391.25</c:v>
                </c:pt>
              </c:numCache>
            </c:numRef>
          </c:val>
          <c:extLst>
            <c:ext xmlns:c16="http://schemas.microsoft.com/office/drawing/2014/chart" uri="{C3380CC4-5D6E-409C-BE32-E72D297353CC}">
              <c16:uniqueId val="{00000000-543F-4034-9975-A5CC84D204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747.84</c:v>
                </c:pt>
                <c:pt idx="2">
                  <c:v>804.98</c:v>
                </c:pt>
                <c:pt idx="3">
                  <c:v>767.56</c:v>
                </c:pt>
                <c:pt idx="4">
                  <c:v>795.22</c:v>
                </c:pt>
              </c:numCache>
            </c:numRef>
          </c:val>
          <c:smooth val="0"/>
          <c:extLst>
            <c:ext xmlns:c16="http://schemas.microsoft.com/office/drawing/2014/chart" uri="{C3380CC4-5D6E-409C-BE32-E72D297353CC}">
              <c16:uniqueId val="{00000001-543F-4034-9975-A5CC84D204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99.62</c:v>
                </c:pt>
                <c:pt idx="1">
                  <c:v>104.63</c:v>
                </c:pt>
                <c:pt idx="2">
                  <c:v>99.72</c:v>
                </c:pt>
                <c:pt idx="3">
                  <c:v>100</c:v>
                </c:pt>
                <c:pt idx="4">
                  <c:v>100</c:v>
                </c:pt>
              </c:numCache>
            </c:numRef>
          </c:val>
          <c:extLst>
            <c:ext xmlns:c16="http://schemas.microsoft.com/office/drawing/2014/chart" uri="{C3380CC4-5D6E-409C-BE32-E72D297353CC}">
              <c16:uniqueId val="{00000000-A0B4-4539-82BB-9C2F6E03D1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90.17</c:v>
                </c:pt>
                <c:pt idx="2">
                  <c:v>88.71</c:v>
                </c:pt>
                <c:pt idx="3">
                  <c:v>90.23</c:v>
                </c:pt>
                <c:pt idx="4">
                  <c:v>90.78</c:v>
                </c:pt>
              </c:numCache>
            </c:numRef>
          </c:val>
          <c:smooth val="0"/>
          <c:extLst>
            <c:ext xmlns:c16="http://schemas.microsoft.com/office/drawing/2014/chart" uri="{C3380CC4-5D6E-409C-BE32-E72D297353CC}">
              <c16:uniqueId val="{00000001-A0B4-4539-82BB-9C2F6E03D1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c:v>
                </c:pt>
                <c:pt idx="1">
                  <c:v>145.16</c:v>
                </c:pt>
                <c:pt idx="2">
                  <c:v>152</c:v>
                </c:pt>
                <c:pt idx="3">
                  <c:v>152.11000000000001</c:v>
                </c:pt>
                <c:pt idx="4">
                  <c:v>151.83000000000001</c:v>
                </c:pt>
              </c:numCache>
            </c:numRef>
          </c:val>
          <c:extLst>
            <c:ext xmlns:c16="http://schemas.microsoft.com/office/drawing/2014/chart" uri="{C3380CC4-5D6E-409C-BE32-E72D297353CC}">
              <c16:uniqueId val="{00000000-5637-425E-B484-268D479DC3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173.17</c:v>
                </c:pt>
                <c:pt idx="2">
                  <c:v>174.8</c:v>
                </c:pt>
                <c:pt idx="3">
                  <c:v>170.2</c:v>
                </c:pt>
                <c:pt idx="4">
                  <c:v>170.83</c:v>
                </c:pt>
              </c:numCache>
            </c:numRef>
          </c:val>
          <c:smooth val="0"/>
          <c:extLst>
            <c:ext xmlns:c16="http://schemas.microsoft.com/office/drawing/2014/chart" uri="{C3380CC4-5D6E-409C-BE32-E72D297353CC}">
              <c16:uniqueId val="{00000001-5637-425E-B484-268D479DC3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宇佐市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56">
        <f>データ!S6</f>
        <v>51972</v>
      </c>
      <c r="AM8" s="56"/>
      <c r="AN8" s="56"/>
      <c r="AO8" s="56"/>
      <c r="AP8" s="56"/>
      <c r="AQ8" s="56"/>
      <c r="AR8" s="56"/>
      <c r="AS8" s="56"/>
      <c r="AT8" s="50">
        <f>データ!T6</f>
        <v>439.05</v>
      </c>
      <c r="AU8" s="50"/>
      <c r="AV8" s="50"/>
      <c r="AW8" s="50"/>
      <c r="AX8" s="50"/>
      <c r="AY8" s="50"/>
      <c r="AZ8" s="50"/>
      <c r="BA8" s="50"/>
      <c r="BB8" s="50">
        <f>データ!U6</f>
        <v>118.37</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50" t="str">
        <f>データ!N6</f>
        <v>-</v>
      </c>
      <c r="C10" s="50"/>
      <c r="D10" s="50"/>
      <c r="E10" s="50"/>
      <c r="F10" s="50"/>
      <c r="G10" s="50"/>
      <c r="H10" s="50"/>
      <c r="I10" s="50">
        <f>データ!O6</f>
        <v>55.28</v>
      </c>
      <c r="J10" s="50"/>
      <c r="K10" s="50"/>
      <c r="L10" s="50"/>
      <c r="M10" s="50"/>
      <c r="N10" s="50"/>
      <c r="O10" s="50"/>
      <c r="P10" s="50">
        <f>データ!P6</f>
        <v>33.25</v>
      </c>
      <c r="Q10" s="50"/>
      <c r="R10" s="50"/>
      <c r="S10" s="50"/>
      <c r="T10" s="50"/>
      <c r="U10" s="50"/>
      <c r="V10" s="50"/>
      <c r="W10" s="50">
        <f>データ!Q6</f>
        <v>79.58</v>
      </c>
      <c r="X10" s="50"/>
      <c r="Y10" s="50"/>
      <c r="Z10" s="50"/>
      <c r="AA10" s="50"/>
      <c r="AB10" s="50"/>
      <c r="AC10" s="50"/>
      <c r="AD10" s="56">
        <f>データ!R6</f>
        <v>2930</v>
      </c>
      <c r="AE10" s="56"/>
      <c r="AF10" s="56"/>
      <c r="AG10" s="56"/>
      <c r="AH10" s="56"/>
      <c r="AI10" s="56"/>
      <c r="AJ10" s="56"/>
      <c r="AK10" s="2"/>
      <c r="AL10" s="56">
        <f>データ!V6</f>
        <v>17142</v>
      </c>
      <c r="AM10" s="56"/>
      <c r="AN10" s="56"/>
      <c r="AO10" s="56"/>
      <c r="AP10" s="56"/>
      <c r="AQ10" s="56"/>
      <c r="AR10" s="56"/>
      <c r="AS10" s="56"/>
      <c r="AT10" s="50">
        <f>データ!W6</f>
        <v>5.27</v>
      </c>
      <c r="AU10" s="50"/>
      <c r="AV10" s="50"/>
      <c r="AW10" s="50"/>
      <c r="AX10" s="50"/>
      <c r="AY10" s="50"/>
      <c r="AZ10" s="50"/>
      <c r="BA10" s="50"/>
      <c r="BB10" s="50">
        <f>データ!X6</f>
        <v>3252.75</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YXKCs4DMROi3eaE375qh0WkYdN6+GYww6v/LvOaOKLtjAx68hby9aWb6efbFSivWXjippOtUrb7x9S5wcjcMQ==" saltValue="Nq2nzU+G/PzslnygZu8f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442119</v>
      </c>
      <c r="D6" s="19">
        <f t="shared" si="3"/>
        <v>46</v>
      </c>
      <c r="E6" s="19">
        <f t="shared" si="3"/>
        <v>17</v>
      </c>
      <c r="F6" s="19">
        <f t="shared" si="3"/>
        <v>1</v>
      </c>
      <c r="G6" s="19">
        <f t="shared" si="3"/>
        <v>0</v>
      </c>
      <c r="H6" s="19" t="str">
        <f t="shared" si="3"/>
        <v>大分県　宇佐市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55.28</v>
      </c>
      <c r="P6" s="20">
        <f t="shared" si="3"/>
        <v>33.25</v>
      </c>
      <c r="Q6" s="20">
        <f t="shared" si="3"/>
        <v>79.58</v>
      </c>
      <c r="R6" s="20">
        <f t="shared" si="3"/>
        <v>2930</v>
      </c>
      <c r="S6" s="20">
        <f t="shared" si="3"/>
        <v>51972</v>
      </c>
      <c r="T6" s="20">
        <f t="shared" si="3"/>
        <v>439.05</v>
      </c>
      <c r="U6" s="20">
        <f t="shared" si="3"/>
        <v>118.37</v>
      </c>
      <c r="V6" s="20">
        <f t="shared" si="3"/>
        <v>17142</v>
      </c>
      <c r="W6" s="20">
        <f t="shared" si="3"/>
        <v>5.27</v>
      </c>
      <c r="X6" s="20">
        <f t="shared" si="3"/>
        <v>3252.75</v>
      </c>
      <c r="Y6" s="21">
        <f>IF(Y7="",NA(),Y7)</f>
        <v>100.68</v>
      </c>
      <c r="Z6" s="21">
        <f t="shared" ref="Z6:AH6" si="4">IF(Z7="",NA(),Z7)</f>
        <v>100.44</v>
      </c>
      <c r="AA6" s="21">
        <f t="shared" si="4"/>
        <v>97.15</v>
      </c>
      <c r="AB6" s="21">
        <f t="shared" si="4"/>
        <v>102.82</v>
      </c>
      <c r="AC6" s="21">
        <f t="shared" si="4"/>
        <v>104.14</v>
      </c>
      <c r="AD6" s="21">
        <f t="shared" si="4"/>
        <v>107.21</v>
      </c>
      <c r="AE6" s="21">
        <f t="shared" si="4"/>
        <v>106.22</v>
      </c>
      <c r="AF6" s="21">
        <f t="shared" si="4"/>
        <v>107.01</v>
      </c>
      <c r="AG6" s="21">
        <f t="shared" si="4"/>
        <v>106.53</v>
      </c>
      <c r="AH6" s="21">
        <f t="shared" si="4"/>
        <v>105.5</v>
      </c>
      <c r="AI6" s="20" t="str">
        <f>IF(AI7="","",IF(AI7="-","【-】","【"&amp;SUBSTITUTE(TEXT(AI7,"#,##0.00"),"-","△")&amp;"】"))</f>
        <v>【105.36】</v>
      </c>
      <c r="AJ6" s="21">
        <f>IF(AJ7="",NA(),AJ7)</f>
        <v>0.81</v>
      </c>
      <c r="AK6" s="20">
        <f t="shared" ref="AK6:AS6" si="5">IF(AK7="",NA(),AK7)</f>
        <v>0</v>
      </c>
      <c r="AL6" s="21">
        <f t="shared" si="5"/>
        <v>5.31</v>
      </c>
      <c r="AM6" s="20">
        <f t="shared" si="5"/>
        <v>0</v>
      </c>
      <c r="AN6" s="20">
        <f t="shared" si="5"/>
        <v>0</v>
      </c>
      <c r="AO6" s="21">
        <f t="shared" si="5"/>
        <v>43.71</v>
      </c>
      <c r="AP6" s="21">
        <f t="shared" si="5"/>
        <v>18.010000000000002</v>
      </c>
      <c r="AQ6" s="21">
        <f t="shared" si="5"/>
        <v>23.86</v>
      </c>
      <c r="AR6" s="21">
        <f t="shared" si="5"/>
        <v>18.41</v>
      </c>
      <c r="AS6" s="21">
        <f t="shared" si="5"/>
        <v>16.91</v>
      </c>
      <c r="AT6" s="20" t="str">
        <f>IF(AT7="","",IF(AT7="-","【-】","【"&amp;SUBSTITUTE(TEXT(AT7,"#,##0.00"),"-","△")&amp;"】"))</f>
        <v>【3.12】</v>
      </c>
      <c r="AU6" s="21">
        <f>IF(AU7="",NA(),AU7)</f>
        <v>23.65</v>
      </c>
      <c r="AV6" s="21">
        <f t="shared" ref="AV6:BD6" si="6">IF(AV7="",NA(),AV7)</f>
        <v>22.5</v>
      </c>
      <c r="AW6" s="21">
        <f t="shared" si="6"/>
        <v>44.33</v>
      </c>
      <c r="AX6" s="21">
        <f t="shared" si="6"/>
        <v>101.62</v>
      </c>
      <c r="AY6" s="21">
        <f t="shared" si="6"/>
        <v>104.1</v>
      </c>
      <c r="AZ6" s="21">
        <f t="shared" si="6"/>
        <v>40.67</v>
      </c>
      <c r="BA6" s="21">
        <f t="shared" si="6"/>
        <v>59.4</v>
      </c>
      <c r="BB6" s="21">
        <f t="shared" si="6"/>
        <v>68.27</v>
      </c>
      <c r="BC6" s="21">
        <f t="shared" si="6"/>
        <v>74.790000000000006</v>
      </c>
      <c r="BD6" s="21">
        <f t="shared" si="6"/>
        <v>73.930000000000007</v>
      </c>
      <c r="BE6" s="20" t="str">
        <f>IF(BE7="","",IF(BE7="-","【-】","【"&amp;SUBSTITUTE(TEXT(BE7,"#,##0.00"),"-","△")&amp;"】"))</f>
        <v>【82.75】</v>
      </c>
      <c r="BF6" s="21">
        <f>IF(BF7="",NA(),BF7)</f>
        <v>1132.75</v>
      </c>
      <c r="BG6" s="21">
        <f t="shared" ref="BG6:BO6" si="7">IF(BG7="",NA(),BG7)</f>
        <v>1188.51</v>
      </c>
      <c r="BH6" s="21">
        <f t="shared" si="7"/>
        <v>1315.39</v>
      </c>
      <c r="BI6" s="21">
        <f t="shared" si="7"/>
        <v>1388.14</v>
      </c>
      <c r="BJ6" s="21">
        <f t="shared" si="7"/>
        <v>1391.25</v>
      </c>
      <c r="BK6" s="21">
        <f t="shared" si="7"/>
        <v>1050.51</v>
      </c>
      <c r="BL6" s="21">
        <f t="shared" si="7"/>
        <v>747.84</v>
      </c>
      <c r="BM6" s="21">
        <f t="shared" si="7"/>
        <v>804.98</v>
      </c>
      <c r="BN6" s="21">
        <f t="shared" si="7"/>
        <v>767.56</v>
      </c>
      <c r="BO6" s="21">
        <f t="shared" si="7"/>
        <v>795.22</v>
      </c>
      <c r="BP6" s="20" t="str">
        <f>IF(BP7="","",IF(BP7="-","【-】","【"&amp;SUBSTITUTE(TEXT(BP7,"#,##0.00"),"-","△")&amp;"】"))</f>
        <v>【602.56】</v>
      </c>
      <c r="BQ6" s="21">
        <f>IF(BQ7="",NA(),BQ7)</f>
        <v>99.62</v>
      </c>
      <c r="BR6" s="21">
        <f t="shared" ref="BR6:BZ6" si="8">IF(BR7="",NA(),BR7)</f>
        <v>104.63</v>
      </c>
      <c r="BS6" s="21">
        <f t="shared" si="8"/>
        <v>99.72</v>
      </c>
      <c r="BT6" s="21">
        <f t="shared" si="8"/>
        <v>100</v>
      </c>
      <c r="BU6" s="21">
        <f t="shared" si="8"/>
        <v>100</v>
      </c>
      <c r="BV6" s="21">
        <f t="shared" si="8"/>
        <v>82.65</v>
      </c>
      <c r="BW6" s="21">
        <f t="shared" si="8"/>
        <v>90.17</v>
      </c>
      <c r="BX6" s="21">
        <f t="shared" si="8"/>
        <v>88.71</v>
      </c>
      <c r="BY6" s="21">
        <f t="shared" si="8"/>
        <v>90.23</v>
      </c>
      <c r="BZ6" s="21">
        <f t="shared" si="8"/>
        <v>90.78</v>
      </c>
      <c r="CA6" s="20" t="str">
        <f>IF(CA7="","",IF(CA7="-","【-】","【"&amp;SUBSTITUTE(TEXT(CA7,"#,##0.00"),"-","△")&amp;"】"))</f>
        <v>【97.94】</v>
      </c>
      <c r="CB6" s="21">
        <f>IF(CB7="",NA(),CB7)</f>
        <v>152</v>
      </c>
      <c r="CC6" s="21">
        <f t="shared" ref="CC6:CK6" si="9">IF(CC7="",NA(),CC7)</f>
        <v>145.16</v>
      </c>
      <c r="CD6" s="21">
        <f t="shared" si="9"/>
        <v>152</v>
      </c>
      <c r="CE6" s="21">
        <f t="shared" si="9"/>
        <v>152.11000000000001</v>
      </c>
      <c r="CF6" s="21">
        <f t="shared" si="9"/>
        <v>151.83000000000001</v>
      </c>
      <c r="CG6" s="21">
        <f t="shared" si="9"/>
        <v>186.3</v>
      </c>
      <c r="CH6" s="21">
        <f t="shared" si="9"/>
        <v>173.17</v>
      </c>
      <c r="CI6" s="21">
        <f t="shared" si="9"/>
        <v>174.8</v>
      </c>
      <c r="CJ6" s="21">
        <f t="shared" si="9"/>
        <v>170.2</v>
      </c>
      <c r="CK6" s="21">
        <f t="shared" si="9"/>
        <v>170.83</v>
      </c>
      <c r="CL6" s="20" t="str">
        <f>IF(CL7="","",IF(CL7="-","【-】","【"&amp;SUBSTITUTE(TEXT(CL7,"#,##0.00"),"-","△")&amp;"】"))</f>
        <v>【140.98】</v>
      </c>
      <c r="CM6" s="21">
        <f>IF(CM7="",NA(),CM7)</f>
        <v>58.66</v>
      </c>
      <c r="CN6" s="21">
        <f t="shared" ref="CN6:CV6" si="10">IF(CN7="",NA(),CN7)</f>
        <v>60.55</v>
      </c>
      <c r="CO6" s="21">
        <f t="shared" si="10"/>
        <v>53.75</v>
      </c>
      <c r="CP6" s="21">
        <f t="shared" si="10"/>
        <v>56.56</v>
      </c>
      <c r="CQ6" s="21">
        <f t="shared" si="10"/>
        <v>57.21</v>
      </c>
      <c r="CR6" s="21">
        <f t="shared" si="10"/>
        <v>50.53</v>
      </c>
      <c r="CS6" s="21">
        <f t="shared" si="10"/>
        <v>56.43</v>
      </c>
      <c r="CT6" s="21">
        <f t="shared" si="10"/>
        <v>55.82</v>
      </c>
      <c r="CU6" s="21">
        <f t="shared" si="10"/>
        <v>56.51</v>
      </c>
      <c r="CV6" s="21">
        <f t="shared" si="10"/>
        <v>56.85</v>
      </c>
      <c r="CW6" s="20" t="str">
        <f>IF(CW7="","",IF(CW7="-","【-】","【"&amp;SUBSTITUTE(TEXT(CW7,"#,##0.00"),"-","△")&amp;"】"))</f>
        <v>【60.13】</v>
      </c>
      <c r="CX6" s="21">
        <f>IF(CX7="",NA(),CX7)</f>
        <v>78.86</v>
      </c>
      <c r="CY6" s="21">
        <f t="shared" ref="CY6:DG6" si="11">IF(CY7="",NA(),CY7)</f>
        <v>82.65</v>
      </c>
      <c r="CZ6" s="21">
        <f t="shared" si="11"/>
        <v>81.41</v>
      </c>
      <c r="DA6" s="21">
        <f t="shared" si="11"/>
        <v>79.95</v>
      </c>
      <c r="DB6" s="21">
        <f t="shared" si="11"/>
        <v>79.34</v>
      </c>
      <c r="DC6" s="21">
        <f t="shared" si="11"/>
        <v>82.08</v>
      </c>
      <c r="DD6" s="21">
        <f t="shared" si="11"/>
        <v>91.07</v>
      </c>
      <c r="DE6" s="21">
        <f t="shared" si="11"/>
        <v>90.67</v>
      </c>
      <c r="DF6" s="21">
        <f t="shared" si="11"/>
        <v>90.62</v>
      </c>
      <c r="DG6" s="21">
        <f t="shared" si="11"/>
        <v>90.79</v>
      </c>
      <c r="DH6" s="20" t="str">
        <f>IF(DH7="","",IF(DH7="-","【-】","【"&amp;SUBSTITUTE(TEXT(DH7,"#,##0.00"),"-","△")&amp;"】"))</f>
        <v>【96.00】</v>
      </c>
      <c r="DI6" s="21">
        <f>IF(DI7="",NA(),DI7)</f>
        <v>3.7</v>
      </c>
      <c r="DJ6" s="21">
        <f t="shared" ref="DJ6:DR6" si="12">IF(DJ7="",NA(),DJ7)</f>
        <v>7.19</v>
      </c>
      <c r="DK6" s="21">
        <f t="shared" si="12"/>
        <v>7.59</v>
      </c>
      <c r="DL6" s="21">
        <f t="shared" si="12"/>
        <v>10.119999999999999</v>
      </c>
      <c r="DM6" s="21">
        <f t="shared" si="12"/>
        <v>12.49</v>
      </c>
      <c r="DN6" s="21">
        <f t="shared" si="12"/>
        <v>12.7</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442119</v>
      </c>
      <c r="D7" s="23">
        <v>46</v>
      </c>
      <c r="E7" s="23">
        <v>17</v>
      </c>
      <c r="F7" s="23">
        <v>1</v>
      </c>
      <c r="G7" s="23">
        <v>0</v>
      </c>
      <c r="H7" s="23" t="s">
        <v>96</v>
      </c>
      <c r="I7" s="23" t="s">
        <v>97</v>
      </c>
      <c r="J7" s="23" t="s">
        <v>98</v>
      </c>
      <c r="K7" s="23" t="s">
        <v>99</v>
      </c>
      <c r="L7" s="23" t="s">
        <v>100</v>
      </c>
      <c r="M7" s="23" t="s">
        <v>101</v>
      </c>
      <c r="N7" s="24" t="s">
        <v>102</v>
      </c>
      <c r="O7" s="24">
        <v>55.28</v>
      </c>
      <c r="P7" s="24">
        <v>33.25</v>
      </c>
      <c r="Q7" s="24">
        <v>79.58</v>
      </c>
      <c r="R7" s="24">
        <v>2930</v>
      </c>
      <c r="S7" s="24">
        <v>51972</v>
      </c>
      <c r="T7" s="24">
        <v>439.05</v>
      </c>
      <c r="U7" s="24">
        <v>118.37</v>
      </c>
      <c r="V7" s="24">
        <v>17142</v>
      </c>
      <c r="W7" s="24">
        <v>5.27</v>
      </c>
      <c r="X7" s="24">
        <v>3252.75</v>
      </c>
      <c r="Y7" s="24">
        <v>100.68</v>
      </c>
      <c r="Z7" s="24">
        <v>100.44</v>
      </c>
      <c r="AA7" s="24">
        <v>97.15</v>
      </c>
      <c r="AB7" s="24">
        <v>102.82</v>
      </c>
      <c r="AC7" s="24">
        <v>104.14</v>
      </c>
      <c r="AD7" s="24">
        <v>107.21</v>
      </c>
      <c r="AE7" s="24">
        <v>106.22</v>
      </c>
      <c r="AF7" s="24">
        <v>107.01</v>
      </c>
      <c r="AG7" s="24">
        <v>106.53</v>
      </c>
      <c r="AH7" s="24">
        <v>105.5</v>
      </c>
      <c r="AI7" s="24">
        <v>105.36</v>
      </c>
      <c r="AJ7" s="24">
        <v>0.81</v>
      </c>
      <c r="AK7" s="24">
        <v>0</v>
      </c>
      <c r="AL7" s="24">
        <v>5.31</v>
      </c>
      <c r="AM7" s="24">
        <v>0</v>
      </c>
      <c r="AN7" s="24">
        <v>0</v>
      </c>
      <c r="AO7" s="24">
        <v>43.71</v>
      </c>
      <c r="AP7" s="24">
        <v>18.010000000000002</v>
      </c>
      <c r="AQ7" s="24">
        <v>23.86</v>
      </c>
      <c r="AR7" s="24">
        <v>18.41</v>
      </c>
      <c r="AS7" s="24">
        <v>16.91</v>
      </c>
      <c r="AT7" s="24">
        <v>3.12</v>
      </c>
      <c r="AU7" s="24">
        <v>23.65</v>
      </c>
      <c r="AV7" s="24">
        <v>22.5</v>
      </c>
      <c r="AW7" s="24">
        <v>44.33</v>
      </c>
      <c r="AX7" s="24">
        <v>101.62</v>
      </c>
      <c r="AY7" s="24">
        <v>104.1</v>
      </c>
      <c r="AZ7" s="24">
        <v>40.67</v>
      </c>
      <c r="BA7" s="24">
        <v>59.4</v>
      </c>
      <c r="BB7" s="24">
        <v>68.27</v>
      </c>
      <c r="BC7" s="24">
        <v>74.790000000000006</v>
      </c>
      <c r="BD7" s="24">
        <v>73.930000000000007</v>
      </c>
      <c r="BE7" s="24">
        <v>82.75</v>
      </c>
      <c r="BF7" s="24">
        <v>1132.75</v>
      </c>
      <c r="BG7" s="24">
        <v>1188.51</v>
      </c>
      <c r="BH7" s="24">
        <v>1315.39</v>
      </c>
      <c r="BI7" s="24">
        <v>1388.14</v>
      </c>
      <c r="BJ7" s="24">
        <v>1391.25</v>
      </c>
      <c r="BK7" s="24">
        <v>1050.51</v>
      </c>
      <c r="BL7" s="24">
        <v>747.84</v>
      </c>
      <c r="BM7" s="24">
        <v>804.98</v>
      </c>
      <c r="BN7" s="24">
        <v>767.56</v>
      </c>
      <c r="BO7" s="24">
        <v>795.22</v>
      </c>
      <c r="BP7" s="24">
        <v>602.55999999999995</v>
      </c>
      <c r="BQ7" s="24">
        <v>99.62</v>
      </c>
      <c r="BR7" s="24">
        <v>104.63</v>
      </c>
      <c r="BS7" s="24">
        <v>99.72</v>
      </c>
      <c r="BT7" s="24">
        <v>100</v>
      </c>
      <c r="BU7" s="24">
        <v>100</v>
      </c>
      <c r="BV7" s="24">
        <v>82.65</v>
      </c>
      <c r="BW7" s="24">
        <v>90.17</v>
      </c>
      <c r="BX7" s="24">
        <v>88.71</v>
      </c>
      <c r="BY7" s="24">
        <v>90.23</v>
      </c>
      <c r="BZ7" s="24">
        <v>90.78</v>
      </c>
      <c r="CA7" s="24">
        <v>97.94</v>
      </c>
      <c r="CB7" s="24">
        <v>152</v>
      </c>
      <c r="CC7" s="24">
        <v>145.16</v>
      </c>
      <c r="CD7" s="24">
        <v>152</v>
      </c>
      <c r="CE7" s="24">
        <v>152.11000000000001</v>
      </c>
      <c r="CF7" s="24">
        <v>151.83000000000001</v>
      </c>
      <c r="CG7" s="24">
        <v>186.3</v>
      </c>
      <c r="CH7" s="24">
        <v>173.17</v>
      </c>
      <c r="CI7" s="24">
        <v>174.8</v>
      </c>
      <c r="CJ7" s="24">
        <v>170.2</v>
      </c>
      <c r="CK7" s="24">
        <v>170.83</v>
      </c>
      <c r="CL7" s="24">
        <v>140.97999999999999</v>
      </c>
      <c r="CM7" s="24">
        <v>58.66</v>
      </c>
      <c r="CN7" s="24">
        <v>60.55</v>
      </c>
      <c r="CO7" s="24">
        <v>53.75</v>
      </c>
      <c r="CP7" s="24">
        <v>56.56</v>
      </c>
      <c r="CQ7" s="24">
        <v>57.21</v>
      </c>
      <c r="CR7" s="24">
        <v>50.53</v>
      </c>
      <c r="CS7" s="24">
        <v>56.43</v>
      </c>
      <c r="CT7" s="24">
        <v>55.82</v>
      </c>
      <c r="CU7" s="24">
        <v>56.51</v>
      </c>
      <c r="CV7" s="24">
        <v>56.85</v>
      </c>
      <c r="CW7" s="24">
        <v>60.13</v>
      </c>
      <c r="CX7" s="24">
        <v>78.86</v>
      </c>
      <c r="CY7" s="24">
        <v>82.65</v>
      </c>
      <c r="CZ7" s="24">
        <v>81.41</v>
      </c>
      <c r="DA7" s="24">
        <v>79.95</v>
      </c>
      <c r="DB7" s="24">
        <v>79.34</v>
      </c>
      <c r="DC7" s="24">
        <v>82.08</v>
      </c>
      <c r="DD7" s="24">
        <v>91.07</v>
      </c>
      <c r="DE7" s="24">
        <v>90.67</v>
      </c>
      <c r="DF7" s="24">
        <v>90.62</v>
      </c>
      <c r="DG7" s="24">
        <v>90.79</v>
      </c>
      <c r="DH7" s="24">
        <v>96</v>
      </c>
      <c r="DI7" s="24">
        <v>3.7</v>
      </c>
      <c r="DJ7" s="24">
        <v>7.19</v>
      </c>
      <c r="DK7" s="24">
        <v>7.59</v>
      </c>
      <c r="DL7" s="24">
        <v>10.119999999999999</v>
      </c>
      <c r="DM7" s="24">
        <v>12.49</v>
      </c>
      <c r="DN7" s="24">
        <v>12.7</v>
      </c>
      <c r="DO7" s="24">
        <v>23.54</v>
      </c>
      <c r="DP7" s="24">
        <v>25.86</v>
      </c>
      <c r="DQ7" s="24">
        <v>26.9</v>
      </c>
      <c r="DR7" s="24">
        <v>28.47</v>
      </c>
      <c r="DS7" s="24">
        <v>42.2</v>
      </c>
      <c r="DT7" s="24">
        <v>0</v>
      </c>
      <c r="DU7" s="24">
        <v>0</v>
      </c>
      <c r="DV7" s="24">
        <v>0</v>
      </c>
      <c r="DW7" s="24">
        <v>0</v>
      </c>
      <c r="DX7" s="24">
        <v>0</v>
      </c>
      <c r="DY7" s="24">
        <v>0</v>
      </c>
      <c r="DZ7" s="24">
        <v>1.5</v>
      </c>
      <c r="EA7" s="24">
        <v>1.4</v>
      </c>
      <c r="EB7" s="24">
        <v>2.08</v>
      </c>
      <c r="EC7" s="24">
        <v>1.87</v>
      </c>
      <c r="ED7" s="24">
        <v>9.4600000000000009</v>
      </c>
      <c r="EE7" s="24">
        <v>0</v>
      </c>
      <c r="EF7" s="24">
        <v>0</v>
      </c>
      <c r="EG7" s="24">
        <v>0</v>
      </c>
      <c r="EH7" s="24">
        <v>0</v>
      </c>
      <c r="EI7" s="24">
        <v>0</v>
      </c>
      <c r="EJ7" s="24">
        <v>1.65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2026-01-29T01:02:59Z</cp:lastPrinted>
  <dcterms:created xsi:type="dcterms:W3CDTF">2025-12-23T06:06:23Z</dcterms:created>
  <dcterms:modified xsi:type="dcterms:W3CDTF">2026-03-06T01:56:23Z</dcterms:modified>
  <cp:category/>
</cp:coreProperties>
</file>