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0.杵築市\"/>
    </mc:Choice>
  </mc:AlternateContent>
  <xr:revisionPtr revIDLastSave="0" documentId="13_ncr:1_{0521FD45-4E9D-4F8D-94D8-ADA72B4DEA17}" xr6:coauthVersionLast="47" xr6:coauthVersionMax="47" xr10:uidLastSave="{00000000-0000-0000-0000-000000000000}"/>
  <workbookProtection workbookAlgorithmName="SHA-512" workbookHashValue="5Rbhdo+a7wht7jRXEYRQdPc5dyaDiytcbq2PiVSo8vUDZMmQgAfNVNoTRMUlf/7m6V3MzQF0RCNYeZEAYoROZg==" workbookSaltValue="UvrjiS9PZ2Fg1P29ntDqCw=="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T10" i="4"/>
  <c r="AL10" i="4"/>
  <c r="I10" i="4"/>
  <c r="AL8" i="4"/>
  <c r="P8"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<sst xmlns="http://schemas.openxmlformats.org/spreadsheetml/2006/main" count="231" uniqueCount="118">
  <si>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</si>
  <si>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</si>
  <si>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</si>
  <si>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</si>
  <si>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</si>
  <si>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</si>
  <si>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</si>
  <si>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</si>
  <si>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</si>
  <si>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</si>
  <si>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</si>
  <si>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</si>
  <si>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</si>
  <si>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</si>
  <si>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</si>
  <si>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</si>
  <si>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</si>
  <si>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</si>
  <si>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</si>
  <si>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</si>
  <si>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</si>
  <si>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</si>
  <si>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</si>
  <si>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</si>
  <si>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</si>
  <si>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</si>
  <si>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</si>
  <si>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</si>
  <si>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</si>
  <si>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</si>
  <si>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</si>
  <si>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</si>
  <si>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</si>
  <si>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</si>
  <si>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</si>
  <si>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</si>
  <si>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</si>
  <si>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</si>
  <si>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</si>
  <si>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</si>
  <si>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</si>
  <si>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</si>
  <si>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</si>
  <si>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</si>
  <si>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</si>
  <si>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</si>
  <si>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</si>
  <si>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</si>
  <si>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</si>
  <si>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</si>
  <si>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</si>
  <si>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</si>
  <si>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</si>
  <si>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</si>
  <si>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</si>
  <si>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</si>
  <si>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</si>
  <si>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</si>
  <si>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</si>
  <si>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</si>
  <si>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</si>
  <si>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</si>
  <si>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</si>
  <si>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</si>
  <si>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</si>
  <si>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</si>
  <si>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</si>
  <si>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</si>
  <si>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</si>
  <si>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</si>
  <si>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</si>
  <si>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</si>
  <si>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</si>
  <si>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</si>
  <si>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</si>
  <si>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</si>
  <si>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</si>
  <si>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</si>
  <si>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</si>
  <si>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</si>
  <si>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</si>
  <si>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</si>
  <si>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</si>
  <si>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</si>
  <si>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</si>
  <si>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</si>
  <si>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</si>
  <si>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</si>
  <si>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</si>
  <si>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</si>
  <si>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</si>
  <si>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</si>
  <si>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</si>
  <si>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</si>
  <si>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</si>
  <si>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</si>
  <si>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杵築市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</si>
  <si>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</si>
  <si>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</si>
  <si>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</si>
  <si>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</si>
  <si>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</si>
  <si>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</si>
  <si>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</si>
  <si>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</si>
  <si>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</si>
  <si>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</si>
  <si>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</si>
  <si>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</si>
  <si>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</si>
  <si>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</si>
  <si>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</si>
  <si>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</si>
  <si>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</si>
  <si>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</si>
  <si>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令和2年度から企業会計に移行したが、減価償却累計額はゼロからの積み上げとなるため、類似団体平均を大きく下回る値で推移しているが、供用開始から20年以上が経過し、施設の老朽化が進んできているため、ストックマネジメント計画を策定し計画的に改築更新を行っている。
②③管渠の耐用年数（50年）は経過していないが、下水道施設のライフサイクルコストの最小化や計画的な予防保全による安全性の確保のため、ストックマネジメント計画を策定し運用している。</t>
    <phoneticPr fontId="4"/>
  </si>
  <si>
    <t>①100％を上回ってはいるが、類似団体平均を下回っているため更なる収入確保と経費削減を図る必要がある。
③決算時点における未収未払残高によって大きく数値が変動してしまう部分はあるが、本市では流動負債の大部分を占める企業債の償還を一般会計からの繰入金に大きく依存しており、内部留保資金が著しく少ないことが流動比率の低い要因となっているため、更なる収入確保等により内部留保資金を増やしていく必要がある。
④企業債償還に対する一般会計負担の在り方について整理を行ったことで前年度から大幅な増となったが、供用開始から20年以上が経過し施設の老朽化が進んできていることから、今後はストックマネジメント計画に基づき、適正な規模で企業債を活用しながら計画的な改築更新を行っていく必要がある。
⑤類似団体平均を上回ってはいるが100％を下回っているため、引き続き収支改善のための取り組みを行っていく必要がある。
⑥類似団体平均を下回っている状況ではあるが、今後は人口減少による収入減が見込まれるため、引き続き経費削減に努める必要がある。
⑦⑧令和4年度に農業集落排水の一部を統合したことで数値の改善が図られたものの類似団体平均を下回っている状況である。今後は人口減少による収入減も想定されるため、引き続き接続率向上のための取り組みを行っていく必要がある。</t>
    <rPh sb="201" eb="204">
      <t>キギョウサイ</t>
    </rPh>
    <rPh sb="204" eb="206">
      <t>ショウカン</t>
    </rPh>
    <rPh sb="207" eb="208">
      <t>タイ</t>
    </rPh>
    <rPh sb="210" eb="214">
      <t>イッパンカイケイ</t>
    </rPh>
    <rPh sb="214" eb="216">
      <t>フタン</t>
    </rPh>
    <rPh sb="217" eb="218">
      <t>ア</t>
    </rPh>
    <rPh sb="219" eb="220">
      <t>カタ</t>
    </rPh>
    <rPh sb="224" eb="226">
      <t>セイリ</t>
    </rPh>
    <rPh sb="227" eb="228">
      <t>オコナ</t>
    </rPh>
    <rPh sb="233" eb="236">
      <t>ゼンネンド</t>
    </rPh>
    <rPh sb="238" eb="240">
      <t>オオハバ</t>
    </rPh>
    <rPh sb="241" eb="242">
      <t>ゾウ</t>
    </rPh>
    <rPh sb="248" eb="252">
      <t>キョウヨウカイシ</t>
    </rPh>
    <rPh sb="256" eb="257">
      <t>ネン</t>
    </rPh>
    <rPh sb="257" eb="259">
      <t>イジョウ</t>
    </rPh>
    <rPh sb="260" eb="262">
      <t>ケイカ</t>
    </rPh>
    <rPh sb="263" eb="265">
      <t>シセツ</t>
    </rPh>
    <rPh sb="266" eb="269">
      <t>ロウキュウカ</t>
    </rPh>
    <rPh sb="270" eb="271">
      <t>スス</t>
    </rPh>
    <rPh sb="282" eb="284">
      <t>コンゴ</t>
    </rPh>
    <rPh sb="295" eb="297">
      <t>ケイカク</t>
    </rPh>
    <rPh sb="298" eb="299">
      <t>モト</t>
    </rPh>
    <rPh sb="302" eb="304">
      <t>テキセイ</t>
    </rPh>
    <rPh sb="305" eb="307">
      <t>キボ</t>
    </rPh>
    <rPh sb="308" eb="311">
      <t>キギョウサイ</t>
    </rPh>
    <rPh sb="312" eb="314">
      <t>カツヨウ</t>
    </rPh>
    <rPh sb="318" eb="321">
      <t>ケイカクテキ</t>
    </rPh>
    <rPh sb="322" eb="324">
      <t>カイチク</t>
    </rPh>
    <rPh sb="324" eb="326">
      <t>コウシン</t>
    </rPh>
    <rPh sb="327" eb="328">
      <t>オコナ</t>
    </rPh>
    <rPh sb="332" eb="334">
      <t>ヒツヨウ</t>
    </rPh>
    <phoneticPr fontId="4"/>
  </si>
  <si>
    <t>経常収支比率・経費回収率ともに100％に近い値で推移しているが、今後は人口減少に伴って収入が減少していくことが予想されるため、更なる経営改善を図っていく必要がある。また、施設利用率・水洗化率ともに類似団体平均を下回っていることから、接続率向上の取り組みにより、使用料収入の確保に努めるとともに、昨今の物価高騰に伴う維持管理費等の増に対応していくため、適切な水準への使用料の見直しを行っていく必要がある。
老朽化対策としては、ストックマネジメント計画に基づき、施設の計画的な改築更新を行うことでライフサイクルコストの最小化や平準化を図り、適正な施設管理に努めるとともに、人材確保が困難となってきている技術職員の確保及び育成に努めていく。</t>
    <rPh sb="195" eb="1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</si>
</sst>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6B-4525-B934-A4973485FF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16B-4525-B934-A4973485FF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29.28</c:v>
                </c:pt>
                <c:pt idx="1">
                  <c:v>28.56</c:v>
                </c:pt>
                <c:pt idx="2">
                  <c:v>38.39</c:v>
                </c:pt>
                <c:pt idx="3">
                  <c:v>37.33</c:v>
                </c:pt>
                <c:pt idx="4">
                  <c:v>36.22</c:v>
                </c:pt>
              </c:numCache>
            </c:numRef>
          </c:val>
          <c:extLst>
            <c:ext xmlns:c16="http://schemas.microsoft.com/office/drawing/2014/chart" uri="{C3380CC4-5D6E-409C-BE32-E72D297353CC}">
              <c16:uniqueId val="{00000000-F18A-48A3-A2CE-3F26653C07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18A-48A3-A2CE-3F26653C07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64.44</c:v>
                </c:pt>
                <c:pt idx="1">
                  <c:v>64.97</c:v>
                </c:pt>
                <c:pt idx="2">
                  <c:v>71.02</c:v>
                </c:pt>
                <c:pt idx="3">
                  <c:v>72.48</c:v>
                </c:pt>
                <c:pt idx="4">
                  <c:v>72.7</c:v>
                </c:pt>
              </c:numCache>
            </c:numRef>
          </c:val>
          <c:extLst>
            <c:ext xmlns:c16="http://schemas.microsoft.com/office/drawing/2014/chart" uri="{C3380CC4-5D6E-409C-BE32-E72D297353CC}">
              <c16:uniqueId val="{00000000-B7B3-41F7-A954-AF22F8BC5D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7B3-41F7-A954-AF22F8BC5D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101.17</c:v>
                </c:pt>
                <c:pt idx="1">
                  <c:v>100.89</c:v>
                </c:pt>
                <c:pt idx="2">
                  <c:v>100.04</c:v>
                </c:pt>
                <c:pt idx="3">
                  <c:v>100.11</c:v>
                </c:pt>
                <c:pt idx="4">
                  <c:v>100.15</c:v>
                </c:pt>
              </c:numCache>
            </c:numRef>
          </c:val>
          <c:extLst>
            <c:ext xmlns:c16="http://schemas.microsoft.com/office/drawing/2014/chart" uri="{C3380CC4-5D6E-409C-BE32-E72D297353CC}">
              <c16:uniqueId val="{00000000-6CE3-4147-B9A9-36224D734A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CE3-4147-B9A9-36224D734A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4.6100000000000003</c:v>
                </c:pt>
                <c:pt idx="1">
                  <c:v>7.38</c:v>
                </c:pt>
                <c:pt idx="2">
                  <c:v>8.56</c:v>
                </c:pt>
                <c:pt idx="3">
                  <c:v>11.65</c:v>
                </c:pt>
                <c:pt idx="4">
                  <c:v>14.78</c:v>
                </c:pt>
              </c:numCache>
            </c:numRef>
          </c:val>
          <c:extLst>
            <c:ext xmlns:c16="http://schemas.microsoft.com/office/drawing/2014/chart" uri="{C3380CC4-5D6E-409C-BE32-E72D297353CC}">
              <c16:uniqueId val="{00000000-4026-4349-B78B-228C194D96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026-4349-B78B-228C194D96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51-46C3-BC2A-9AF88FBB1B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5651-46C3-BC2A-9AF88FBB1B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82-4A3D-ADED-84ABC3DA94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E82-4A3D-ADED-84ABC3DA94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41.15</c:v>
                </c:pt>
                <c:pt idx="1">
                  <c:v>61.24</c:v>
                </c:pt>
                <c:pt idx="2">
                  <c:v>20.010000000000002</c:v>
                </c:pt>
                <c:pt idx="3">
                  <c:v>30.63</c:v>
                </c:pt>
                <c:pt idx="4">
                  <c:v>17.39</c:v>
                </c:pt>
              </c:numCache>
            </c:numRef>
          </c:val>
          <c:extLst>
            <c:ext xmlns:c16="http://schemas.microsoft.com/office/drawing/2014/chart" uri="{C3380CC4-5D6E-409C-BE32-E72D297353CC}">
              <c16:uniqueId val="{00000000-5F6A-4DE9-BDDE-670934448A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5F6A-4DE9-BDDE-670934448A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990.7</c:v>
                </c:pt>
                <c:pt idx="1">
                  <c:v>1100.3900000000001</c:v>
                </c:pt>
                <c:pt idx="2">
                  <c:v>677.24</c:v>
                </c:pt>
                <c:pt idx="3">
                  <c:v>557.77</c:v>
                </c:pt>
                <c:pt idx="4">
                  <c:v>1277.07</c:v>
                </c:pt>
              </c:numCache>
            </c:numRef>
          </c:val>
          <c:extLst>
            <c:ext xmlns:c16="http://schemas.microsoft.com/office/drawing/2014/chart" uri="{C3380CC4-5D6E-409C-BE32-E72D297353CC}">
              <c16:uniqueId val="{00000000-6789-4D03-8DDE-9E4ED6E4E0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789-4D03-8DDE-9E4ED6E4E0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95.85</c:v>
                </c:pt>
                <c:pt idx="1">
                  <c:v>100</c:v>
                </c:pt>
                <c:pt idx="2">
                  <c:v>97.49</c:v>
                </c:pt>
                <c:pt idx="3">
                  <c:v>99.83</c:v>
                </c:pt>
                <c:pt idx="4">
                  <c:v>99.67</c:v>
                </c:pt>
              </c:numCache>
            </c:numRef>
          </c:val>
          <c:extLst>
            <c:ext xmlns:c16="http://schemas.microsoft.com/office/drawing/2014/chart" uri="{C3380CC4-5D6E-409C-BE32-E72D297353CC}">
              <c16:uniqueId val="{00000000-DDCB-4F6C-9B46-C723D50A9F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DDCB-4F6C-9B46-C723D50A9F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184.69</c:v>
                </c:pt>
                <c:pt idx="1">
                  <c:v>184.85</c:v>
                </c:pt>
                <c:pt idx="2">
                  <c:v>182.88</c:v>
                </c:pt>
                <c:pt idx="3">
                  <c:v>176.78</c:v>
                </c:pt>
                <c:pt idx="4">
                  <c:v>176.11</c:v>
                </c:pt>
              </c:numCache>
            </c:numRef>
          </c:val>
          <c:extLst>
            <c:ext xmlns:c16="http://schemas.microsoft.com/office/drawing/2014/chart" uri="{C3380CC4-5D6E-409C-BE32-E72D297353CC}">
              <c16:uniqueId val="{00000000-A998-4848-9055-F9A67AC823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998-4848-9055-F9A67AC823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大分県　杵築市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26153</v>
      </c>
      <c r="AM8" s="44"/>
      <c r="AN8" s="44"/>
      <c r="AO8" s="44"/>
      <c r="AP8" s="44"/>
      <c r="AQ8" s="44"/>
      <c r="AR8" s="44"/>
      <c r="AS8" s="44"/>
      <c r="AT8" s="45">
        <f>データ!T6</f>
        <v>280.08</v>
      </c>
      <c r="AU8" s="45"/>
      <c r="AV8" s="45"/>
      <c r="AW8" s="45"/>
      <c r="AX8" s="45"/>
      <c r="AY8" s="45"/>
      <c r="AZ8" s="45"/>
      <c r="BA8" s="45"/>
      <c r="BB8" s="45">
        <f>データ!U6</f>
        <v>93.38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71.790000000000006</v>
      </c>
      <c r="J10" s="45"/>
      <c r="K10" s="45"/>
      <c r="L10" s="45"/>
      <c r="M10" s="45"/>
      <c r="N10" s="45"/>
      <c r="O10" s="45"/>
      <c r="P10" s="45">
        <f>データ!P6</f>
        <v>10.97</v>
      </c>
      <c r="Q10" s="45"/>
      <c r="R10" s="45"/>
      <c r="S10" s="45"/>
      <c r="T10" s="45"/>
      <c r="U10" s="45"/>
      <c r="V10" s="45"/>
      <c r="W10" s="45">
        <f>データ!Q6</f>
        <v>95.83</v>
      </c>
      <c r="X10" s="45"/>
      <c r="Y10" s="45"/>
      <c r="Z10" s="45"/>
      <c r="AA10" s="45"/>
      <c r="AB10" s="45"/>
      <c r="AC10" s="45"/>
      <c r="AD10" s="44">
        <f>データ!R6</f>
        <v>3570</v>
      </c>
      <c r="AE10" s="44"/>
      <c r="AF10" s="44"/>
      <c r="AG10" s="44"/>
      <c r="AH10" s="44"/>
      <c r="AI10" s="44"/>
      <c r="AJ10" s="44"/>
      <c r="AK10" s="2"/>
      <c r="AL10" s="44">
        <f>データ!V6</f>
        <v>2857</v>
      </c>
      <c r="AM10" s="44"/>
      <c r="AN10" s="44"/>
      <c r="AO10" s="44"/>
      <c r="AP10" s="44"/>
      <c r="AQ10" s="44"/>
      <c r="AR10" s="44"/>
      <c r="AS10" s="44"/>
      <c r="AT10" s="45">
        <f>データ!W6</f>
        <v>1.65</v>
      </c>
      <c r="AU10" s="45"/>
      <c r="AV10" s="45"/>
      <c r="AW10" s="45"/>
      <c r="AX10" s="45"/>
      <c r="AY10" s="45"/>
      <c r="AZ10" s="45"/>
      <c r="BA10" s="45"/>
      <c r="BB10" s="45">
        <f>データ!X6</f>
        <v>1731.52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50/w5qsuhPCieZcVtR0RKchXijhkUuZTP4cOP8HsMXVGBnF5aajdFSoE2E6FKkpZWhOXI8TYl6TW29KcurRWw==" saltValue="O5a4QwBHJblwgUk21LNh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442101</v>
      </c>
      <c r="D6" s="19">
        <f t="shared" si="3"/>
        <v>46</v>
      </c>
      <c r="E6" s="19">
        <f t="shared" si="3"/>
        <v>17</v>
      </c>
      <c r="F6" s="19">
        <f t="shared" si="3"/>
        <v>4</v>
      </c>
      <c r="G6" s="19">
        <f t="shared" si="3"/>
        <v>0</v>
      </c>
      <c r="H6" s="19" t="str">
        <f t="shared" si="3"/>
        <v>大分県　杵築市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71.790000000000006</v>
      </c>
      <c r="P6" s="20">
        <f t="shared" si="3"/>
        <v>10.97</v>
      </c>
      <c r="Q6" s="20">
        <f t="shared" si="3"/>
        <v>95.83</v>
      </c>
      <c r="R6" s="20">
        <f t="shared" si="3"/>
        <v>3570</v>
      </c>
      <c r="S6" s="20">
        <f t="shared" si="3"/>
        <v>26153</v>
      </c>
      <c r="T6" s="20">
        <f t="shared" si="3"/>
        <v>280.08</v>
      </c>
      <c r="U6" s="20">
        <f t="shared" si="3"/>
        <v>93.38</v>
      </c>
      <c r="V6" s="20">
        <f t="shared" si="3"/>
        <v>2857</v>
      </c>
      <c r="W6" s="20">
        <f t="shared" si="3"/>
        <v>1.65</v>
      </c>
      <c r="X6" s="20">
        <f t="shared" si="3"/>
        <v>1731.52</v>
      </c>
      <c r="Y6" s="21">
        <f>IF(Y7="",NA(),Y7)</f>
        <v>101.17</v>
      </c>
      <c r="Z6" s="21">
        <f t="shared" ref="Z6:AH6" si="4">IF(Z7="",NA(),Z7)</f>
        <v>100.89</v>
      </c>
      <c r="AA6" s="21">
        <f t="shared" si="4"/>
        <v>100.04</v>
      </c>
      <c r="AB6" s="21">
        <f t="shared" si="4"/>
        <v>100.11</v>
      </c>
      <c r="AC6" s="21">
        <f t="shared" si="4"/>
        <v>100.15</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41.15</v>
      </c>
      <c r="AV6" s="21">
        <f t="shared" ref="AV6:BD6" si="6">IF(AV7="",NA(),AV7)</f>
        <v>61.24</v>
      </c>
      <c r="AW6" s="21">
        <f t="shared" si="6"/>
        <v>20.010000000000002</v>
      </c>
      <c r="AX6" s="21">
        <f t="shared" si="6"/>
        <v>30.63</v>
      </c>
      <c r="AY6" s="21">
        <f t="shared" si="6"/>
        <v>17.39</v>
      </c>
      <c r="AZ6" s="21">
        <f t="shared" si="6"/>
        <v>44.24</v>
      </c>
      <c r="BA6" s="21">
        <f t="shared" si="6"/>
        <v>43.07</v>
      </c>
      <c r="BB6" s="21">
        <f t="shared" si="6"/>
        <v>45.42</v>
      </c>
      <c r="BC6" s="21">
        <f t="shared" si="6"/>
        <v>50.63</v>
      </c>
      <c r="BD6" s="21">
        <f t="shared" si="6"/>
        <v>53.28</v>
      </c>
      <c r="BE6" s="20" t="str">
        <f>IF(BE7="","",IF(BE7="-","【-】","【"&amp;SUBSTITUTE(TEXT(BE7,"#,##0.00"),"-","△")&amp;"】"))</f>
        <v>【50.90】</v>
      </c>
      <c r="BF6" s="21">
        <f>IF(BF7="",NA(),BF7)</f>
        <v>990.7</v>
      </c>
      <c r="BG6" s="21">
        <f t="shared" ref="BG6:BO6" si="7">IF(BG7="",NA(),BG7)</f>
        <v>1100.3900000000001</v>
      </c>
      <c r="BH6" s="21">
        <f t="shared" si="7"/>
        <v>677.24</v>
      </c>
      <c r="BI6" s="21">
        <f t="shared" si="7"/>
        <v>557.77</v>
      </c>
      <c r="BJ6" s="21">
        <f t="shared" si="7"/>
        <v>1277.07</v>
      </c>
      <c r="BK6" s="21">
        <f t="shared" si="7"/>
        <v>1258.43</v>
      </c>
      <c r="BL6" s="21">
        <f t="shared" si="7"/>
        <v>1163.75</v>
      </c>
      <c r="BM6" s="21">
        <f t="shared" si="7"/>
        <v>1195.47</v>
      </c>
      <c r="BN6" s="21">
        <f t="shared" si="7"/>
        <v>1168.69</v>
      </c>
      <c r="BO6" s="21">
        <f t="shared" si="7"/>
        <v>1142.44</v>
      </c>
      <c r="BP6" s="20" t="str">
        <f>IF(BP7="","",IF(BP7="-","【-】","【"&amp;SUBSTITUTE(TEXT(BP7,"#,##0.00"),"-","△")&amp;"】"))</f>
        <v>【1,099.15】</v>
      </c>
      <c r="BQ6" s="21">
        <f>IF(BQ7="",NA(),BQ7)</f>
        <v>95.85</v>
      </c>
      <c r="BR6" s="21">
        <f t="shared" ref="BR6:BZ6" si="8">IF(BR7="",NA(),BR7)</f>
        <v>100</v>
      </c>
      <c r="BS6" s="21">
        <f t="shared" si="8"/>
        <v>97.49</v>
      </c>
      <c r="BT6" s="21">
        <f t="shared" si="8"/>
        <v>99.83</v>
      </c>
      <c r="BU6" s="21">
        <f t="shared" si="8"/>
        <v>99.67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184.69</v>
      </c>
      <c r="CC6" s="21">
        <f t="shared" ref="CC6:CK6" si="9">IF(CC7="",NA(),CC7)</f>
        <v>184.85</v>
      </c>
      <c r="CD6" s="21">
        <f t="shared" si="9"/>
        <v>182.88</v>
      </c>
      <c r="CE6" s="21">
        <f t="shared" si="9"/>
        <v>176.78</v>
      </c>
      <c r="CF6" s="21">
        <f t="shared" si="9"/>
        <v>176.11</v>
      </c>
      <c r="CG6" s="21">
        <f t="shared" si="9"/>
        <v>224.88</v>
      </c>
      <c r="CH6" s="21">
        <f t="shared" si="9"/>
        <v>228.64</v>
      </c>
      <c r="CI6" s="21">
        <f t="shared" si="9"/>
        <v>239.46</v>
      </c>
      <c r="CJ6" s="21">
        <f t="shared" si="9"/>
        <v>233.15</v>
      </c>
      <c r="CK6" s="21">
        <f t="shared" si="9"/>
        <v>252.17</v>
      </c>
      <c r="CL6" s="20" t="str">
        <f>IF(CL7="","",IF(CL7="-","【-】","【"&amp;SUBSTITUTE(TEXT(CL7,"#,##0.00"),"-","△")&amp;"】"))</f>
        <v>【225.78】</v>
      </c>
      <c r="CM6" s="21">
        <f>IF(CM7="",NA(),CM7)</f>
        <v>29.28</v>
      </c>
      <c r="CN6" s="21">
        <f t="shared" ref="CN6:CV6" si="10">IF(CN7="",NA(),CN7)</f>
        <v>28.56</v>
      </c>
      <c r="CO6" s="21">
        <f t="shared" si="10"/>
        <v>38.39</v>
      </c>
      <c r="CP6" s="21">
        <f t="shared" si="10"/>
        <v>37.33</v>
      </c>
      <c r="CQ6" s="21">
        <f t="shared" si="10"/>
        <v>36.22</v>
      </c>
      <c r="CR6" s="21">
        <f t="shared" si="10"/>
        <v>42.4</v>
      </c>
      <c r="CS6" s="21">
        <f t="shared" si="10"/>
        <v>42.28</v>
      </c>
      <c r="CT6" s="21">
        <f t="shared" si="10"/>
        <v>41.06</v>
      </c>
      <c r="CU6" s="21">
        <f t="shared" si="10"/>
        <v>42.09</v>
      </c>
      <c r="CV6" s="21">
        <f t="shared" si="10"/>
        <v>42.15</v>
      </c>
      <c r="CW6" s="20" t="str">
        <f>IF(CW7="","",IF(CW7="-","【-】","【"&amp;SUBSTITUTE(TEXT(CW7,"#,##0.00"),"-","△")&amp;"】"))</f>
        <v>【43.17】</v>
      </c>
      <c r="CX6" s="21">
        <f>IF(CX7="",NA(),CX7)</f>
        <v>64.44</v>
      </c>
      <c r="CY6" s="21">
        <f t="shared" ref="CY6:DG6" si="11">IF(CY7="",NA(),CY7)</f>
        <v>64.97</v>
      </c>
      <c r="CZ6" s="21">
        <f t="shared" si="11"/>
        <v>71.02</v>
      </c>
      <c r="DA6" s="21">
        <f t="shared" si="11"/>
        <v>72.48</v>
      </c>
      <c r="DB6" s="21">
        <f t="shared" si="11"/>
        <v>72.7</v>
      </c>
      <c r="DC6" s="21">
        <f t="shared" si="11"/>
        <v>84.19</v>
      </c>
      <c r="DD6" s="21">
        <f t="shared" si="11"/>
        <v>84.34</v>
      </c>
      <c r="DE6" s="21">
        <f t="shared" si="11"/>
        <v>84.34</v>
      </c>
      <c r="DF6" s="21">
        <f t="shared" si="11"/>
        <v>84.73</v>
      </c>
      <c r="DG6" s="21">
        <f t="shared" si="11"/>
        <v>84.21</v>
      </c>
      <c r="DH6" s="20" t="str">
        <f>IF(DH7="","",IF(DH7="-","【-】","【"&amp;SUBSTITUTE(TEXT(DH7,"#,##0.00"),"-","△")&amp;"】"))</f>
        <v>【86.31】</v>
      </c>
      <c r="DI6" s="21">
        <f>IF(DI7="",NA(),DI7)</f>
        <v>4.6100000000000003</v>
      </c>
      <c r="DJ6" s="21">
        <f t="shared" ref="DJ6:DR6" si="12">IF(DJ7="",NA(),DJ7)</f>
        <v>7.38</v>
      </c>
      <c r="DK6" s="21">
        <f t="shared" si="12"/>
        <v>8.56</v>
      </c>
      <c r="DL6" s="21">
        <f t="shared" si="12"/>
        <v>11.65</v>
      </c>
      <c r="DM6" s="21">
        <f t="shared" si="12"/>
        <v>14.78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442101</v>
      </c>
      <c r="D7" s="23">
        <v>46</v>
      </c>
      <c r="E7" s="23">
        <v>17</v>
      </c>
      <c r="F7" s="23">
        <v>4</v>
      </c>
      <c r="G7" s="23">
        <v>0</v>
      </c>
      <c r="H7" s="23" t="s">
        <v>96</v>
      </c>
      <c r="I7" s="23" t="s">
        <v>97</v>
      </c>
      <c r="J7" s="23" t="s">
        <v>98</v>
      </c>
      <c r="K7" s="23" t="s">
        <v>99</v>
      </c>
      <c r="L7" s="23" t="s">
        <v>100</v>
      </c>
      <c r="M7" s="23" t="s">
        <v>101</v>
      </c>
      <c r="N7" s="24" t="s">
        <v>102</v>
      </c>
      <c r="O7" s="24">
        <v>71.790000000000006</v>
      </c>
      <c r="P7" s="24">
        <v>10.97</v>
      </c>
      <c r="Q7" s="24">
        <v>95.83</v>
      </c>
      <c r="R7" s="24">
        <v>3570</v>
      </c>
      <c r="S7" s="24">
        <v>26153</v>
      </c>
      <c r="T7" s="24">
        <v>280.08</v>
      </c>
      <c r="U7" s="24">
        <v>93.38</v>
      </c>
      <c r="V7" s="24">
        <v>2857</v>
      </c>
      <c r="W7" s="24">
        <v>1.65</v>
      </c>
      <c r="X7" s="24">
        <v>1731.52</v>
      </c>
      <c r="Y7" s="24">
        <v>101.17</v>
      </c>
      <c r="Z7" s="24">
        <v>100.89</v>
      </c>
      <c r="AA7" s="24">
        <v>100.04</v>
      </c>
      <c r="AB7" s="24">
        <v>100.11</v>
      </c>
      <c r="AC7" s="24">
        <v>100.15</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41.15</v>
      </c>
      <c r="AV7" s="24">
        <v>61.24</v>
      </c>
      <c r="AW7" s="24">
        <v>20.010000000000002</v>
      </c>
      <c r="AX7" s="24">
        <v>30.63</v>
      </c>
      <c r="AY7" s="24">
        <v>17.39</v>
      </c>
      <c r="AZ7" s="24">
        <v>44.24</v>
      </c>
      <c r="BA7" s="24">
        <v>43.07</v>
      </c>
      <c r="BB7" s="24">
        <v>45.42</v>
      </c>
      <c r="BC7" s="24">
        <v>50.63</v>
      </c>
      <c r="BD7" s="24">
        <v>53.28</v>
      </c>
      <c r="BE7" s="24">
        <v>50.9</v>
      </c>
      <c r="BF7" s="24">
        <v>990.7</v>
      </c>
      <c r="BG7" s="24">
        <v>1100.3900000000001</v>
      </c>
      <c r="BH7" s="24">
        <v>677.24</v>
      </c>
      <c r="BI7" s="24">
        <v>557.77</v>
      </c>
      <c r="BJ7" s="24">
        <v>1277.07</v>
      </c>
      <c r="BK7" s="24">
        <v>1258.43</v>
      </c>
      <c r="BL7" s="24">
        <v>1163.75</v>
      </c>
      <c r="BM7" s="24">
        <v>1195.47</v>
      </c>
      <c r="BN7" s="24">
        <v>1168.69</v>
      </c>
      <c r="BO7" s="24">
        <v>1142.44</v>
      </c>
      <c r="BP7" s="24">
        <v>1099.1500000000001</v>
      </c>
      <c r="BQ7" s="24">
        <v>95.85</v>
      </c>
      <c r="BR7" s="24">
        <v>100</v>
      </c>
      <c r="BS7" s="24">
        <v>97.49</v>
      </c>
      <c r="BT7" s="24">
        <v>99.83</v>
      </c>
      <c r="BU7" s="24">
        <v>99.67</v>
      </c>
      <c r="BV7" s="24">
        <v>73.36</v>
      </c>
      <c r="BW7" s="24">
        <v>72.599999999999994</v>
      </c>
      <c r="BX7" s="24">
        <v>69.430000000000007</v>
      </c>
      <c r="BY7" s="24">
        <v>70.709999999999994</v>
      </c>
      <c r="BZ7" s="24">
        <v>66.63</v>
      </c>
      <c r="CA7" s="24">
        <v>72.92</v>
      </c>
      <c r="CB7" s="24">
        <v>184.69</v>
      </c>
      <c r="CC7" s="24">
        <v>184.85</v>
      </c>
      <c r="CD7" s="24">
        <v>182.88</v>
      </c>
      <c r="CE7" s="24">
        <v>176.78</v>
      </c>
      <c r="CF7" s="24">
        <v>176.11</v>
      </c>
      <c r="CG7" s="24">
        <v>224.88</v>
      </c>
      <c r="CH7" s="24">
        <v>228.64</v>
      </c>
      <c r="CI7" s="24">
        <v>239.46</v>
      </c>
      <c r="CJ7" s="24">
        <v>233.15</v>
      </c>
      <c r="CK7" s="24">
        <v>252.17</v>
      </c>
      <c r="CL7" s="24">
        <v>225.78</v>
      </c>
      <c r="CM7" s="24">
        <v>29.28</v>
      </c>
      <c r="CN7" s="24">
        <v>28.56</v>
      </c>
      <c r="CO7" s="24">
        <v>38.39</v>
      </c>
      <c r="CP7" s="24">
        <v>37.33</v>
      </c>
      <c r="CQ7" s="24">
        <v>36.22</v>
      </c>
      <c r="CR7" s="24">
        <v>42.4</v>
      </c>
      <c r="CS7" s="24">
        <v>42.28</v>
      </c>
      <c r="CT7" s="24">
        <v>41.06</v>
      </c>
      <c r="CU7" s="24">
        <v>42.09</v>
      </c>
      <c r="CV7" s="24">
        <v>42.15</v>
      </c>
      <c r="CW7" s="24">
        <v>43.17</v>
      </c>
      <c r="CX7" s="24">
        <v>64.44</v>
      </c>
      <c r="CY7" s="24">
        <v>64.97</v>
      </c>
      <c r="CZ7" s="24">
        <v>71.02</v>
      </c>
      <c r="DA7" s="24">
        <v>72.48</v>
      </c>
      <c r="DB7" s="24">
        <v>72.7</v>
      </c>
      <c r="DC7" s="24">
        <v>84.19</v>
      </c>
      <c r="DD7" s="24">
        <v>84.34</v>
      </c>
      <c r="DE7" s="24">
        <v>84.34</v>
      </c>
      <c r="DF7" s="24">
        <v>84.73</v>
      </c>
      <c r="DG7" s="24">
        <v>84.21</v>
      </c>
      <c r="DH7" s="24">
        <v>86.31</v>
      </c>
      <c r="DI7" s="24">
        <v>4.6100000000000003</v>
      </c>
      <c r="DJ7" s="24">
        <v>7.38</v>
      </c>
      <c r="DK7" s="24">
        <v>8.56</v>
      </c>
      <c r="DL7" s="24">
        <v>11.65</v>
      </c>
      <c r="DM7" s="24">
        <v>14.78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2026-02-24T02:44:35Z</cp:lastPrinted>
  <dcterms:created xsi:type="dcterms:W3CDTF">2025-12-23T06:15:04Z</dcterms:created>
  <dcterms:modified xsi:type="dcterms:W3CDTF">2026-03-06T01:54:40Z</dcterms:modified>
  <cp:category/>
</cp:coreProperties>
</file>