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8.竹田市\"/>
    </mc:Choice>
  </mc:AlternateContent>
  <xr:revisionPtr revIDLastSave="0" documentId="13_ncr:1_{672A4094-B539-48A3-8C12-008C361E3F56}" xr6:coauthVersionLast="47" xr6:coauthVersionMax="47" xr10:uidLastSave="{00000000-0000-0000-0000-000000000000}"/>
  <workbookProtection workbookAlgorithmName="SHA-512" workbookHashValue="geWWINNfDqCfS2/vRTnlsjF90hLplbKJHzYJjRB4oYwr8E3LSt4i8cYcKXFP5Cy8ck8L4qNgNsn5YVrqNocKjQ==" workbookSaltValue="j9KeQhBBG4aFvWu2Ql2MHg==" workbookSpinCount="100000" lockStructure="1"/>
  <bookViews>
    <workbookView xWindow="-25845" yWindow="1095" windowWidth="23415" windowHeight="112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BB10" i="4"/>
  <c r="AT10" i="4"/>
  <c r="P10" i="4"/>
  <c r="W8" i="4"/>
  <c r="P8" i="4"/>
</calcChain>
</file>

<file path=xl/sharedStrings.xml><?xml version="1.0" encoding="utf-8"?>
<sst xmlns="http://schemas.openxmlformats.org/spreadsheetml/2006/main" count="247" uniqueCount="119">
  <si>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</si>
  <si>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</si>
  <si>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</si>
  <si>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</si>
  <si>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</si>
  <si>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</si>
  <si>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</si>
  <si>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</si>
  <si>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</si>
  <si>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</si>
  <si>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</si>
  <si>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</si>
  <si>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</si>
  <si>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</si>
  <si>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</si>
  <si>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</si>
  <si>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</si>
  <si>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</si>
  <si>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</si>
  <si>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</si>
  <si>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</si>
  <si>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</si>
  <si>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</si>
  <si>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</si>
  <si>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</si>
  <si>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</si>
  <si>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</si>
  <si>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</si>
  <si>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</si>
  <si>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</si>
  <si>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</si>
  <si>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</si>
  <si>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</si>
  <si>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</si>
  <si>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</si>
  <si>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</si>
  <si>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</si>
  <si>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</si>
  <si>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</si>
  <si>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</si>
  <si>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</si>
  <si>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</si>
  <si>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</si>
  <si>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</si>
  <si>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</si>
  <si>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</si>
  <si>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</si>
  <si>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</si>
  <si>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</si>
  <si>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</si>
  <si>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</si>
  <si>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</si>
  <si>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</si>
  <si>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</si>
  <si>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</si>
  <si>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</si>
  <si>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</si>
  <si>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</si>
  <si>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</si>
  <si>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</si>
  <si>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</si>
  <si>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</si>
  <si>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</si>
  <si>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</si>
  <si>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</si>
  <si>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</si>
  <si>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</si>
  <si>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</si>
  <si>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</si>
  <si>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</si>
  <si>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</si>
  <si>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</si>
  <si>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</si>
  <si>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</si>
  <si>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</si>
  <si>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</si>
  <si>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</si>
  <si>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</si>
  <si>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</si>
  <si>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</si>
  <si>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</si>
  <si>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</si>
  <si>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</si>
  <si>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</si>
  <si>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</si>
  <si>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</si>
  <si>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</si>
  <si>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</si>
  <si>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</si>
  <si>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</si>
  <si>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</si>
  <si>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</si>
  <si>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</si>
  <si>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</si>
  <si>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</si>
  <si>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</si>
  <si>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</si>
  <si>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</si>
  <si>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</si>
  <si>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</si>
  <si>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</si>
  <si>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</si>
  <si>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</si>
  <si>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</si>
  <si>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</si>
  <si>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</si>
  <si>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</si>
  <si>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</si>
  <si>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</si>
  <si>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</si>
  <si>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</si>
  <si>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</si>
  <si>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</si>
  <si>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</si>
  <si>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</si>
  <si>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</si>
  <si>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平成16年度から、市町村設置型浄化槽の整備を進めており、毎年40～70基程度の浄化槽が設置されています。設置から10年程度が経過した浄化槽のブロワー等の修理費用が増加してきており、今後も維持管理にかかる費用が年々増加していくことが予想されます。</t>
    <phoneticPr fontId="4"/>
  </si>
  <si>
    <t>①『収益的収支比率』：100％を超えている状況です。維持管理費の大半は使用料収入で賄えています。
④『企業債残高』：年々減少傾向です。事業規模よりも償還終了額が大きいため、事業規模比率は年々低くなってきています。
⑤『経費回収率』：類似団体平均よりは高いものの、100％を下回っていることから使用料水準引き上げの検討が必要です。
⑥『汚水処理原価』：類似団体平均に比べ高い水準です。類似団体より汚水処理にかかる委託費と資本費が高いことが原因ではないかと考えられます。浄化槽の設置数が増加した分、使用料収入も増加しましたが、汚水処理に係る経費も増加し、結果として汚水処理原価が上がったものと考えられます。
⑦『施設利用率』：平均処理能力と現在処理能力が同等のため、100％を保持しています。
⑧『水洗化率』：年度内に当該年度分の浄化槽を設置しており、基準日である3月31日までに供用開始ができないところもあるが、基本的には100%です。</t>
    <rPh sb="80" eb="81">
      <t>オオ</t>
    </rPh>
    <rPh sb="146" eb="149">
      <t>シヨウリョウ</t>
    </rPh>
    <rPh sb="280" eb="284">
      <t>オスイショリ</t>
    </rPh>
    <rPh sb="357" eb="359">
      <t>トウガイ</t>
    </rPh>
    <rPh sb="359" eb="361">
      <t>ネンド</t>
    </rPh>
    <rPh sb="361" eb="362">
      <t>ブン</t>
    </rPh>
    <phoneticPr fontId="4"/>
  </si>
  <si>
    <t>設置から10年以上経過したものなど、年数を経過した浄化槽に係る修繕費用等の増加に伴い、維持管理コストが増加しています。そのほかにも、急激に進行する過疎化・高齢化に伴う使用料収入やサービス需要の減少、近年の職員給与費の増加や物価高騰に伴う営業費用の増加、また事業の決算や消費税申告等の作成に関する専門知識を有する職員の育成等様々な課題があります。
取り巻く諸問題に対応していくために、令和７年度末更新予定の浄化槽整備推進事業経営戦略を元に、事業の見直し等を含めた抜本的な改革を検討していく必要があります。</t>
    <rPh sb="69" eb="71">
      <t>シンコウ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</si>
</sst>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A9-4848-B4E9-1B42593CB1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A9-4848-B4E9-1B42593CB1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D22-427C-9759-36A2A7875ED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3D22-427C-9759-36A2A7875ED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99.41</c:v>
                </c:pt>
                <c:pt idx="1">
                  <c:v>100</c:v>
                </c:pt>
                <c:pt idx="2">
                  <c:v>100</c:v>
                </c:pt>
                <c:pt idx="3">
                  <c:v>100</c:v>
                </c:pt>
                <c:pt idx="4">
                  <c:v>100</c:v>
                </c:pt>
              </c:numCache>
            </c:numRef>
          </c:val>
          <c:extLst>
            <c:ext xmlns:c16="http://schemas.microsoft.com/office/drawing/2014/chart" uri="{C3380CC4-5D6E-409C-BE32-E72D297353CC}">
              <c16:uniqueId val="{00000000-E46C-4119-B457-74B7709A5C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E46C-4119-B457-74B7709A5C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106.14</c:v>
                </c:pt>
                <c:pt idx="1">
                  <c:v>105.84</c:v>
                </c:pt>
                <c:pt idx="2">
                  <c:v>104.65</c:v>
                </c:pt>
                <c:pt idx="3">
                  <c:v>103.75</c:v>
                </c:pt>
                <c:pt idx="4">
                  <c:v>101.78</c:v>
                </c:pt>
              </c:numCache>
            </c:numRef>
          </c:val>
          <c:extLst>
            <c:ext xmlns:c16="http://schemas.microsoft.com/office/drawing/2014/chart" uri="{C3380CC4-5D6E-409C-BE32-E72D297353CC}">
              <c16:uniqueId val="{00000000-BDE6-4E45-BFED-6742B378A5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E6-4E45-BFED-6742B378A5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EC-4FF5-B426-F00C7F2406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C-4FF5-B426-F00C7F2406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F7-4673-A92F-77D8A94C970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F7-4673-A92F-77D8A94C970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65-4E70-88CA-E581716E53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65-4E70-88CA-E581716E53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26-4556-874C-6FACB9E0B42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26-4556-874C-6FACB9E0B42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65.13</c:v>
                </c:pt>
                <c:pt idx="1">
                  <c:v>59.8</c:v>
                </c:pt>
                <c:pt idx="2">
                  <c:v>50.32</c:v>
                </c:pt>
                <c:pt idx="3">
                  <c:v>43.42</c:v>
                </c:pt>
                <c:pt idx="4">
                  <c:v>41.25</c:v>
                </c:pt>
              </c:numCache>
            </c:numRef>
          </c:val>
          <c:extLst>
            <c:ext xmlns:c16="http://schemas.microsoft.com/office/drawing/2014/chart" uri="{C3380CC4-5D6E-409C-BE32-E72D297353CC}">
              <c16:uniqueId val="{00000000-97BC-4152-A9BA-3B317F3AB88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7BC-4152-A9BA-3B317F3AB88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88.94</c:v>
                </c:pt>
                <c:pt idx="1">
                  <c:v>90.7</c:v>
                </c:pt>
                <c:pt idx="2">
                  <c:v>92</c:v>
                </c:pt>
                <c:pt idx="3">
                  <c:v>89.39</c:v>
                </c:pt>
                <c:pt idx="4">
                  <c:v>88.81</c:v>
                </c:pt>
              </c:numCache>
            </c:numRef>
          </c:val>
          <c:extLst>
            <c:ext xmlns:c16="http://schemas.microsoft.com/office/drawing/2014/chart" uri="{C3380CC4-5D6E-409C-BE32-E72D297353CC}">
              <c16:uniqueId val="{00000000-EB49-4D0D-87D3-089D94F9D05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EB49-4D0D-87D3-089D94F9D05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482.8</c:v>
                </c:pt>
                <c:pt idx="1">
                  <c:v>479.4</c:v>
                </c:pt>
                <c:pt idx="2">
                  <c:v>485.53</c:v>
                </c:pt>
                <c:pt idx="3">
                  <c:v>515.03</c:v>
                </c:pt>
                <c:pt idx="4">
                  <c:v>521.4</c:v>
                </c:pt>
              </c:numCache>
            </c:numRef>
          </c:val>
          <c:extLst>
            <c:ext xmlns:c16="http://schemas.microsoft.com/office/drawing/2014/chart" uri="{C3380CC4-5D6E-409C-BE32-E72D297353CC}">
              <c16:uniqueId val="{00000000-3421-42B6-AA3F-D5580CD365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3421-42B6-AA3F-D5580CD365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竹田市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18917</v>
      </c>
      <c r="AM8" s="41"/>
      <c r="AN8" s="41"/>
      <c r="AO8" s="41"/>
      <c r="AP8" s="41"/>
      <c r="AQ8" s="41"/>
      <c r="AR8" s="41"/>
      <c r="AS8" s="41"/>
      <c r="AT8" s="34">
        <f>データ!T6</f>
        <v>477.53</v>
      </c>
      <c r="AU8" s="34"/>
      <c r="AV8" s="34"/>
      <c r="AW8" s="34"/>
      <c r="AX8" s="34"/>
      <c r="AY8" s="34"/>
      <c r="AZ8" s="34"/>
      <c r="BA8" s="34"/>
      <c r="BB8" s="34">
        <f>データ!U6</f>
        <v>39.61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21.71</v>
      </c>
      <c r="Q10" s="34"/>
      <c r="R10" s="34"/>
      <c r="S10" s="34"/>
      <c r="T10" s="34"/>
      <c r="U10" s="34"/>
      <c r="V10" s="34"/>
      <c r="W10" s="34">
        <f>データ!Q6</f>
        <v>100</v>
      </c>
      <c r="X10" s="34"/>
      <c r="Y10" s="34"/>
      <c r="Z10" s="34"/>
      <c r="AA10" s="34"/>
      <c r="AB10" s="34"/>
      <c r="AC10" s="34"/>
      <c r="AD10" s="41">
        <f>データ!R6</f>
        <v>4081</v>
      </c>
      <c r="AE10" s="41"/>
      <c r="AF10" s="41"/>
      <c r="AG10" s="41"/>
      <c r="AH10" s="41"/>
      <c r="AI10" s="41"/>
      <c r="AJ10" s="41"/>
      <c r="AK10" s="2"/>
      <c r="AL10" s="41">
        <f>データ!V6</f>
        <v>4057</v>
      </c>
      <c r="AM10" s="41"/>
      <c r="AN10" s="41"/>
      <c r="AO10" s="41"/>
      <c r="AP10" s="41"/>
      <c r="AQ10" s="41"/>
      <c r="AR10" s="41"/>
      <c r="AS10" s="41"/>
      <c r="AT10" s="34">
        <f>データ!W6</f>
        <v>0.49</v>
      </c>
      <c r="AU10" s="34"/>
      <c r="AV10" s="34"/>
      <c r="AW10" s="34"/>
      <c r="AX10" s="34"/>
      <c r="AY10" s="34"/>
      <c r="AZ10" s="34"/>
      <c r="BA10" s="34"/>
      <c r="BB10" s="34">
        <f>データ!X6</f>
        <v>8279.59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118</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44</v>
      </c>
      <c r="N86" s="12" t="s">
        <v>44</v>
      </c>
      <c r="O86" s="12" t="str">
        <f>データ!EO6</f>
        <v>【-】</v>
      </c>
    </row>
  </sheetData>
  <sheetProtection algorithmName="SHA-512" hashValue="HvjJSgzjx7g80iKdg9MwwqW7ouMPgHgiKH3bS6MdsQSW8DYAbx1a2b6wnEL0qYmM0zU2CBa/w+nMwjN9v5VSlw==" saltValue="4UwC+6b/3lGat8aWRnxF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442089</v>
      </c>
      <c r="D6" s="19">
        <f t="shared" si="3"/>
        <v>47</v>
      </c>
      <c r="E6" s="19">
        <f t="shared" si="3"/>
        <v>18</v>
      </c>
      <c r="F6" s="19">
        <f t="shared" si="3"/>
        <v>0</v>
      </c>
      <c r="G6" s="19">
        <f t="shared" si="3"/>
        <v>0</v>
      </c>
      <c r="H6" s="19" t="str">
        <f t="shared" si="3"/>
        <v>大分県　竹田市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21.71</v>
      </c>
      <c r="Q6" s="20">
        <f t="shared" si="3"/>
        <v>100</v>
      </c>
      <c r="R6" s="20">
        <f t="shared" si="3"/>
        <v>4081</v>
      </c>
      <c r="S6" s="20">
        <f t="shared" si="3"/>
        <v>18917</v>
      </c>
      <c r="T6" s="20">
        <f t="shared" si="3"/>
        <v>477.53</v>
      </c>
      <c r="U6" s="20">
        <f t="shared" si="3"/>
        <v>39.61</v>
      </c>
      <c r="V6" s="20">
        <f t="shared" si="3"/>
        <v>4057</v>
      </c>
      <c r="W6" s="20">
        <f t="shared" si="3"/>
        <v>0.49</v>
      </c>
      <c r="X6" s="20">
        <f t="shared" si="3"/>
        <v>8279.59</v>
      </c>
      <c r="Y6" s="21">
        <f>IF(Y7="",NA(),Y7)</f>
        <v>106.14</v>
      </c>
      <c r="Z6" s="21">
        <f t="shared" ref="Z6:AH6" si="4">IF(Z7="",NA(),Z7)</f>
        <v>105.84</v>
      </c>
      <c r="AA6" s="21">
        <f t="shared" si="4"/>
        <v>104.65</v>
      </c>
      <c r="AB6" s="21">
        <f t="shared" si="4"/>
        <v>103.75</v>
      </c>
      <c r="AC6" s="21">
        <f t="shared" si="4"/>
        <v>101.78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65.13</v>
      </c>
      <c r="BG6" s="21">
        <f t="shared" ref="BG6:BO6" si="7">IF(BG7="",NA(),BG7)</f>
        <v>59.8</v>
      </c>
      <c r="BH6" s="21">
        <f t="shared" si="7"/>
        <v>50.32</v>
      </c>
      <c r="BI6" s="21">
        <f t="shared" si="7"/>
        <v>43.42</v>
      </c>
      <c r="BJ6" s="21">
        <f t="shared" si="7"/>
        <v>41.25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88.94</v>
      </c>
      <c r="BR6" s="21">
        <f t="shared" ref="BR6:BZ6" si="8">IF(BR7="",NA(),BR7)</f>
        <v>90.7</v>
      </c>
      <c r="BS6" s="21">
        <f t="shared" si="8"/>
        <v>92</v>
      </c>
      <c r="BT6" s="21">
        <f t="shared" si="8"/>
        <v>89.39</v>
      </c>
      <c r="BU6" s="21">
        <f t="shared" si="8"/>
        <v>88.81</v>
      </c>
      <c r="BV6" s="21">
        <f t="shared" si="8"/>
        <v>60.59</v>
      </c>
      <c r="BW6" s="21">
        <f t="shared" si="8"/>
        <v>60</v>
      </c>
      <c r="BX6" s="21">
        <f t="shared" si="8"/>
        <v>59.01</v>
      </c>
      <c r="BY6" s="21">
        <f t="shared" si="8"/>
        <v>56.06</v>
      </c>
      <c r="BZ6" s="21">
        <f t="shared" si="8"/>
        <v>53.25</v>
      </c>
      <c r="CA6" s="20" t="str">
        <f>IF(CA7="","",IF(CA7="-","【-】","【"&amp;SUBSTITUTE(TEXT(CA7,"#,##0.00"),"-","△")&amp;"】"))</f>
        <v>【51.14】</v>
      </c>
      <c r="CB6" s="21">
        <f>IF(CB7="",NA(),CB7)</f>
        <v>482.8</v>
      </c>
      <c r="CC6" s="21">
        <f t="shared" ref="CC6:CK6" si="9">IF(CC7="",NA(),CC7)</f>
        <v>479.4</v>
      </c>
      <c r="CD6" s="21">
        <f t="shared" si="9"/>
        <v>485.53</v>
      </c>
      <c r="CE6" s="21">
        <f t="shared" si="9"/>
        <v>515.03</v>
      </c>
      <c r="CF6" s="21">
        <f t="shared" si="9"/>
        <v>521.4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100</v>
      </c>
      <c r="CN6" s="21">
        <f t="shared" ref="CN6:CV6" si="10">IF(CN7="",NA(),CN7)</f>
        <v>100</v>
      </c>
      <c r="CO6" s="21">
        <f t="shared" si="10"/>
        <v>100</v>
      </c>
      <c r="CP6" s="21">
        <f t="shared" si="10"/>
        <v>100</v>
      </c>
      <c r="CQ6" s="21">
        <f t="shared" si="10"/>
        <v>100</v>
      </c>
      <c r="CR6" s="21">
        <f t="shared" si="10"/>
        <v>58.19</v>
      </c>
      <c r="CS6" s="21">
        <f t="shared" si="10"/>
        <v>56.52</v>
      </c>
      <c r="CT6" s="21">
        <f t="shared" si="10"/>
        <v>88.45</v>
      </c>
      <c r="CU6" s="21">
        <f t="shared" si="10"/>
        <v>54.08</v>
      </c>
      <c r="CV6" s="21">
        <f t="shared" si="10"/>
        <v>52.59</v>
      </c>
      <c r="CW6" s="20" t="str">
        <f>IF(CW7="","",IF(CW7="-","【-】","【"&amp;SUBSTITUTE(TEXT(CW7,"#,##0.00"),"-","△")&amp;"】"))</f>
        <v>【54.37】</v>
      </c>
      <c r="CX6" s="21">
        <f>IF(CX7="",NA(),CX7)</f>
        <v>99.41</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442089</v>
      </c>
      <c r="D7" s="23">
        <v>47</v>
      </c>
      <c r="E7" s="23">
        <v>18</v>
      </c>
      <c r="F7" s="23">
        <v>0</v>
      </c>
      <c r="G7" s="23">
        <v>0</v>
      </c>
      <c r="H7" s="23" t="s">
        <v>98</v>
      </c>
      <c r="I7" s="23" t="s">
        <v>99</v>
      </c>
      <c r="J7" s="23" t="s">
        <v>100</v>
      </c>
      <c r="K7" s="23" t="s">
        <v>101</v>
      </c>
      <c r="L7" s="23" t="s">
        <v>102</v>
      </c>
      <c r="M7" s="23" t="s">
        <v>103</v>
      </c>
      <c r="N7" s="24" t="s">
        <v>104</v>
      </c>
      <c r="O7" s="24" t="s">
        <v>105</v>
      </c>
      <c r="P7" s="24">
        <v>21.71</v>
      </c>
      <c r="Q7" s="24">
        <v>100</v>
      </c>
      <c r="R7" s="24">
        <v>4081</v>
      </c>
      <c r="S7" s="24">
        <v>18917</v>
      </c>
      <c r="T7" s="24">
        <v>477.53</v>
      </c>
      <c r="U7" s="24">
        <v>39.61</v>
      </c>
      <c r="V7" s="24">
        <v>4057</v>
      </c>
      <c r="W7" s="24">
        <v>0.49</v>
      </c>
      <c r="X7" s="24">
        <v>8279.59</v>
      </c>
      <c r="Y7" s="24">
        <v>106.14</v>
      </c>
      <c r="Z7" s="24">
        <v>105.84</v>
      </c>
      <c r="AA7" s="24">
        <v>104.65</v>
      </c>
      <c r="AB7" s="24">
        <v>103.75</v>
      </c>
      <c r="AC7" s="24">
        <v>101.78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65.13</v>
      </c>
      <c r="BG7" s="24">
        <v>59.8</v>
      </c>
      <c r="BH7" s="24">
        <v>50.32</v>
      </c>
      <c r="BI7" s="24">
        <v>43.42</v>
      </c>
      <c r="BJ7" s="24">
        <v>41.25</v>
      </c>
      <c r="BK7" s="24">
        <v>294.27</v>
      </c>
      <c r="BL7" s="24">
        <v>294.08999999999997</v>
      </c>
      <c r="BM7" s="24">
        <v>294.08999999999997</v>
      </c>
      <c r="BN7" s="24">
        <v>338.47</v>
      </c>
      <c r="BO7" s="24">
        <v>368.83</v>
      </c>
      <c r="BP7" s="24">
        <v>386.06</v>
      </c>
      <c r="BQ7" s="24">
        <v>88.94</v>
      </c>
      <c r="BR7" s="24">
        <v>90.7</v>
      </c>
      <c r="BS7" s="24">
        <v>92</v>
      </c>
      <c r="BT7" s="24">
        <v>89.39</v>
      </c>
      <c r="BU7" s="24">
        <v>88.81</v>
      </c>
      <c r="BV7" s="24">
        <v>60.59</v>
      </c>
      <c r="BW7" s="24">
        <v>60</v>
      </c>
      <c r="BX7" s="24">
        <v>59.01</v>
      </c>
      <c r="BY7" s="24">
        <v>56.06</v>
      </c>
      <c r="BZ7" s="24">
        <v>53.25</v>
      </c>
      <c r="CA7" s="24">
        <v>51.14</v>
      </c>
      <c r="CB7" s="24">
        <v>482.8</v>
      </c>
      <c r="CC7" s="24">
        <v>479.4</v>
      </c>
      <c r="CD7" s="24">
        <v>485.53</v>
      </c>
      <c r="CE7" s="24">
        <v>515.03</v>
      </c>
      <c r="CF7" s="24">
        <v>521.4</v>
      </c>
      <c r="CG7" s="24">
        <v>280.23</v>
      </c>
      <c r="CH7" s="24">
        <v>282.70999999999998</v>
      </c>
      <c r="CI7" s="24">
        <v>291.82</v>
      </c>
      <c r="CJ7" s="24">
        <v>304.36</v>
      </c>
      <c r="CK7" s="24">
        <v>325.45</v>
      </c>
      <c r="CL7" s="24">
        <v>329.31</v>
      </c>
      <c r="CM7" s="24">
        <v>100</v>
      </c>
      <c r="CN7" s="24">
        <v>100</v>
      </c>
      <c r="CO7" s="24">
        <v>100</v>
      </c>
      <c r="CP7" s="24">
        <v>100</v>
      </c>
      <c r="CQ7" s="24">
        <v>100</v>
      </c>
      <c r="CR7" s="24">
        <v>58.19</v>
      </c>
      <c r="CS7" s="24">
        <v>56.52</v>
      </c>
      <c r="CT7" s="24">
        <v>88.45</v>
      </c>
      <c r="CU7" s="24">
        <v>54.08</v>
      </c>
      <c r="CV7" s="24">
        <v>52.59</v>
      </c>
      <c r="CW7" s="24">
        <v>54.37</v>
      </c>
      <c r="CX7" s="24">
        <v>99.41</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2026-01-26T02:41:45Z</cp:lastPrinted>
  <dcterms:created xsi:type="dcterms:W3CDTF">2025-12-22T09:30:19Z</dcterms:created>
  <dcterms:modified xsi:type="dcterms:W3CDTF">2026-02-25T02:50:26Z</dcterms:modified>
  <cp:category/>
</cp:coreProperties>
</file>