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06.臼杵市〇\"/>
    </mc:Choice>
  </mc:AlternateContent>
  <xr:revisionPtr revIDLastSave="0" documentId="13_ncr:1_{4001A066-1FC2-4CB8-9A74-CF691DBF140B}" xr6:coauthVersionLast="47" xr6:coauthVersionMax="47" xr10:uidLastSave="{00000000-0000-0000-0000-000000000000}"/>
  <workbookProtection workbookAlgorithmName="SHA-512" workbookHashValue="MBL8CMLYZPpvSFLDpwJnjuWAWZaHv8Eg0mC1nimTDRu2wMY8OIWSCcfBTO4j0Xm6CKtBq2QxB31pbk7i2reBJw==" workbookSaltValue="w//0FXoNBTjgM8CdvfLsUQ=="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AD10" i="4" s="1"/>
  <c r="Q6" i="5"/>
  <c r="W10" i="4" s="1"/>
  <c r="P6" i="5"/>
  <c r="P10" i="4" s="1"/>
  <c r="O6" i="5"/>
  <c r="N6" i="5"/>
  <c r="M6" i="5"/>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I10" i="4"/>
  <c r="B10" i="4"/>
  <c r="AD8" i="4"/>
  <c r="W8" i="4"/>
  <c r="P8" i="4"/>
  <c r="I8" i="4"/>
</calcChain>
</file>

<file path=xl/sharedStrings.xml><?xml version="1.0" encoding="utf-8"?>
<sst xmlns="http://schemas.openxmlformats.org/spreadsheetml/2006/main" count="247" uniqueCount="116">
  <si>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</si>
  <si>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</si>
  <si>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</si>
  <si>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</si>
  <si>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</si>
  <si>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</si>
  <si>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</si>
  <si>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</si>
  <si>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</si>
  <si>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</si>
  <si>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</si>
  <si>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</si>
  <si>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</si>
  <si>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</si>
  <si>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</si>
  <si>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</si>
  <si>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</si>
  <si>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</si>
  <si>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</si>
  <si>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</si>
  <si>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</si>
  <si>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</si>
  <si>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</si>
  <si>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</si>
  <si>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</si>
  <si>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</si>
  <si>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</si>
  <si>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</si>
  <si>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</si>
  <si>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</si>
  <si>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</si>
  <si>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</si>
  <si>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</si>
  <si>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</si>
  <si>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</si>
  <si>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大分県　臼杵市</t>
  </si>
  <si>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</si>
  <si>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</si>
  <si>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</si>
  <si>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</si>
  <si>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</si>
  <si>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</si>
  <si>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</si>
  <si>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</si>
  <si>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</si>
  <si>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</si>
  <si>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</si>
  <si>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</si>
  <si>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</si>
  <si>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</si>
  <si>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</si>
  <si>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</si>
  <si>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</si>
  <si>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</si>
  <si>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</si>
  <si>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</si>
  <si>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</si>
  <si>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</si>
  <si>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</si>
  <si>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</si>
  <si>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</si>
  <si>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</si>
  <si>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</si>
  <si>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</si>
  <si>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</si>
  <si>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</si>
  <si>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</si>
  <si>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</si>
  <si>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</si>
  <si>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</si>
  <si>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</si>
  <si>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</si>
  <si>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</si>
  <si>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</si>
  <si>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</si>
  <si>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</si>
  <si>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</si>
  <si>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</si>
  <si>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</si>
  <si>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</si>
  <si>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</si>
  <si>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</si>
  <si>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</si>
  <si>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</si>
  <si>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</si>
  <si>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</si>
  <si>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</si>
  <si>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</si>
  <si>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</si>
  <si>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</si>
  <si>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</si>
  <si>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</si>
  <si>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</si>
  <si>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</si>
  <si>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</si>
  <si>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</si>
  <si>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</si>
  <si>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</si>
  <si>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</si>
  <si>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</si>
  <si>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</si>
  <si>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</si>
  <si>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</si>
  <si>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</si>
  <si>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</si>
  <si>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</si>
  <si>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</si>
  <si>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</si>
  <si>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</si>
  <si>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</si>
  <si>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</si>
  <si>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</si>
  <si>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</si>
  <si>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本事業は、平成16年度に着手し平成22年度末をもって完了しています。現在、早期に設置した浄化槽は設置後19年以上経過している状況です。合併処理浄化槽の耐用年数は30～40年程度であることから、今後も、将来的な修繕・設置換え等について検討していく必要があります。</t>
  </si>
  <si>
    <t>本事業は、人口減少等により料金収入が減少傾向で、事業も終了していることから料金収入の増額は見込めず、料金収入のみでは維持管理費等の営業費用を賄えない状況にあります。令和７年４月に法適化したことにより、経営状況が可視化されるため、より維持管理経費の抑制を図り、修繕・設置換えを見据えた長期的な計画を検討します。</t>
    <rPh sb="24" eb="26">
      <t>ジギョウ</t>
    </rPh>
    <rPh sb="27" eb="29">
      <t>シュウリョウ</t>
    </rPh>
    <rPh sb="37" eb="41">
      <t>リョウキ</t>
    </rPh>
    <rPh sb="42" eb="44">
      <t>ゾウガク</t>
    </rPh>
    <rPh sb="45" eb="47">
      <t>ミコ</t>
    </rPh>
    <rPh sb="82" eb="84">
      <t>レイワ</t>
    </rPh>
    <rPh sb="85" eb="86">
      <t>ネン</t>
    </rPh>
    <rPh sb="87" eb="88">
      <t>ガツ</t>
    </rPh>
    <rPh sb="89" eb="92">
      <t>ホウテ</t>
    </rPh>
    <rPh sb="100" eb="104">
      <t>ケイエイ</t>
    </rPh>
    <rPh sb="105" eb="108">
      <t>カシカ</t>
    </rPh>
    <rPh sb="120" eb="121">
      <t>キョウ</t>
    </rPh>
    <rPh sb="145" eb="147">
      <t>ケイカク</t>
    </rPh>
    <rPh sb="148" eb="150">
      <t>ケントウ</t>
    </rPh>
    <phoneticPr fontId="1"/>
  </si>
  <si>
    <t>①収益的収支比率・・・令和7年度4月からの法適化を見据えた打ち切り決算により、100％を大きく上回っています。
④企業債残高対事業規模比率・・・企業債残高と一般会計負担分が同額のため0となっています。
⑤経費回収率・・・令和7年度4月からの法適化を見据えた打ち切り決算により、類似団体平均及び全国平均大きく上回っていますが、料金収入だけでは経費を賄える状況ではありません。
⑥汚水処理原価・・・令和7年度4月からの法適化を見据えた打ち切り決算により、類似団体平均及び全国平均大きく下回っています。
⑦施設利用率・・・類似団体平均値を常に下回っている状況です。人口減少に伴う処理水量の減少により、今後施設利用率は微減傾向で推移することが考えられます。
⑧水洗化率・・・水洗化率は100％を維持しています。</t>
    <rPh sb="11" eb="13">
      <t>レイワ</t>
    </rPh>
    <rPh sb="14" eb="16">
      <t>ネンド</t>
    </rPh>
    <rPh sb="17" eb="18">
      <t>ガツ</t>
    </rPh>
    <rPh sb="21" eb="24">
      <t>ホウテ</t>
    </rPh>
    <rPh sb="25" eb="27">
      <t>ミス</t>
    </rPh>
    <rPh sb="29" eb="30">
      <t>ウ</t>
    </rPh>
    <rPh sb="31" eb="32">
      <t>キ</t>
    </rPh>
    <rPh sb="33" eb="35">
      <t>ケッサン</t>
    </rPh>
    <rPh sb="44" eb="45">
      <t>オオ</t>
    </rPh>
    <rPh sb="47" eb="49">
      <t>ウワマワ</t>
    </rPh>
    <rPh sb="144" eb="145">
      <t>オヨ</t>
    </rPh>
    <rPh sb="146" eb="148">
      <t>ゼンコク</t>
    </rPh>
    <rPh sb="148" eb="150">
      <t>ヘイキン</t>
    </rPh>
    <rPh sb="150" eb="151">
      <t>オオ</t>
    </rPh>
    <rPh sb="162" eb="166">
      <t>リョウキ</t>
    </rPh>
    <rPh sb="170" eb="172">
      <t>ケイヒ</t>
    </rPh>
    <rPh sb="173" eb="174">
      <t>マカナ</t>
    </rPh>
    <rPh sb="176" eb="17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</si>
</sst>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DC-488C-8652-31B758EAA3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DDC-488C-8652-31B758EAA3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49.72</c:v>
                </c:pt>
                <c:pt idx="1">
                  <c:v>48.62</c:v>
                </c:pt>
                <c:pt idx="2">
                  <c:v>47.51</c:v>
                </c:pt>
                <c:pt idx="3">
                  <c:v>46.41</c:v>
                </c:pt>
                <c:pt idx="4">
                  <c:v>44.75</c:v>
                </c:pt>
              </c:numCache>
            </c:numRef>
          </c:val>
          <c:extLst>
            <c:ext xmlns:c16="http://schemas.microsoft.com/office/drawing/2014/chart" uri="{C3380CC4-5D6E-409C-BE32-E72D297353CC}">
              <c16:uniqueId val="{00000000-2DD2-486C-9FB8-699CA79BE9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2DD2-486C-9FB8-699CA79BE9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0DD-4083-86D6-F19F0922487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B0DD-4083-86D6-F19F0922487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101.85</c:v>
                </c:pt>
                <c:pt idx="1">
                  <c:v>100.85</c:v>
                </c:pt>
                <c:pt idx="2">
                  <c:v>103.16</c:v>
                </c:pt>
                <c:pt idx="3">
                  <c:v>99.47</c:v>
                </c:pt>
                <c:pt idx="4">
                  <c:v>177.91</c:v>
                </c:pt>
              </c:numCache>
            </c:numRef>
          </c:val>
          <c:extLst>
            <c:ext xmlns:c16="http://schemas.microsoft.com/office/drawing/2014/chart" uri="{C3380CC4-5D6E-409C-BE32-E72D297353CC}">
              <c16:uniqueId val="{00000000-3CCE-4826-ACC5-40071BF393B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CE-4826-ACC5-40071BF393B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F3-4E21-ABA3-D6991D89CF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F3-4E21-ABA3-D6991D89CF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E0-42A1-84A8-40925DCCFE1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E0-42A1-84A8-40925DCCFE1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E7-4D4C-BF25-81D22DA7A4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E7-4D4C-BF25-81D22DA7A4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11-4CC7-A8AA-EC6670D6C8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11-4CC7-A8AA-EC6670D6C8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41-4254-A500-61CDEC3173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BE41-4254-A500-61CDEC3173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83.88</c:v>
                </c:pt>
                <c:pt idx="1">
                  <c:v>85.88</c:v>
                </c:pt>
                <c:pt idx="2">
                  <c:v>84.71</c:v>
                </c:pt>
                <c:pt idx="3">
                  <c:v>80.239999999999995</c:v>
                </c:pt>
                <c:pt idx="4">
                  <c:v>138.63999999999999</c:v>
                </c:pt>
              </c:numCache>
            </c:numRef>
          </c:val>
          <c:extLst>
            <c:ext xmlns:c16="http://schemas.microsoft.com/office/drawing/2014/chart" uri="{C3380CC4-5D6E-409C-BE32-E72D297353CC}">
              <c16:uniqueId val="{00000000-5025-4751-A04F-CF32AE8EBC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5025-4751-A04F-CF32AE8EBC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211.36</c:v>
                </c:pt>
                <c:pt idx="1">
                  <c:v>208.53</c:v>
                </c:pt>
                <c:pt idx="2">
                  <c:v>211.78</c:v>
                </c:pt>
                <c:pt idx="3">
                  <c:v>224.43</c:v>
                </c:pt>
                <c:pt idx="4">
                  <c:v>120.26</c:v>
                </c:pt>
              </c:numCache>
            </c:numRef>
          </c:val>
          <c:extLst>
            <c:ext xmlns:c16="http://schemas.microsoft.com/office/drawing/2014/chart" uri="{C3380CC4-5D6E-409C-BE32-E72D297353CC}">
              <c16:uniqueId val="{00000000-7559-455E-A8D0-9F23C8B14D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7559-455E-A8D0-9F23C8B14D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大分県　臼杵市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法非適用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34895</v>
      </c>
      <c r="AM8" s="35"/>
      <c r="AN8" s="35"/>
      <c r="AO8" s="35"/>
      <c r="AP8" s="35"/>
      <c r="AQ8" s="35"/>
      <c r="AR8" s="35"/>
      <c r="AS8" s="35"/>
      <c r="AT8" s="36">
        <f>データ!T6</f>
        <v>291.2</v>
      </c>
      <c r="AU8" s="36"/>
      <c r="AV8" s="36"/>
      <c r="AW8" s="36"/>
      <c r="AX8" s="36"/>
      <c r="AY8" s="36"/>
      <c r="AZ8" s="36"/>
      <c r="BA8" s="36"/>
      <c r="BB8" s="36">
        <f>データ!U6</f>
        <v>119.83</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25</v>
      </c>
      <c r="Q9" s="29"/>
      <c r="R9" s="29"/>
      <c r="S9" s="29"/>
      <c r="T9" s="29"/>
      <c r="U9" s="29"/>
      <c r="V9" s="29"/>
      <c r="W9" s="29" t="s">
        <v>28</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32</v>
      </c>
      <c r="BC9" s="29"/>
      <c r="BD9" s="29"/>
      <c r="BE9" s="29"/>
      <c r="BF9" s="29"/>
      <c r="BG9" s="29"/>
      <c r="BH9" s="29"/>
      <c r="BI9" s="29"/>
      <c r="BJ9" s="3"/>
      <c r="BK9" s="3"/>
      <c r="BL9" s="41" t="s">
        <v>36</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1.3</v>
      </c>
      <c r="Q10" s="36"/>
      <c r="R10" s="36"/>
      <c r="S10" s="36"/>
      <c r="T10" s="36"/>
      <c r="U10" s="36"/>
      <c r="V10" s="36"/>
      <c r="W10" s="36">
        <f>データ!Q6</f>
        <v>100</v>
      </c>
      <c r="X10" s="36"/>
      <c r="Y10" s="36"/>
      <c r="Z10" s="36"/>
      <c r="AA10" s="36"/>
      <c r="AB10" s="36"/>
      <c r="AC10" s="36"/>
      <c r="AD10" s="35">
        <f>データ!R6</f>
        <v>3410</v>
      </c>
      <c r="AE10" s="35"/>
      <c r="AF10" s="35"/>
      <c r="AG10" s="35"/>
      <c r="AH10" s="35"/>
      <c r="AI10" s="35"/>
      <c r="AJ10" s="35"/>
      <c r="AK10" s="2"/>
      <c r="AL10" s="35">
        <f>データ!V6</f>
        <v>450</v>
      </c>
      <c r="AM10" s="35"/>
      <c r="AN10" s="35"/>
      <c r="AO10" s="35"/>
      <c r="AP10" s="35"/>
      <c r="AQ10" s="35"/>
      <c r="AR10" s="35"/>
      <c r="AS10" s="35"/>
      <c r="AT10" s="36">
        <f>データ!W6</f>
        <v>137.76</v>
      </c>
      <c r="AU10" s="36"/>
      <c r="AV10" s="36"/>
      <c r="AW10" s="36"/>
      <c r="AX10" s="36"/>
      <c r="AY10" s="36"/>
      <c r="AZ10" s="36"/>
      <c r="BA10" s="36"/>
      <c r="BB10" s="36">
        <f>データ!X6</f>
        <v>3.27</v>
      </c>
      <c r="BC10" s="36"/>
      <c r="BD10" s="36"/>
      <c r="BE10" s="36"/>
      <c r="BF10" s="36"/>
      <c r="BG10" s="36"/>
      <c r="BH10" s="36"/>
      <c r="BI10" s="36"/>
      <c r="BJ10" s="2"/>
      <c r="BK10" s="2"/>
      <c r="BL10" s="45" t="s">
        <v>39</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27</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44</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45</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47</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6" t="s">
        <v>48</v>
      </c>
      <c r="C85" s="6"/>
      <c r="D85" s="6"/>
      <c r="E85" s="6" t="s">
        <v>49</v>
      </c>
      <c r="F85" s="6" t="s">
        <v>51</v>
      </c>
      <c r="G85" s="6" t="s">
        <v>52</v>
      </c>
      <c r="H85" s="6" t="s">
        <v>46</v>
      </c>
      <c r="I85" s="6" t="s">
        <v>11</v>
      </c>
      <c r="J85" s="6" t="s">
        <v>53</v>
      </c>
      <c r="K85" s="6" t="s">
        <v>54</v>
      </c>
      <c r="L85" s="6" t="s">
        <v>33</v>
      </c>
      <c r="M85" s="6" t="s">
        <v>38</v>
      </c>
      <c r="N85" s="6" t="s">
        <v>55</v>
      </c>
      <c r="O85" s="6" t="s">
        <v>56</v>
      </c>
    </row>
    <row r="86" spans="1:78" hidden="1" x14ac:dyDescent="0.15">
      <c r="B86" s="6"/>
      <c r="C86" s="6"/>
      <c r="D86" s="6"/>
      <c r="E86" s="6" t="str">
        <f>データ!AI6</f>
        <v/>
      </c>
      <c r="F86" s="6" t="s">
        <v>43</v>
      </c>
      <c r="G86" s="6" t="s">
        <v>43</v>
      </c>
      <c r="H86" s="6" t="str">
        <f>データ!BP6</f>
        <v>【386.06】</v>
      </c>
      <c r="I86" s="6" t="str">
        <f>データ!CA6</f>
        <v>【51.14】</v>
      </c>
      <c r="J86" s="6" t="str">
        <f>データ!CL6</f>
        <v>【329.31】</v>
      </c>
      <c r="K86" s="6" t="str">
        <f>データ!CW6</f>
        <v>【54.37】</v>
      </c>
      <c r="L86" s="6" t="str">
        <f>データ!DH6</f>
        <v>【84.89】</v>
      </c>
      <c r="M86" s="6" t="s">
        <v>43</v>
      </c>
      <c r="N86" s="6" t="s">
        <v>43</v>
      </c>
      <c r="O86" s="6" t="str">
        <f>データ!EO6</f>
        <v>【-】</v>
      </c>
    </row>
  </sheetData>
  <sheetProtection algorithmName="SHA-512" hashValue="ZKWU7Qd0R364f39rd+AB11II5skYzVXBluRIaArSFWUnHN7zDwZOabZn06Eon+f9ICAwuXCVSJLRUjL3hSBhhA==" saltValue="v1RDUyg80U6Z6AOZxzt1u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14" t="s">
        <v>60</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19</v>
      </c>
      <c r="B3" s="16" t="s">
        <v>34</v>
      </c>
      <c r="C3" s="16" t="s">
        <v>62</v>
      </c>
      <c r="D3" s="16" t="s">
        <v>41</v>
      </c>
      <c r="E3" s="16" t="s">
        <v>6</v>
      </c>
      <c r="F3" s="16" t="s">
        <v>5</v>
      </c>
      <c r="G3" s="16" t="s">
        <v>24</v>
      </c>
      <c r="H3" s="73" t="s">
        <v>59</v>
      </c>
      <c r="I3" s="74"/>
      <c r="J3" s="74"/>
      <c r="K3" s="74"/>
      <c r="L3" s="74"/>
      <c r="M3" s="74"/>
      <c r="N3" s="74"/>
      <c r="O3" s="74"/>
      <c r="P3" s="74"/>
      <c r="Q3" s="74"/>
      <c r="R3" s="74"/>
      <c r="S3" s="74"/>
      <c r="T3" s="74"/>
      <c r="U3" s="74"/>
      <c r="V3" s="74"/>
      <c r="W3" s="74"/>
      <c r="X3" s="75"/>
      <c r="Y3" s="71"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63</v>
      </c>
      <c r="B4" s="17"/>
      <c r="C4" s="17"/>
      <c r="D4" s="17"/>
      <c r="E4" s="17"/>
      <c r="F4" s="17"/>
      <c r="G4" s="17"/>
      <c r="H4" s="76"/>
      <c r="I4" s="77"/>
      <c r="J4" s="77"/>
      <c r="K4" s="77"/>
      <c r="L4" s="77"/>
      <c r="M4" s="77"/>
      <c r="N4" s="77"/>
      <c r="O4" s="77"/>
      <c r="P4" s="77"/>
      <c r="Q4" s="77"/>
      <c r="R4" s="77"/>
      <c r="S4" s="77"/>
      <c r="T4" s="77"/>
      <c r="U4" s="77"/>
      <c r="V4" s="77"/>
      <c r="W4" s="77"/>
      <c r="X4" s="78"/>
      <c r="Y4" s="72" t="s">
        <v>26</v>
      </c>
      <c r="Z4" s="72"/>
      <c r="AA4" s="72"/>
      <c r="AB4" s="72"/>
      <c r="AC4" s="72"/>
      <c r="AD4" s="72"/>
      <c r="AE4" s="72"/>
      <c r="AF4" s="72"/>
      <c r="AG4" s="72"/>
      <c r="AH4" s="72"/>
      <c r="AI4" s="72"/>
      <c r="AJ4" s="72" t="s">
        <v>50</v>
      </c>
      <c r="AK4" s="72"/>
      <c r="AL4" s="72"/>
      <c r="AM4" s="72"/>
      <c r="AN4" s="72"/>
      <c r="AO4" s="72"/>
      <c r="AP4" s="72"/>
      <c r="AQ4" s="72"/>
      <c r="AR4" s="72"/>
      <c r="AS4" s="72"/>
      <c r="AT4" s="72"/>
      <c r="AU4" s="72" t="s">
        <v>29</v>
      </c>
      <c r="AV4" s="72"/>
      <c r="AW4" s="72"/>
      <c r="AX4" s="72"/>
      <c r="AY4" s="72"/>
      <c r="AZ4" s="72"/>
      <c r="BA4" s="72"/>
      <c r="BB4" s="72"/>
      <c r="BC4" s="72"/>
      <c r="BD4" s="72"/>
      <c r="BE4" s="72"/>
      <c r="BF4" s="72" t="s">
        <v>65</v>
      </c>
      <c r="BG4" s="72"/>
      <c r="BH4" s="72"/>
      <c r="BI4" s="72"/>
      <c r="BJ4" s="72"/>
      <c r="BK4" s="72"/>
      <c r="BL4" s="72"/>
      <c r="BM4" s="72"/>
      <c r="BN4" s="72"/>
      <c r="BO4" s="72"/>
      <c r="BP4" s="72"/>
      <c r="BQ4" s="72" t="s">
        <v>15</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8"/>
      <c r="C5" s="18"/>
      <c r="D5" s="18"/>
      <c r="E5" s="18"/>
      <c r="F5" s="18"/>
      <c r="G5" s="18"/>
      <c r="H5" s="22" t="s">
        <v>61</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87</v>
      </c>
      <c r="AB5" s="22" t="s">
        <v>88</v>
      </c>
      <c r="AC5" s="22" t="s">
        <v>89</v>
      </c>
      <c r="AD5" s="22" t="s">
        <v>90</v>
      </c>
      <c r="AE5" s="22" t="s">
        <v>92</v>
      </c>
      <c r="AF5" s="22" t="s">
        <v>93</v>
      </c>
      <c r="AG5" s="22" t="s">
        <v>94</v>
      </c>
      <c r="AH5" s="22" t="s">
        <v>95</v>
      </c>
      <c r="AI5" s="22" t="s">
        <v>48</v>
      </c>
      <c r="AJ5" s="22" t="s">
        <v>85</v>
      </c>
      <c r="AK5" s="22" t="s">
        <v>86</v>
      </c>
      <c r="AL5" s="22" t="s">
        <v>87</v>
      </c>
      <c r="AM5" s="22" t="s">
        <v>88</v>
      </c>
      <c r="AN5" s="22" t="s">
        <v>89</v>
      </c>
      <c r="AO5" s="22" t="s">
        <v>90</v>
      </c>
      <c r="AP5" s="22" t="s">
        <v>92</v>
      </c>
      <c r="AQ5" s="22" t="s">
        <v>93</v>
      </c>
      <c r="AR5" s="22" t="s">
        <v>94</v>
      </c>
      <c r="AS5" s="22" t="s">
        <v>95</v>
      </c>
      <c r="AT5" s="22" t="s">
        <v>91</v>
      </c>
      <c r="AU5" s="22" t="s">
        <v>85</v>
      </c>
      <c r="AV5" s="22" t="s">
        <v>86</v>
      </c>
      <c r="AW5" s="22" t="s">
        <v>87</v>
      </c>
      <c r="AX5" s="22" t="s">
        <v>88</v>
      </c>
      <c r="AY5" s="22" t="s">
        <v>89</v>
      </c>
      <c r="AZ5" s="22" t="s">
        <v>90</v>
      </c>
      <c r="BA5" s="22" t="s">
        <v>92</v>
      </c>
      <c r="BB5" s="22" t="s">
        <v>93</v>
      </c>
      <c r="BC5" s="22" t="s">
        <v>94</v>
      </c>
      <c r="BD5" s="22" t="s">
        <v>95</v>
      </c>
      <c r="BE5" s="22" t="s">
        <v>91</v>
      </c>
      <c r="BF5" s="22" t="s">
        <v>85</v>
      </c>
      <c r="BG5" s="22" t="s">
        <v>86</v>
      </c>
      <c r="BH5" s="22" t="s">
        <v>87</v>
      </c>
      <c r="BI5" s="22" t="s">
        <v>88</v>
      </c>
      <c r="BJ5" s="22" t="s">
        <v>89</v>
      </c>
      <c r="BK5" s="22" t="s">
        <v>90</v>
      </c>
      <c r="BL5" s="22" t="s">
        <v>92</v>
      </c>
      <c r="BM5" s="22" t="s">
        <v>93</v>
      </c>
      <c r="BN5" s="22" t="s">
        <v>94</v>
      </c>
      <c r="BO5" s="22" t="s">
        <v>95</v>
      </c>
      <c r="BP5" s="22" t="s">
        <v>91</v>
      </c>
      <c r="BQ5" s="22" t="s">
        <v>85</v>
      </c>
      <c r="BR5" s="22" t="s">
        <v>86</v>
      </c>
      <c r="BS5" s="22" t="s">
        <v>87</v>
      </c>
      <c r="BT5" s="22" t="s">
        <v>88</v>
      </c>
      <c r="BU5" s="22" t="s">
        <v>89</v>
      </c>
      <c r="BV5" s="22" t="s">
        <v>90</v>
      </c>
      <c r="BW5" s="22" t="s">
        <v>92</v>
      </c>
      <c r="BX5" s="22" t="s">
        <v>93</v>
      </c>
      <c r="BY5" s="22" t="s">
        <v>94</v>
      </c>
      <c r="BZ5" s="22" t="s">
        <v>95</v>
      </c>
      <c r="CA5" s="22" t="s">
        <v>91</v>
      </c>
      <c r="CB5" s="22" t="s">
        <v>85</v>
      </c>
      <c r="CC5" s="22" t="s">
        <v>86</v>
      </c>
      <c r="CD5" s="22" t="s">
        <v>87</v>
      </c>
      <c r="CE5" s="22" t="s">
        <v>88</v>
      </c>
      <c r="CF5" s="22" t="s">
        <v>89</v>
      </c>
      <c r="CG5" s="22" t="s">
        <v>90</v>
      </c>
      <c r="CH5" s="22" t="s">
        <v>92</v>
      </c>
      <c r="CI5" s="22" t="s">
        <v>93</v>
      </c>
      <c r="CJ5" s="22" t="s">
        <v>94</v>
      </c>
      <c r="CK5" s="22" t="s">
        <v>95</v>
      </c>
      <c r="CL5" s="22" t="s">
        <v>91</v>
      </c>
      <c r="CM5" s="22" t="s">
        <v>85</v>
      </c>
      <c r="CN5" s="22" t="s">
        <v>86</v>
      </c>
      <c r="CO5" s="22" t="s">
        <v>87</v>
      </c>
      <c r="CP5" s="22" t="s">
        <v>88</v>
      </c>
      <c r="CQ5" s="22" t="s">
        <v>89</v>
      </c>
      <c r="CR5" s="22" t="s">
        <v>90</v>
      </c>
      <c r="CS5" s="22" t="s">
        <v>92</v>
      </c>
      <c r="CT5" s="22" t="s">
        <v>93</v>
      </c>
      <c r="CU5" s="22" t="s">
        <v>94</v>
      </c>
      <c r="CV5" s="22" t="s">
        <v>95</v>
      </c>
      <c r="CW5" s="22" t="s">
        <v>91</v>
      </c>
      <c r="CX5" s="22" t="s">
        <v>85</v>
      </c>
      <c r="CY5" s="22" t="s">
        <v>86</v>
      </c>
      <c r="CZ5" s="22" t="s">
        <v>87</v>
      </c>
      <c r="DA5" s="22" t="s">
        <v>88</v>
      </c>
      <c r="DB5" s="22" t="s">
        <v>89</v>
      </c>
      <c r="DC5" s="22" t="s">
        <v>90</v>
      </c>
      <c r="DD5" s="22" t="s">
        <v>92</v>
      </c>
      <c r="DE5" s="22" t="s">
        <v>93</v>
      </c>
      <c r="DF5" s="22" t="s">
        <v>94</v>
      </c>
      <c r="DG5" s="22" t="s">
        <v>95</v>
      </c>
      <c r="DH5" s="22" t="s">
        <v>91</v>
      </c>
      <c r="DI5" s="22" t="s">
        <v>85</v>
      </c>
      <c r="DJ5" s="22" t="s">
        <v>86</v>
      </c>
      <c r="DK5" s="22" t="s">
        <v>87</v>
      </c>
      <c r="DL5" s="22" t="s">
        <v>88</v>
      </c>
      <c r="DM5" s="22" t="s">
        <v>89</v>
      </c>
      <c r="DN5" s="22" t="s">
        <v>90</v>
      </c>
      <c r="DO5" s="22" t="s">
        <v>92</v>
      </c>
      <c r="DP5" s="22" t="s">
        <v>93</v>
      </c>
      <c r="DQ5" s="22" t="s">
        <v>94</v>
      </c>
      <c r="DR5" s="22" t="s">
        <v>95</v>
      </c>
      <c r="DS5" s="22" t="s">
        <v>91</v>
      </c>
      <c r="DT5" s="22" t="s">
        <v>85</v>
      </c>
      <c r="DU5" s="22" t="s">
        <v>86</v>
      </c>
      <c r="DV5" s="22" t="s">
        <v>87</v>
      </c>
      <c r="DW5" s="22" t="s">
        <v>88</v>
      </c>
      <c r="DX5" s="22" t="s">
        <v>89</v>
      </c>
      <c r="DY5" s="22" t="s">
        <v>90</v>
      </c>
      <c r="DZ5" s="22" t="s">
        <v>92</v>
      </c>
      <c r="EA5" s="22" t="s">
        <v>93</v>
      </c>
      <c r="EB5" s="22" t="s">
        <v>94</v>
      </c>
      <c r="EC5" s="22" t="s">
        <v>95</v>
      </c>
      <c r="ED5" s="22" t="s">
        <v>91</v>
      </c>
      <c r="EE5" s="22" t="s">
        <v>85</v>
      </c>
      <c r="EF5" s="22" t="s">
        <v>86</v>
      </c>
      <c r="EG5" s="22" t="s">
        <v>87</v>
      </c>
      <c r="EH5" s="22" t="s">
        <v>88</v>
      </c>
      <c r="EI5" s="22" t="s">
        <v>89</v>
      </c>
      <c r="EJ5" s="22" t="s">
        <v>90</v>
      </c>
      <c r="EK5" s="22" t="s">
        <v>92</v>
      </c>
      <c r="EL5" s="22" t="s">
        <v>93</v>
      </c>
      <c r="EM5" s="22" t="s">
        <v>94</v>
      </c>
      <c r="EN5" s="22" t="s">
        <v>95</v>
      </c>
      <c r="EO5" s="22" t="s">
        <v>91</v>
      </c>
    </row>
    <row r="6" spans="1:145" s="13" customFormat="1" x14ac:dyDescent="0.15">
      <c r="A6" s="14" t="s">
        <v>96</v>
      </c>
      <c r="B6" s="19">
        <f t="shared" ref="B6:X6" si="1">B7</f>
        <v>2024</v>
      </c>
      <c r="C6" s="19">
        <f t="shared" si="1"/>
        <v>442062</v>
      </c>
      <c r="D6" s="19">
        <f t="shared" si="1"/>
        <v>47</v>
      </c>
      <c r="E6" s="19">
        <f t="shared" si="1"/>
        <v>18</v>
      </c>
      <c r="F6" s="19">
        <f t="shared" si="1"/>
        <v>0</v>
      </c>
      <c r="G6" s="19">
        <f t="shared" si="1"/>
        <v>0</v>
      </c>
      <c r="H6" s="19" t="str">
        <f t="shared" si="1"/>
        <v>大分県　臼杵市</v>
      </c>
      <c r="I6" s="19" t="str">
        <f t="shared" si="1"/>
        <v>法非適用</v>
      </c>
      <c r="J6" s="19" t="str">
        <f t="shared" si="1"/>
        <v>下水道事業</v>
      </c>
      <c r="K6" s="19" t="str">
        <f t="shared" si="1"/>
        <v>特定地域生活排水処理</v>
      </c>
      <c r="L6" s="19" t="str">
        <f t="shared" si="1"/>
        <v>K2</v>
      </c>
      <c r="M6" s="19" t="str">
        <f t="shared" si="1"/>
        <v>非設置</v>
      </c>
      <c r="N6" s="23" t="str">
        <f t="shared" si="1"/>
        <v>-</v>
      </c>
      <c r="O6" s="23" t="str">
        <f t="shared" si="1"/>
        <v>該当数値なし</v>
      </c>
      <c r="P6" s="23">
        <f t="shared" si="1"/>
        <v>1.3</v>
      </c>
      <c r="Q6" s="23">
        <f t="shared" si="1"/>
        <v>100</v>
      </c>
      <c r="R6" s="23">
        <f t="shared" si="1"/>
        <v>3410</v>
      </c>
      <c r="S6" s="23">
        <f t="shared" si="1"/>
        <v>34895</v>
      </c>
      <c r="T6" s="23">
        <f t="shared" si="1"/>
        <v>291.2</v>
      </c>
      <c r="U6" s="23">
        <f t="shared" si="1"/>
        <v>119.83</v>
      </c>
      <c r="V6" s="23">
        <f t="shared" si="1"/>
        <v>450</v>
      </c>
      <c r="W6" s="23">
        <f t="shared" si="1"/>
        <v>137.76</v>
      </c>
      <c r="X6" s="23">
        <f t="shared" si="1"/>
        <v>3.27</v>
      </c>
      <c r="Y6" s="27">
        <f t="shared" ref="Y6:AH6" si="2">IF(Y7="",NA(),Y7)</f>
        <v>101.85</v>
      </c>
      <c r="Z6" s="27">
        <f t="shared" si="2"/>
        <v>100.85</v>
      </c>
      <c r="AA6" s="27">
        <f t="shared" si="2"/>
        <v>103.16</v>
      </c>
      <c r="AB6" s="27">
        <f t="shared" si="2"/>
        <v>99.47</v>
      </c>
      <c r="AC6" s="27">
        <f t="shared" si="2"/>
        <v>177.91</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3">
        <f t="shared" si="5"/>
        <v>0</v>
      </c>
      <c r="BI6" s="23">
        <f t="shared" si="5"/>
        <v>0</v>
      </c>
      <c r="BJ6" s="23">
        <f t="shared" si="5"/>
        <v>0</v>
      </c>
      <c r="BK6" s="27">
        <f t="shared" si="5"/>
        <v>294.27</v>
      </c>
      <c r="BL6" s="27">
        <f t="shared" si="5"/>
        <v>294.08999999999997</v>
      </c>
      <c r="BM6" s="27">
        <f t="shared" si="5"/>
        <v>294.08999999999997</v>
      </c>
      <c r="BN6" s="27">
        <f t="shared" si="5"/>
        <v>338.47</v>
      </c>
      <c r="BO6" s="27">
        <f t="shared" si="5"/>
        <v>368.83</v>
      </c>
      <c r="BP6" s="23" t="str">
        <f>IF(BP7="","",IF(BP7="-","【-】","【"&amp;SUBSTITUTE(TEXT(BP7,"#,##0.00"),"-","△")&amp;"】"))</f>
        <v>【386.06】</v>
      </c>
      <c r="BQ6" s="27">
        <f t="shared" ref="BQ6:BZ6" si="6">IF(BQ7="",NA(),BQ7)</f>
        <v>83.88</v>
      </c>
      <c r="BR6" s="27">
        <f t="shared" si="6"/>
        <v>85.88</v>
      </c>
      <c r="BS6" s="27">
        <f t="shared" si="6"/>
        <v>84.71</v>
      </c>
      <c r="BT6" s="27">
        <f t="shared" si="6"/>
        <v>80.239999999999995</v>
      </c>
      <c r="BU6" s="27">
        <f t="shared" si="6"/>
        <v>138.63999999999999</v>
      </c>
      <c r="BV6" s="27">
        <f t="shared" si="6"/>
        <v>60.59</v>
      </c>
      <c r="BW6" s="27">
        <f t="shared" si="6"/>
        <v>60</v>
      </c>
      <c r="BX6" s="27">
        <f t="shared" si="6"/>
        <v>59.01</v>
      </c>
      <c r="BY6" s="27">
        <f t="shared" si="6"/>
        <v>56.06</v>
      </c>
      <c r="BZ6" s="27">
        <f t="shared" si="6"/>
        <v>53.25</v>
      </c>
      <c r="CA6" s="23" t="str">
        <f>IF(CA7="","",IF(CA7="-","【-】","【"&amp;SUBSTITUTE(TEXT(CA7,"#,##0.00"),"-","△")&amp;"】"))</f>
        <v>【51.14】</v>
      </c>
      <c r="CB6" s="27">
        <f t="shared" ref="CB6:CK6" si="7">IF(CB7="",NA(),CB7)</f>
        <v>211.36</v>
      </c>
      <c r="CC6" s="27">
        <f t="shared" si="7"/>
        <v>208.53</v>
      </c>
      <c r="CD6" s="27">
        <f t="shared" si="7"/>
        <v>211.78</v>
      </c>
      <c r="CE6" s="27">
        <f t="shared" si="7"/>
        <v>224.43</v>
      </c>
      <c r="CF6" s="27">
        <f t="shared" si="7"/>
        <v>120.26</v>
      </c>
      <c r="CG6" s="27">
        <f t="shared" si="7"/>
        <v>280.23</v>
      </c>
      <c r="CH6" s="27">
        <f t="shared" si="7"/>
        <v>282.70999999999998</v>
      </c>
      <c r="CI6" s="27">
        <f t="shared" si="7"/>
        <v>291.82</v>
      </c>
      <c r="CJ6" s="27">
        <f t="shared" si="7"/>
        <v>304.36</v>
      </c>
      <c r="CK6" s="27">
        <f t="shared" si="7"/>
        <v>325.45</v>
      </c>
      <c r="CL6" s="23" t="str">
        <f>IF(CL7="","",IF(CL7="-","【-】","【"&amp;SUBSTITUTE(TEXT(CL7,"#,##0.00"),"-","△")&amp;"】"))</f>
        <v>【329.31】</v>
      </c>
      <c r="CM6" s="27">
        <f t="shared" ref="CM6:CV6" si="8">IF(CM7="",NA(),CM7)</f>
        <v>49.72</v>
      </c>
      <c r="CN6" s="27">
        <f t="shared" si="8"/>
        <v>48.62</v>
      </c>
      <c r="CO6" s="27">
        <f t="shared" si="8"/>
        <v>47.51</v>
      </c>
      <c r="CP6" s="27">
        <f t="shared" si="8"/>
        <v>46.41</v>
      </c>
      <c r="CQ6" s="27">
        <f t="shared" si="8"/>
        <v>44.75</v>
      </c>
      <c r="CR6" s="27">
        <f t="shared" si="8"/>
        <v>58.19</v>
      </c>
      <c r="CS6" s="27">
        <f t="shared" si="8"/>
        <v>56.52</v>
      </c>
      <c r="CT6" s="27">
        <f t="shared" si="8"/>
        <v>88.45</v>
      </c>
      <c r="CU6" s="27">
        <f t="shared" si="8"/>
        <v>54.08</v>
      </c>
      <c r="CV6" s="27">
        <f t="shared" si="8"/>
        <v>52.59</v>
      </c>
      <c r="CW6" s="23" t="str">
        <f>IF(CW7="","",IF(CW7="-","【-】","【"&amp;SUBSTITUTE(TEXT(CW7,"#,##0.00"),"-","△")&amp;"】"))</f>
        <v>【54.37】</v>
      </c>
      <c r="CX6" s="27">
        <f t="shared" ref="CX6:DG6" si="9">IF(CX7="",NA(),CX7)</f>
        <v>100</v>
      </c>
      <c r="CY6" s="27">
        <f t="shared" si="9"/>
        <v>100</v>
      </c>
      <c r="CZ6" s="27">
        <f t="shared" si="9"/>
        <v>100</v>
      </c>
      <c r="DA6" s="27">
        <f t="shared" si="9"/>
        <v>100</v>
      </c>
      <c r="DB6" s="27">
        <f t="shared" si="9"/>
        <v>100</v>
      </c>
      <c r="DC6" s="27">
        <f t="shared" si="9"/>
        <v>87.8</v>
      </c>
      <c r="DD6" s="27">
        <f t="shared" si="9"/>
        <v>88.43</v>
      </c>
      <c r="DE6" s="27">
        <f t="shared" si="9"/>
        <v>90.34</v>
      </c>
      <c r="DF6" s="27">
        <f t="shared" si="9"/>
        <v>90.57</v>
      </c>
      <c r="DG6" s="27">
        <f t="shared" si="9"/>
        <v>87.02</v>
      </c>
      <c r="DH6" s="23" t="str">
        <f>IF(DH7="","",IF(DH7="-","【-】","【"&amp;SUBSTITUTE(TEXT(DH7,"#,##0.00"),"-","△")&amp;"】"))</f>
        <v>【84.89】</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5" s="13" customFormat="1" x14ac:dyDescent="0.15">
      <c r="A7" s="14"/>
      <c r="B7" s="20">
        <v>2024</v>
      </c>
      <c r="C7" s="20">
        <v>442062</v>
      </c>
      <c r="D7" s="20">
        <v>47</v>
      </c>
      <c r="E7" s="20">
        <v>18</v>
      </c>
      <c r="F7" s="20">
        <v>0</v>
      </c>
      <c r="G7" s="20">
        <v>0</v>
      </c>
      <c r="H7" s="20" t="s">
        <v>35</v>
      </c>
      <c r="I7" s="20" t="s">
        <v>97</v>
      </c>
      <c r="J7" s="20" t="s">
        <v>98</v>
      </c>
      <c r="K7" s="20" t="s">
        <v>99</v>
      </c>
      <c r="L7" s="20" t="s">
        <v>100</v>
      </c>
      <c r="M7" s="20" t="s">
        <v>101</v>
      </c>
      <c r="N7" s="24" t="s">
        <v>43</v>
      </c>
      <c r="O7" s="24" t="s">
        <v>102</v>
      </c>
      <c r="P7" s="24">
        <v>1.3</v>
      </c>
      <c r="Q7" s="24">
        <v>100</v>
      </c>
      <c r="R7" s="24">
        <v>3410</v>
      </c>
      <c r="S7" s="24">
        <v>34895</v>
      </c>
      <c r="T7" s="24">
        <v>291.2</v>
      </c>
      <c r="U7" s="24">
        <v>119.83</v>
      </c>
      <c r="V7" s="24">
        <v>450</v>
      </c>
      <c r="W7" s="24">
        <v>137.76</v>
      </c>
      <c r="X7" s="24">
        <v>3.27</v>
      </c>
      <c r="Y7" s="24">
        <v>101.85</v>
      </c>
      <c r="Z7" s="24">
        <v>100.85</v>
      </c>
      <c r="AA7" s="24">
        <v>103.16</v>
      </c>
      <c r="AB7" s="24">
        <v>99.47</v>
      </c>
      <c r="AC7" s="24">
        <v>177.91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294.27</v>
      </c>
      <c r="BL7" s="24">
        <v>294.08999999999997</v>
      </c>
      <c r="BM7" s="24">
        <v>294.08999999999997</v>
      </c>
      <c r="BN7" s="24">
        <v>338.47</v>
      </c>
      <c r="BO7" s="24">
        <v>368.83</v>
      </c>
      <c r="BP7" s="24">
        <v>386.06</v>
      </c>
      <c r="BQ7" s="24">
        <v>83.88</v>
      </c>
      <c r="BR7" s="24">
        <v>85.88</v>
      </c>
      <c r="BS7" s="24">
        <v>84.71</v>
      </c>
      <c r="BT7" s="24">
        <v>80.239999999999995</v>
      </c>
      <c r="BU7" s="24">
        <v>138.63999999999999</v>
      </c>
      <c r="BV7" s="24">
        <v>60.59</v>
      </c>
      <c r="BW7" s="24">
        <v>60</v>
      </c>
      <c r="BX7" s="24">
        <v>59.01</v>
      </c>
      <c r="BY7" s="24">
        <v>56.06</v>
      </c>
      <c r="BZ7" s="24">
        <v>53.25</v>
      </c>
      <c r="CA7" s="24">
        <v>51.14</v>
      </c>
      <c r="CB7" s="24">
        <v>211.36</v>
      </c>
      <c r="CC7" s="24">
        <v>208.53</v>
      </c>
      <c r="CD7" s="24">
        <v>211.78</v>
      </c>
      <c r="CE7" s="24">
        <v>224.43</v>
      </c>
      <c r="CF7" s="24">
        <v>120.26</v>
      </c>
      <c r="CG7" s="24">
        <v>280.23</v>
      </c>
      <c r="CH7" s="24">
        <v>282.70999999999998</v>
      </c>
      <c r="CI7" s="24">
        <v>291.82</v>
      </c>
      <c r="CJ7" s="24">
        <v>304.36</v>
      </c>
      <c r="CK7" s="24">
        <v>325.45</v>
      </c>
      <c r="CL7" s="24">
        <v>329.31</v>
      </c>
      <c r="CM7" s="24">
        <v>49.72</v>
      </c>
      <c r="CN7" s="24">
        <v>48.62</v>
      </c>
      <c r="CO7" s="24">
        <v>47.51</v>
      </c>
      <c r="CP7" s="24">
        <v>46.41</v>
      </c>
      <c r="CQ7" s="24">
        <v>44.75</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43</v>
      </c>
      <c r="EF7" s="24" t="s">
        <v>43</v>
      </c>
      <c r="EG7" s="24" t="s">
        <v>43</v>
      </c>
      <c r="EH7" s="24" t="s">
        <v>43</v>
      </c>
      <c r="EI7" s="24" t="s">
        <v>43</v>
      </c>
      <c r="EJ7" s="24" t="s">
        <v>43</v>
      </c>
      <c r="EK7" s="24" t="s">
        <v>43</v>
      </c>
      <c r="EL7" s="24" t="s">
        <v>43</v>
      </c>
      <c r="EM7" s="24" t="s">
        <v>43</v>
      </c>
      <c r="EN7" s="24" t="s">
        <v>43</v>
      </c>
      <c r="EO7" s="24" t="s">
        <v>43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15" t="s">
        <v>34</v>
      </c>
      <c r="B10" s="21">
        <f>DATEVALUE($B7-B11&amp;"/1/"&amp;B12)</f>
        <v>37257</v>
      </c>
      <c r="C10" s="21">
        <f>DATEVALUE($B7-C11&amp;"/1/"&amp;C12)</f>
        <v>37622</v>
      </c>
      <c r="D10" s="21">
        <f>DATEVALUE($B7-D11&amp;"/1/"&amp;D12)</f>
        <v>37988</v>
      </c>
      <c r="E10" s="21">
        <f>DATEVALUE($B7-E11&amp;"/1/"&amp;E12)</f>
        <v>38355</v>
      </c>
      <c r="F10" s="21">
        <f>DATEVALUE($B7-F11&amp;"/1/"&amp;F12)</f>
        <v>38721</v>
      </c>
    </row>
    <row r="11" spans="1:145" x14ac:dyDescent="0.15">
      <c r="B11">
        <v>22</v>
      </c>
      <c r="C11">
        <v>21</v>
      </c>
      <c r="D11">
        <v>20</v>
      </c>
      <c r="E11">
        <v>19</v>
      </c>
      <c r="F11">
        <v>18</v>
      </c>
      <c r="G11" t="s">
        <v>108</v>
      </c>
    </row>
    <row r="12" spans="1:145" x14ac:dyDescent="0.15">
      <c r="B12">
        <v>1</v>
      </c>
      <c r="C12">
        <v>1</v>
      </c>
      <c r="D12">
        <v>2</v>
      </c>
      <c r="E12">
        <v>3</v>
      </c>
      <c r="F12">
        <v>4</v>
      </c>
      <c r="G12" t="s">
        <v>109</v>
      </c>
    </row>
    <row r="13" spans="1:145" x14ac:dyDescent="0.15">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2026-02-19T02:08:15Z</cp:lastPrinted>
  <dcterms:created xsi:type="dcterms:W3CDTF">2025-12-22T09:30:18Z</dcterms:created>
  <dcterms:modified xsi:type="dcterms:W3CDTF">2026-02-19T02:08:23Z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2026-01-26T05:20:35Z</vt:filetime>
  </property>
</Properties>
</file>