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6.臼杵市\"/>
    </mc:Choice>
  </mc:AlternateContent>
  <xr:revisionPtr revIDLastSave="0" documentId="13_ncr:1_{E1D9A74A-46B2-4F5D-B799-4D7A6F487C54}" xr6:coauthVersionLast="47" xr6:coauthVersionMax="47" xr10:uidLastSave="{00000000-0000-0000-0000-000000000000}"/>
  <workbookProtection workbookAlgorithmName="SHA-512" workbookHashValue="kiTDJDxwkdwPljUDjY+MsU+9KnYxsDwbRGqrL0b3bWgAO2Pm33xSVBT0PmWfE9/KMRjt4oMX5trAHqP8pAKE9w==" workbookSaltValue="hbTCUZ75HAArEiC9NyPD+w==" workbookSpinCount="100000" lockStructure="1"/>
  <bookViews>
    <workbookView xWindow="28680" yWindow="-3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BB10" i="4"/>
  <c r="AL10" i="4"/>
  <c r="W10" i="4"/>
  <c r="P10" i="4"/>
  <c r="BB8" i="4"/>
  <c r="AT8" i="4"/>
  <c r="AL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<sst xmlns="http://schemas.openxmlformats.org/spreadsheetml/2006/main" count="228" uniqueCount="112">
  <si>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</si>
  <si>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</si>
  <si>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</si>
  <si>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</si>
  <si>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</si>
  <si>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</si>
  <si>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</si>
  <si>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</si>
  <si>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</si>
  <si>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</si>
  <si>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</si>
  <si>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</si>
  <si>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</si>
  <si>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</si>
  <si>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</si>
  <si>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</si>
  <si>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</si>
  <si>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</si>
  <si>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</si>
  <si>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</si>
  <si>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</si>
  <si>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</si>
  <si>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</si>
  <si>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</si>
  <si>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</si>
  <si>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</si>
  <si>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</si>
  <si>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</si>
  <si>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</si>
  <si>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</si>
  <si>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</si>
  <si>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</si>
  <si>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</si>
  <si>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</si>
  <si>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</si>
  <si>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</si>
  <si>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</si>
  <si>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</si>
  <si>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</si>
  <si>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</si>
  <si>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</si>
  <si>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</si>
  <si>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</si>
  <si>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</si>
  <si>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</si>
  <si>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</si>
  <si>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</si>
  <si>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</si>
  <si>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</si>
  <si>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</si>
  <si>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</si>
  <si>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</si>
  <si>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</si>
  <si>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</si>
  <si>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</si>
  <si>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</si>
  <si>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</si>
  <si>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</si>
  <si>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</si>
  <si>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</si>
  <si>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</si>
  <si>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</si>
  <si>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</si>
  <si>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</si>
  <si>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</si>
  <si>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</si>
  <si>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</si>
  <si>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</si>
  <si>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</si>
  <si>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</si>
  <si>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</si>
  <si>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</si>
  <si>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</si>
  <si>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</si>
  <si>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</si>
  <si>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</si>
  <si>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</si>
  <si>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</si>
  <si>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</si>
  <si>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</si>
  <si>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</si>
  <si>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</si>
  <si>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</si>
  <si>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</si>
  <si>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</si>
  <si>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</si>
  <si>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</si>
  <si>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</si>
  <si>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</si>
  <si>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</si>
  <si>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</si>
  <si>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</si>
  <si>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</si>
  <si>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臼杵市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</si>
  <si>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</si>
  <si>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</si>
  <si>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</si>
  <si>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</si>
  <si>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</si>
  <si>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</si>
  <si>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</si>
  <si>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</si>
  <si>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</si>
  <si>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</si>
  <si>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</si>
  <si>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</si>
  <si>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</si>
  <si>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</si>
  <si>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</si>
  <si>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100%を下回り類似団体平均及び全国平均よりも低くなっています。給水収益が減少傾向で動力費や修繕費等の維持管理費用が高騰しており今後も厳しい状況が見込まれます、料金改定の検討が必要です。
③『流動比率』・・・100%を超えているものの類似団体平均より著しく低い状況です。事業規模に応じた支払い能力を確保する必要があり現金残高に注視した運営が必要です。
④『企業債残高対給水収益比率』・・・企業債残高が増加しており類似団体平均及び全国平均を大きく上回っています。今後も水道施設の大型事業や上下水道耐震化計画に基づく事業も必要なため企業債残高の増加は避けることの出来ない状況です。
⑤『料金回収率』・・・類似団体平均とほぼ同様の状況で100％を下回っています。今後も給水収益の減少や維持管理費用の増加が見込まれており、料金改定による給水収益の確保と費用削減が課題です。
⑥『給水原価』・・・類似団体平均及び全国平均を下回っているものの、動力費や修繕費等の維持管理費用が高騰しており今後も増加が見込まれます。
⑦『施設利用率』・・・施設数が多く配水能力も高いことから類似団体平均及び全国平均と比較して低い水準にあると思われます。今後施設のあり方について統廃合も含め検討が必要です。
⑧『有収率』・・・類似団体平均を2.26ポイント上回りましたが、全国平均を下回っています。今後も漏水対策等を行い有収率向上に努めます。</t>
    <rPh sb="17" eb="19">
      <t>シタマワ</t>
    </rPh>
    <phoneticPr fontId="4"/>
  </si>
  <si>
    <t>①『有形固定資産減価償却率』・・・平成30年度以降数値は上昇傾向で、他都市と同水準で施設の老朽化が進んでいる状況です。管路よりも大型施設の老朽化が進んでいることから施設の更新や耐震化の大型事業を計画的に行うとともに、上下水道耐震化計画に基づいた事業も行います。
②『管路経年化率』・・・法定耐用年数を超えた管路延長は、類似団体平均及び全国平均を下回っていますが、今後は、上下水道耐震化計画に基づいた管路の更新を計画的に行うこととしています。
③『管路更新率』・・・昨年度までは類似団体平均及び全国平均を下回った水準でしたが、本年度は老朽化対策に努めたことで類似団体平均を上回っています。今後も計画的に更新していく必要があります。</t>
    <rPh sb="181" eb="183">
      <t>コンゴ</t>
    </rPh>
    <rPh sb="262" eb="263">
      <t>ホン</t>
    </rPh>
    <phoneticPr fontId="4"/>
  </si>
  <si>
    <t>本市では、水道管よりも施設の老朽化が進んでいることから大型施設の更新を優先して行っており、水道管については、経年化率が全国平均を下回っているものの、AIによる水道管劣化診断と水道管更新計画を作成し、計画的な漏水・老朽化対策と上下水道耐震化計画に基づいた基幹管路等の耐震化を進めることとしています。しかし、自治体規模の縮小が水道事業にも影響し専門的知識・技術を持った人材の確保が困難となっており安定的な事業運営への影響が危惧されます。このような中、年々、人口減少等による給水収益の減少、物価高騰等の影響による動力費や修繕費等の増加から経営状態が悪化しており、経営改善策の効果が発揮し難い状況で料金改定はやむを得ないものと考えています。このため、令和７年度から料金改定の条件整理等に着手することとしています。</t>
    <rPh sb="99" eb="102">
      <t>ケイカクテキ</t>
    </rPh>
    <rPh sb="122" eb="123">
      <t>モト</t>
    </rPh>
    <rPh sb="126" eb="128">
      <t>キカン</t>
    </rPh>
    <rPh sb="152" eb="155">
      <t>ジチタイ</t>
    </rPh>
    <rPh sb="155" eb="157">
      <t>キボ</t>
    </rPh>
    <rPh sb="158" eb="160">
      <t>シュクショウ</t>
    </rPh>
    <rPh sb="161" eb="163">
      <t>スイドウ</t>
    </rPh>
    <rPh sb="163" eb="165">
      <t>ジギョウ</t>
    </rPh>
    <rPh sb="167" eb="169">
      <t>エイキョウ</t>
    </rPh>
    <rPh sb="170" eb="173">
      <t>センモンテキ</t>
    </rPh>
    <rPh sb="173" eb="175">
      <t>チシキ</t>
    </rPh>
    <rPh sb="176" eb="178">
      <t>ギジュツ</t>
    </rPh>
    <rPh sb="179" eb="180">
      <t>モ</t>
    </rPh>
    <rPh sb="182" eb="184">
      <t>ジンザイ</t>
    </rPh>
    <rPh sb="196" eb="199">
      <t>アンテイテキ</t>
    </rPh>
    <rPh sb="200" eb="202">
      <t>ジギョウ</t>
    </rPh>
    <rPh sb="202" eb="204">
      <t>ウンエイ</t>
    </rPh>
    <rPh sb="206" eb="208">
      <t>エイキョウ</t>
    </rPh>
    <rPh sb="209" eb="211">
      <t>キグ</t>
    </rPh>
    <rPh sb="221" eb="222">
      <t>ナカ</t>
    </rPh>
    <rPh sb="223" eb="225">
      <t>ネンネン</t>
    </rPh>
    <rPh sb="263" eb="264">
      <t>トウ</t>
    </rPh>
    <rPh sb="266" eb="270">
      <t>ケイエイジョウタイ</t>
    </rPh>
    <rPh sb="271" eb="273">
      <t>アッカ</t>
    </rPh>
    <rPh sb="284" eb="286">
      <t>コウカ</t>
    </rPh>
    <rPh sb="292" eb="29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</si>
</sst>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0.32</c:v>
                </c:pt>
                <c:pt idx="1">
                  <c:v>0.17</c:v>
                </c:pt>
                <c:pt idx="2">
                  <c:v>0.21</c:v>
                </c:pt>
                <c:pt idx="3">
                  <c:v>0.17</c:v>
                </c:pt>
                <c:pt idx="4">
                  <c:v>0.51</c:v>
                </c:pt>
              </c:numCache>
            </c:numRef>
          </c:val>
          <c:extLst>
            <c:ext xmlns:c16="http://schemas.microsoft.com/office/drawing/2014/chart" uri="{C3380CC4-5D6E-409C-BE32-E72D297353CC}">
              <c16:uniqueId val="{00000000-5EE0-4A75-8C92-B7D7D98C8C9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EE0-4A75-8C92-B7D7D98C8C9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42.1</c:v>
                </c:pt>
                <c:pt idx="1">
                  <c:v>40.299999999999997</c:v>
                </c:pt>
                <c:pt idx="2">
                  <c:v>40.090000000000003</c:v>
                </c:pt>
                <c:pt idx="3">
                  <c:v>40.01</c:v>
                </c:pt>
                <c:pt idx="4">
                  <c:v>39.33</c:v>
                </c:pt>
              </c:numCache>
            </c:numRef>
          </c:val>
          <c:extLst>
            <c:ext xmlns:c16="http://schemas.microsoft.com/office/drawing/2014/chart" uri="{C3380CC4-5D6E-409C-BE32-E72D297353CC}">
              <c16:uniqueId val="{00000000-2BE1-4B64-8FE8-E3A82D9BCC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BE1-4B64-8FE8-E3A82D9BCC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86.29</c:v>
                </c:pt>
                <c:pt idx="1">
                  <c:v>86.26</c:v>
                </c:pt>
                <c:pt idx="2">
                  <c:v>85.95</c:v>
                </c:pt>
                <c:pt idx="3">
                  <c:v>84.74</c:v>
                </c:pt>
                <c:pt idx="4">
                  <c:v>85.65</c:v>
                </c:pt>
              </c:numCache>
            </c:numRef>
          </c:val>
          <c:extLst>
            <c:ext xmlns:c16="http://schemas.microsoft.com/office/drawing/2014/chart" uri="{C3380CC4-5D6E-409C-BE32-E72D297353CC}">
              <c16:uniqueId val="{00000000-E3B3-4392-9CD0-14B43C3664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E3B3-4392-9CD0-14B43C3664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104.89</c:v>
                </c:pt>
                <c:pt idx="1">
                  <c:v>97.82</c:v>
                </c:pt>
                <c:pt idx="2">
                  <c:v>105.46</c:v>
                </c:pt>
                <c:pt idx="3">
                  <c:v>100.25</c:v>
                </c:pt>
                <c:pt idx="4">
                  <c:v>96.41</c:v>
                </c:pt>
              </c:numCache>
            </c:numRef>
          </c:val>
          <c:extLst>
            <c:ext xmlns:c16="http://schemas.microsoft.com/office/drawing/2014/chart" uri="{C3380CC4-5D6E-409C-BE32-E72D297353CC}">
              <c16:uniqueId val="{00000000-F070-4BD6-805A-A989CEBE31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F070-4BD6-805A-A989CEBE31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51.53</c:v>
                </c:pt>
                <c:pt idx="1">
                  <c:v>52.9</c:v>
                </c:pt>
                <c:pt idx="2">
                  <c:v>54.19</c:v>
                </c:pt>
                <c:pt idx="3">
                  <c:v>55.16</c:v>
                </c:pt>
                <c:pt idx="4">
                  <c:v>55.29</c:v>
                </c:pt>
              </c:numCache>
            </c:numRef>
          </c:val>
          <c:extLst>
            <c:ext xmlns:c16="http://schemas.microsoft.com/office/drawing/2014/chart" uri="{C3380CC4-5D6E-409C-BE32-E72D297353CC}">
              <c16:uniqueId val="{00000000-3CA9-491C-A8B0-1C31B30DF2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3CA9-491C-A8B0-1C31B30DF2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4.09</c:v>
                </c:pt>
                <c:pt idx="1">
                  <c:v>12.71</c:v>
                </c:pt>
                <c:pt idx="2">
                  <c:v>14.4</c:v>
                </c:pt>
                <c:pt idx="3">
                  <c:v>15.9</c:v>
                </c:pt>
                <c:pt idx="4">
                  <c:v>16.27</c:v>
                </c:pt>
              </c:numCache>
            </c:numRef>
          </c:val>
          <c:extLst>
            <c:ext xmlns:c16="http://schemas.microsoft.com/office/drawing/2014/chart" uri="{C3380CC4-5D6E-409C-BE32-E72D297353CC}">
              <c16:uniqueId val="{00000000-3567-4961-ADE2-BDD55AAD63A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3567-4961-ADE2-BDD55AAD63A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40-4304-B170-6DEC53B2E44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F040-4304-B170-6DEC53B2E44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112.22</c:v>
                </c:pt>
                <c:pt idx="1">
                  <c:v>104.71</c:v>
                </c:pt>
                <c:pt idx="2">
                  <c:v>106.96</c:v>
                </c:pt>
                <c:pt idx="3">
                  <c:v>107.09</c:v>
                </c:pt>
                <c:pt idx="4">
                  <c:v>116.1</c:v>
                </c:pt>
              </c:numCache>
            </c:numRef>
          </c:val>
          <c:extLst>
            <c:ext xmlns:c16="http://schemas.microsoft.com/office/drawing/2014/chart" uri="{C3380CC4-5D6E-409C-BE32-E72D297353CC}">
              <c16:uniqueId val="{00000000-B47E-4E9C-B74D-7571A6F5C87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B47E-4E9C-B74D-7571A6F5C87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568.54</c:v>
                </c:pt>
                <c:pt idx="1">
                  <c:v>579.59</c:v>
                </c:pt>
                <c:pt idx="2">
                  <c:v>647.14</c:v>
                </c:pt>
                <c:pt idx="3">
                  <c:v>570.84</c:v>
                </c:pt>
                <c:pt idx="4">
                  <c:v>596.70000000000005</c:v>
                </c:pt>
              </c:numCache>
            </c:numRef>
          </c:val>
          <c:extLst>
            <c:ext xmlns:c16="http://schemas.microsoft.com/office/drawing/2014/chart" uri="{C3380CC4-5D6E-409C-BE32-E72D297353CC}">
              <c16:uniqueId val="{00000000-2639-41F3-A6BC-A5639E55664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2639-41F3-A6BC-A5639E55664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100.19</c:v>
                </c:pt>
                <c:pt idx="1">
                  <c:v>93.21</c:v>
                </c:pt>
                <c:pt idx="2">
                  <c:v>81.63</c:v>
                </c:pt>
                <c:pt idx="3">
                  <c:v>94.84</c:v>
                </c:pt>
                <c:pt idx="4">
                  <c:v>91.96</c:v>
                </c:pt>
              </c:numCache>
            </c:numRef>
          </c:val>
          <c:extLst>
            <c:ext xmlns:c16="http://schemas.microsoft.com/office/drawing/2014/chart" uri="{C3380CC4-5D6E-409C-BE32-E72D297353CC}">
              <c16:uniqueId val="{00000000-8A86-44DC-8D2E-C9C1E32053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8A86-44DC-8D2E-C9C1E32053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156.72</c:v>
                </c:pt>
                <c:pt idx="1">
                  <c:v>168.05</c:v>
                </c:pt>
                <c:pt idx="2">
                  <c:v>168.85</c:v>
                </c:pt>
                <c:pt idx="3">
                  <c:v>165.21</c:v>
                </c:pt>
                <c:pt idx="4">
                  <c:v>171.4</c:v>
                </c:pt>
              </c:numCache>
            </c:numRef>
          </c:val>
          <c:extLst>
            <c:ext xmlns:c16="http://schemas.microsoft.com/office/drawing/2014/chart" uri="{C3380CC4-5D6E-409C-BE32-E72D297353CC}">
              <c16:uniqueId val="{00000000-168C-4AF5-A503-50204CBE608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168C-4AF5-A503-50204CBE608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大分県　臼杵市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34895</v>
      </c>
      <c r="AM8" s="44"/>
      <c r="AN8" s="44"/>
      <c r="AO8" s="44"/>
      <c r="AP8" s="44"/>
      <c r="AQ8" s="44"/>
      <c r="AR8" s="44"/>
      <c r="AS8" s="44"/>
      <c r="AT8" s="45">
        <f>データ!$S$6</f>
        <v>291.2</v>
      </c>
      <c r="AU8" s="46"/>
      <c r="AV8" s="46"/>
      <c r="AW8" s="46"/>
      <c r="AX8" s="46"/>
      <c r="AY8" s="46"/>
      <c r="AZ8" s="46"/>
      <c r="BA8" s="46"/>
      <c r="BB8" s="47">
        <f>データ!$T$6</f>
        <v>119.83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52.6</v>
      </c>
      <c r="J10" s="46"/>
      <c r="K10" s="46"/>
      <c r="L10" s="46"/>
      <c r="M10" s="46"/>
      <c r="N10" s="46"/>
      <c r="O10" s="80"/>
      <c r="P10" s="47">
        <f>データ!$P$6</f>
        <v>92.72</v>
      </c>
      <c r="Q10" s="47"/>
      <c r="R10" s="47"/>
      <c r="S10" s="47"/>
      <c r="T10" s="47"/>
      <c r="U10" s="47"/>
      <c r="V10" s="47"/>
      <c r="W10" s="44">
        <f>データ!$Q$6</f>
        <v>2990</v>
      </c>
      <c r="X10" s="44"/>
      <c r="Y10" s="44"/>
      <c r="Z10" s="44"/>
      <c r="AA10" s="44"/>
      <c r="AB10" s="44"/>
      <c r="AC10" s="44"/>
      <c r="AD10" s="2"/>
      <c r="AE10" s="2"/>
      <c r="AF10" s="2"/>
      <c r="AG10" s="2"/>
      <c r="AH10" s="2"/>
      <c r="AI10" s="2"/>
      <c r="AJ10" s="2"/>
      <c r="AK10" s="2"/>
      <c r="AL10" s="44">
        <f>データ!$U$6</f>
        <v>32071</v>
      </c>
      <c r="AM10" s="44"/>
      <c r="AN10" s="44"/>
      <c r="AO10" s="44"/>
      <c r="AP10" s="44"/>
      <c r="AQ10" s="44"/>
      <c r="AR10" s="44"/>
      <c r="AS10" s="44"/>
      <c r="AT10" s="45">
        <f>データ!$V$6</f>
        <v>113.1</v>
      </c>
      <c r="AU10" s="46"/>
      <c r="AV10" s="46"/>
      <c r="AW10" s="46"/>
      <c r="AX10" s="46"/>
      <c r="AY10" s="46"/>
      <c r="AZ10" s="46"/>
      <c r="BA10" s="46"/>
      <c r="BB10" s="47">
        <f>データ!$W$6</f>
        <v>283.56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Hf8XAbG1LAPnLemYI3VXH8AVBiz7hk3RKMyiNyYa5+9VZDdsKuXGd0RtB/2bKPVtIz7RbsNOxKEr/kLuCDw4Q==" saltValue="Yp0EVS9iN8GCkEHFWIKH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442062</v>
      </c>
      <c r="D6" s="20">
        <f t="shared" si="3"/>
        <v>46</v>
      </c>
      <c r="E6" s="20">
        <f t="shared" si="3"/>
        <v>1</v>
      </c>
      <c r="F6" s="20">
        <f t="shared" si="3"/>
        <v>0</v>
      </c>
      <c r="G6" s="20">
        <f t="shared" si="3"/>
        <v>1</v>
      </c>
      <c r="H6" s="20" t="str">
        <f t="shared" si="3"/>
        <v>大分県　臼杵市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52.6</v>
      </c>
      <c r="P6" s="21">
        <f t="shared" si="3"/>
        <v>92.72</v>
      </c>
      <c r="Q6" s="21">
        <f t="shared" si="3"/>
        <v>2990</v>
      </c>
      <c r="R6" s="21">
        <f t="shared" si="3"/>
        <v>34895</v>
      </c>
      <c r="S6" s="21">
        <f t="shared" si="3"/>
        <v>291.2</v>
      </c>
      <c r="T6" s="21">
        <f t="shared" si="3"/>
        <v>119.83</v>
      </c>
      <c r="U6" s="21">
        <f t="shared" si="3"/>
        <v>32071</v>
      </c>
      <c r="V6" s="21">
        <f t="shared" si="3"/>
        <v>113.1</v>
      </c>
      <c r="W6" s="21">
        <f t="shared" si="3"/>
        <v>283.56</v>
      </c>
      <c r="X6" s="22">
        <f>IF(X7="",NA(),X7)</f>
        <v>104.89</v>
      </c>
      <c r="Y6" s="22">
        <f t="shared" ref="Y6:AG6" si="4">IF(Y7="",NA(),Y7)</f>
        <v>97.82</v>
      </c>
      <c r="Z6" s="22">
        <f t="shared" si="4"/>
        <v>105.46</v>
      </c>
      <c r="AA6" s="22">
        <f t="shared" si="4"/>
        <v>100.25</v>
      </c>
      <c r="AB6" s="22">
        <f t="shared" si="4"/>
        <v>96.41</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112.22</v>
      </c>
      <c r="AU6" s="22">
        <f t="shared" ref="AU6:BC6" si="6">IF(AU7="",NA(),AU7)</f>
        <v>104.71</v>
      </c>
      <c r="AV6" s="22">
        <f t="shared" si="6"/>
        <v>106.96</v>
      </c>
      <c r="AW6" s="22">
        <f t="shared" si="6"/>
        <v>107.09</v>
      </c>
      <c r="AX6" s="22">
        <f t="shared" si="6"/>
        <v>116.1</v>
      </c>
      <c r="AY6" s="22">
        <f t="shared" si="6"/>
        <v>327.77</v>
      </c>
      <c r="AZ6" s="22">
        <f t="shared" si="6"/>
        <v>338.02</v>
      </c>
      <c r="BA6" s="22">
        <f t="shared" si="6"/>
        <v>345.94</v>
      </c>
      <c r="BB6" s="22">
        <f t="shared" si="6"/>
        <v>329.7</v>
      </c>
      <c r="BC6" s="22">
        <f t="shared" si="6"/>
        <v>319.99</v>
      </c>
      <c r="BD6" s="21" t="str">
        <f>IF(BD7="","",IF(BD7="-","【-】","【"&amp;SUBSTITUTE(TEXT(BD7,"#,##0.00"),"-","△")&amp;"】"))</f>
        <v>【239.69】</v>
      </c>
      <c r="BE6" s="22">
        <f>IF(BE7="",NA(),BE7)</f>
        <v>568.54</v>
      </c>
      <c r="BF6" s="22">
        <f t="shared" ref="BF6:BN6" si="7">IF(BF7="",NA(),BF7)</f>
        <v>579.59</v>
      </c>
      <c r="BG6" s="22">
        <f t="shared" si="7"/>
        <v>647.14</v>
      </c>
      <c r="BH6" s="22">
        <f t="shared" si="7"/>
        <v>570.84</v>
      </c>
      <c r="BI6" s="22">
        <f t="shared" si="7"/>
        <v>596.70000000000005</v>
      </c>
      <c r="BJ6" s="22">
        <f t="shared" si="7"/>
        <v>397.1</v>
      </c>
      <c r="BK6" s="22">
        <f t="shared" si="7"/>
        <v>379.91</v>
      </c>
      <c r="BL6" s="22">
        <f t="shared" si="7"/>
        <v>386.61</v>
      </c>
      <c r="BM6" s="22">
        <f t="shared" si="7"/>
        <v>381.56</v>
      </c>
      <c r="BN6" s="22">
        <f t="shared" si="7"/>
        <v>365.55</v>
      </c>
      <c r="BO6" s="21" t="str">
        <f>IF(BO7="","",IF(BO7="-","【-】","【"&amp;SUBSTITUTE(TEXT(BO7,"#,##0.00"),"-","△")&amp;"】"))</f>
        <v>【264.86】</v>
      </c>
      <c r="BP6" s="22">
        <f>IF(BP7="",NA(),BP7)</f>
        <v>100.19</v>
      </c>
      <c r="BQ6" s="22">
        <f t="shared" ref="BQ6:BY6" si="8">IF(BQ7="",NA(),BQ7)</f>
        <v>93.21</v>
      </c>
      <c r="BR6" s="22">
        <f t="shared" si="8"/>
        <v>81.63</v>
      </c>
      <c r="BS6" s="22">
        <f t="shared" si="8"/>
        <v>94.84</v>
      </c>
      <c r="BT6" s="22">
        <f t="shared" si="8"/>
        <v>91.96</v>
      </c>
      <c r="BU6" s="22">
        <f t="shared" si="8"/>
        <v>95.79</v>
      </c>
      <c r="BV6" s="22">
        <f t="shared" si="8"/>
        <v>98.3</v>
      </c>
      <c r="BW6" s="22">
        <f t="shared" si="8"/>
        <v>93.82</v>
      </c>
      <c r="BX6" s="22">
        <f t="shared" si="8"/>
        <v>95.04</v>
      </c>
      <c r="BY6" s="22">
        <f t="shared" si="8"/>
        <v>95.42</v>
      </c>
      <c r="BZ6" s="21" t="str">
        <f>IF(BZ7="","",IF(BZ7="-","【-】","【"&amp;SUBSTITUTE(TEXT(BZ7,"#,##0.00"),"-","△")&amp;"】"))</f>
        <v>【97.59】</v>
      </c>
      <c r="CA6" s="22">
        <f>IF(CA7="",NA(),CA7)</f>
        <v>156.72</v>
      </c>
      <c r="CB6" s="22">
        <f t="shared" ref="CB6:CJ6" si="9">IF(CB7="",NA(),CB7)</f>
        <v>168.05</v>
      </c>
      <c r="CC6" s="22">
        <f t="shared" si="9"/>
        <v>168.85</v>
      </c>
      <c r="CD6" s="22">
        <f t="shared" si="9"/>
        <v>165.21</v>
      </c>
      <c r="CE6" s="22">
        <f t="shared" si="9"/>
        <v>171.4</v>
      </c>
      <c r="CF6" s="22">
        <f t="shared" si="9"/>
        <v>171.13</v>
      </c>
      <c r="CG6" s="22">
        <f t="shared" si="9"/>
        <v>173.7</v>
      </c>
      <c r="CH6" s="22">
        <f t="shared" si="9"/>
        <v>178.94</v>
      </c>
      <c r="CI6" s="22">
        <f t="shared" si="9"/>
        <v>180.19</v>
      </c>
      <c r="CJ6" s="22">
        <f t="shared" si="9"/>
        <v>184.25</v>
      </c>
      <c r="CK6" s="21" t="str">
        <f>IF(CK7="","",IF(CK7="-","【-】","【"&amp;SUBSTITUTE(TEXT(CK7,"#,##0.00"),"-","△")&amp;"】"))</f>
        <v>【181.66】</v>
      </c>
      <c r="CL6" s="22">
        <f>IF(CL7="",NA(),CL7)</f>
        <v>42.1</v>
      </c>
      <c r="CM6" s="22">
        <f t="shared" ref="CM6:CU6" si="10">IF(CM7="",NA(),CM7)</f>
        <v>40.299999999999997</v>
      </c>
      <c r="CN6" s="22">
        <f t="shared" si="10"/>
        <v>40.090000000000003</v>
      </c>
      <c r="CO6" s="22">
        <f t="shared" si="10"/>
        <v>40.01</v>
      </c>
      <c r="CP6" s="22">
        <f t="shared" si="10"/>
        <v>39.33</v>
      </c>
      <c r="CQ6" s="22">
        <f t="shared" si="10"/>
        <v>60.12</v>
      </c>
      <c r="CR6" s="22">
        <f t="shared" si="10"/>
        <v>60.34</v>
      </c>
      <c r="CS6" s="22">
        <f t="shared" si="10"/>
        <v>59.54</v>
      </c>
      <c r="CT6" s="22">
        <f t="shared" si="10"/>
        <v>59.26</v>
      </c>
      <c r="CU6" s="22">
        <f t="shared" si="10"/>
        <v>60.44</v>
      </c>
      <c r="CV6" s="21" t="str">
        <f>IF(CV7="","",IF(CV7="-","【-】","【"&amp;SUBSTITUTE(TEXT(CV7,"#,##0.00"),"-","△")&amp;"】"))</f>
        <v>【60.21】</v>
      </c>
      <c r="CW6" s="22">
        <f>IF(CW7="",NA(),CW7)</f>
        <v>86.29</v>
      </c>
      <c r="CX6" s="22">
        <f t="shared" ref="CX6:DF6" si="11">IF(CX7="",NA(),CX7)</f>
        <v>86.26</v>
      </c>
      <c r="CY6" s="22">
        <f t="shared" si="11"/>
        <v>85.95</v>
      </c>
      <c r="CZ6" s="22">
        <f t="shared" si="11"/>
        <v>84.74</v>
      </c>
      <c r="DA6" s="22">
        <f t="shared" si="11"/>
        <v>85.65</v>
      </c>
      <c r="DB6" s="22">
        <f t="shared" si="11"/>
        <v>84.24</v>
      </c>
      <c r="DC6" s="22">
        <f t="shared" si="11"/>
        <v>84.19</v>
      </c>
      <c r="DD6" s="22">
        <f t="shared" si="11"/>
        <v>83.93</v>
      </c>
      <c r="DE6" s="22">
        <f t="shared" si="11"/>
        <v>83.84</v>
      </c>
      <c r="DF6" s="22">
        <f t="shared" si="11"/>
        <v>83.39</v>
      </c>
      <c r="DG6" s="21" t="str">
        <f>IF(DG7="","",IF(DG7="-","【-】","【"&amp;SUBSTITUTE(TEXT(DG7,"#,##0.00"),"-","△")&amp;"】"))</f>
        <v>【89.21】</v>
      </c>
      <c r="DH6" s="22">
        <f>IF(DH7="",NA(),DH7)</f>
        <v>51.53</v>
      </c>
      <c r="DI6" s="22">
        <f t="shared" ref="DI6:DQ6" si="12">IF(DI7="",NA(),DI7)</f>
        <v>52.9</v>
      </c>
      <c r="DJ6" s="22">
        <f t="shared" si="12"/>
        <v>54.19</v>
      </c>
      <c r="DK6" s="22">
        <f t="shared" si="12"/>
        <v>55.16</v>
      </c>
      <c r="DL6" s="22">
        <f t="shared" si="12"/>
        <v>55.29</v>
      </c>
      <c r="DM6" s="22">
        <f t="shared" si="12"/>
        <v>48.83</v>
      </c>
      <c r="DN6" s="22">
        <f t="shared" si="12"/>
        <v>49.96</v>
      </c>
      <c r="DO6" s="22">
        <f t="shared" si="12"/>
        <v>50.82</v>
      </c>
      <c r="DP6" s="22">
        <f t="shared" si="12"/>
        <v>51.82</v>
      </c>
      <c r="DQ6" s="22">
        <f t="shared" si="12"/>
        <v>52.53</v>
      </c>
      <c r="DR6" s="21" t="str">
        <f>IF(DR7="","",IF(DR7="-","【-】","【"&amp;SUBSTITUTE(TEXT(DR7,"#,##0.00"),"-","△")&amp;"】"))</f>
        <v>【52.41】</v>
      </c>
      <c r="DS6" s="22">
        <f>IF(DS7="",NA(),DS7)</f>
        <v>4.09</v>
      </c>
      <c r="DT6" s="22">
        <f t="shared" ref="DT6:EB6" si="13">IF(DT7="",NA(),DT7)</f>
        <v>12.71</v>
      </c>
      <c r="DU6" s="22">
        <f t="shared" si="13"/>
        <v>14.4</v>
      </c>
      <c r="DV6" s="22">
        <f t="shared" si="13"/>
        <v>15.9</v>
      </c>
      <c r="DW6" s="22">
        <f t="shared" si="13"/>
        <v>16.27</v>
      </c>
      <c r="DX6" s="22">
        <f t="shared" si="13"/>
        <v>18.18</v>
      </c>
      <c r="DY6" s="22">
        <f t="shared" si="13"/>
        <v>19.32</v>
      </c>
      <c r="DZ6" s="22">
        <f t="shared" si="13"/>
        <v>21.16</v>
      </c>
      <c r="EA6" s="22">
        <f t="shared" si="13"/>
        <v>22.72</v>
      </c>
      <c r="EB6" s="22">
        <f t="shared" si="13"/>
        <v>24.16</v>
      </c>
      <c r="EC6" s="21" t="str">
        <f>IF(EC7="","",IF(EC7="-","【-】","【"&amp;SUBSTITUTE(TEXT(EC7,"#,##0.00"),"-","△")&amp;"】"))</f>
        <v>【26.78】</v>
      </c>
      <c r="ED6" s="22">
        <f>IF(ED7="",NA(),ED7)</f>
        <v>0.32</v>
      </c>
      <c r="EE6" s="22">
        <f t="shared" ref="EE6:EM6" si="14">IF(EE7="",NA(),EE7)</f>
        <v>0.17</v>
      </c>
      <c r="EF6" s="22">
        <f t="shared" si="14"/>
        <v>0.21</v>
      </c>
      <c r="EG6" s="22">
        <f t="shared" si="14"/>
        <v>0.17</v>
      </c>
      <c r="EH6" s="22">
        <f t="shared" si="14"/>
        <v>0.51</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442062</v>
      </c>
      <c r="D7" s="24">
        <v>46</v>
      </c>
      <c r="E7" s="24">
        <v>1</v>
      </c>
      <c r="F7" s="24">
        <v>0</v>
      </c>
      <c r="G7" s="24">
        <v>1</v>
      </c>
      <c r="H7" s="24" t="s">
        <v>93</v>
      </c>
      <c r="I7" s="24" t="s">
        <v>94</v>
      </c>
      <c r="J7" s="24" t="s">
        <v>95</v>
      </c>
      <c r="K7" s="24" t="s">
        <v>96</v>
      </c>
      <c r="L7" s="24" t="s">
        <v>97</v>
      </c>
      <c r="M7" s="24" t="s">
        <v>98</v>
      </c>
      <c r="N7" s="25" t="s">
        <v>99</v>
      </c>
      <c r="O7" s="25">
        <v>52.6</v>
      </c>
      <c r="P7" s="25">
        <v>92.72</v>
      </c>
      <c r="Q7" s="25">
        <v>2990</v>
      </c>
      <c r="R7" s="25">
        <v>34895</v>
      </c>
      <c r="S7" s="25">
        <v>291.2</v>
      </c>
      <c r="T7" s="25">
        <v>119.83</v>
      </c>
      <c r="U7" s="25">
        <v>32071</v>
      </c>
      <c r="V7" s="25">
        <v>113.1</v>
      </c>
      <c r="W7" s="25">
        <v>283.56</v>
      </c>
      <c r="X7" s="25">
        <v>104.89</v>
      </c>
      <c r="Y7" s="25">
        <v>97.82</v>
      </c>
      <c r="Z7" s="25">
        <v>105.46</v>
      </c>
      <c r="AA7" s="25">
        <v>100.25</v>
      </c>
      <c r="AB7" s="25">
        <v>96.41</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112.22</v>
      </c>
      <c r="AU7" s="25">
        <v>104.71</v>
      </c>
      <c r="AV7" s="25">
        <v>106.96</v>
      </c>
      <c r="AW7" s="25">
        <v>107.09</v>
      </c>
      <c r="AX7" s="25">
        <v>116.1</v>
      </c>
      <c r="AY7" s="25">
        <v>327.77</v>
      </c>
      <c r="AZ7" s="25">
        <v>338.02</v>
      </c>
      <c r="BA7" s="25">
        <v>345.94</v>
      </c>
      <c r="BB7" s="25">
        <v>329.7</v>
      </c>
      <c r="BC7" s="25">
        <v>319.99</v>
      </c>
      <c r="BD7" s="25">
        <v>239.69</v>
      </c>
      <c r="BE7" s="25">
        <v>568.54</v>
      </c>
      <c r="BF7" s="25">
        <v>579.59</v>
      </c>
      <c r="BG7" s="25">
        <v>647.14</v>
      </c>
      <c r="BH7" s="25">
        <v>570.84</v>
      </c>
      <c r="BI7" s="25">
        <v>596.70000000000005</v>
      </c>
      <c r="BJ7" s="25">
        <v>397.1</v>
      </c>
      <c r="BK7" s="25">
        <v>379.91</v>
      </c>
      <c r="BL7" s="25">
        <v>386.61</v>
      </c>
      <c r="BM7" s="25">
        <v>381.56</v>
      </c>
      <c r="BN7" s="25">
        <v>365.55</v>
      </c>
      <c r="BO7" s="25">
        <v>264.86</v>
      </c>
      <c r="BP7" s="25">
        <v>100.19</v>
      </c>
      <c r="BQ7" s="25">
        <v>93.21</v>
      </c>
      <c r="BR7" s="25">
        <v>81.63</v>
      </c>
      <c r="BS7" s="25">
        <v>94.84</v>
      </c>
      <c r="BT7" s="25">
        <v>91.96</v>
      </c>
      <c r="BU7" s="25">
        <v>95.79</v>
      </c>
      <c r="BV7" s="25">
        <v>98.3</v>
      </c>
      <c r="BW7" s="25">
        <v>93.82</v>
      </c>
      <c r="BX7" s="25">
        <v>95.04</v>
      </c>
      <c r="BY7" s="25">
        <v>95.42</v>
      </c>
      <c r="BZ7" s="25">
        <v>97.59</v>
      </c>
      <c r="CA7" s="25">
        <v>156.72</v>
      </c>
      <c r="CB7" s="25">
        <v>168.05</v>
      </c>
      <c r="CC7" s="25">
        <v>168.85</v>
      </c>
      <c r="CD7" s="25">
        <v>165.21</v>
      </c>
      <c r="CE7" s="25">
        <v>171.4</v>
      </c>
      <c r="CF7" s="25">
        <v>171.13</v>
      </c>
      <c r="CG7" s="25">
        <v>173.7</v>
      </c>
      <c r="CH7" s="25">
        <v>178.94</v>
      </c>
      <c r="CI7" s="25">
        <v>180.19</v>
      </c>
      <c r="CJ7" s="25">
        <v>184.25</v>
      </c>
      <c r="CK7" s="25">
        <v>181.66</v>
      </c>
      <c r="CL7" s="25">
        <v>42.1</v>
      </c>
      <c r="CM7" s="25">
        <v>40.299999999999997</v>
      </c>
      <c r="CN7" s="25">
        <v>40.090000000000003</v>
      </c>
      <c r="CO7" s="25">
        <v>40.01</v>
      </c>
      <c r="CP7" s="25">
        <v>39.33</v>
      </c>
      <c r="CQ7" s="25">
        <v>60.12</v>
      </c>
      <c r="CR7" s="25">
        <v>60.34</v>
      </c>
      <c r="CS7" s="25">
        <v>59.54</v>
      </c>
      <c r="CT7" s="25">
        <v>59.26</v>
      </c>
      <c r="CU7" s="25">
        <v>60.44</v>
      </c>
      <c r="CV7" s="25">
        <v>60.21</v>
      </c>
      <c r="CW7" s="25">
        <v>86.29</v>
      </c>
      <c r="CX7" s="25">
        <v>86.26</v>
      </c>
      <c r="CY7" s="25">
        <v>85.95</v>
      </c>
      <c r="CZ7" s="25">
        <v>84.74</v>
      </c>
      <c r="DA7" s="25">
        <v>85.65</v>
      </c>
      <c r="DB7" s="25">
        <v>84.24</v>
      </c>
      <c r="DC7" s="25">
        <v>84.19</v>
      </c>
      <c r="DD7" s="25">
        <v>83.93</v>
      </c>
      <c r="DE7" s="25">
        <v>83.84</v>
      </c>
      <c r="DF7" s="25">
        <v>83.39</v>
      </c>
      <c r="DG7" s="25">
        <v>89.21</v>
      </c>
      <c r="DH7" s="25">
        <v>51.53</v>
      </c>
      <c r="DI7" s="25">
        <v>52.9</v>
      </c>
      <c r="DJ7" s="25">
        <v>54.19</v>
      </c>
      <c r="DK7" s="25">
        <v>55.16</v>
      </c>
      <c r="DL7" s="25">
        <v>55.29</v>
      </c>
      <c r="DM7" s="25">
        <v>48.83</v>
      </c>
      <c r="DN7" s="25">
        <v>49.96</v>
      </c>
      <c r="DO7" s="25">
        <v>50.82</v>
      </c>
      <c r="DP7" s="25">
        <v>51.82</v>
      </c>
      <c r="DQ7" s="25">
        <v>52.53</v>
      </c>
      <c r="DR7" s="25">
        <v>52.41</v>
      </c>
      <c r="DS7" s="25">
        <v>4.09</v>
      </c>
      <c r="DT7" s="25">
        <v>12.71</v>
      </c>
      <c r="DU7" s="25">
        <v>14.4</v>
      </c>
      <c r="DV7" s="25">
        <v>15.9</v>
      </c>
      <c r="DW7" s="25">
        <v>16.27</v>
      </c>
      <c r="DX7" s="25">
        <v>18.18</v>
      </c>
      <c r="DY7" s="25">
        <v>19.32</v>
      </c>
      <c r="DZ7" s="25">
        <v>21.16</v>
      </c>
      <c r="EA7" s="25">
        <v>22.72</v>
      </c>
      <c r="EB7" s="25">
        <v>24.16</v>
      </c>
      <c r="EC7" s="25">
        <v>26.78</v>
      </c>
      <c r="ED7" s="25">
        <v>0.32</v>
      </c>
      <c r="EE7" s="25">
        <v>0.17</v>
      </c>
      <c r="EF7" s="25">
        <v>0.21</v>
      </c>
      <c r="EG7" s="25">
        <v>0.17</v>
      </c>
      <c r="EH7" s="25">
        <v>0.51</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DATEVALUE($B7-C11&amp;"/1/"&amp;C12)</f>
        <v>37622</v>
      </c>
      <c r="D10" s="29">
        <f>DATEVALUE($B7-D11&amp;"/1/"&amp;D12)</f>
        <v>37987</v>
      </c>
      <c r="E10" s="29">
        <f>DATEVALUE($B7-E11&amp;"/1/"&amp;E12)</f>
        <v>38353</v>
      </c>
      <c r="F10" s="29">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2026-02-19T05:38:33Z</cp:lastPrinted>
  <dcterms:created xsi:type="dcterms:W3CDTF">2025-12-12T09:24:32Z</dcterms:created>
  <dcterms:modified xsi:type="dcterms:W3CDTF">2026-03-06T01:43:00Z</dcterms:modified>
  <cp:category/>
</cp:coreProperties>
</file>