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81001\Downloads\"/>
    </mc:Choice>
  </mc:AlternateContent>
  <xr:revisionPtr revIDLastSave="0" documentId="8_{9596CC16-1285-4800-BBF3-521A300FE6E3}" xr6:coauthVersionLast="47" xr6:coauthVersionMax="47" xr10:uidLastSave="{00000000-0000-0000-0000-000000000000}"/>
  <bookViews>
    <workbookView xWindow="28680" yWindow="-12660" windowWidth="16440" windowHeight="28320" xr2:uid="{20276A7C-51B9-4EB1-89FF-5B01678E3E0A}"/>
  </bookViews>
  <sheets>
    <sheet name="様式４" sheetId="1" r:id="rId1"/>
  </sheets>
  <definedNames>
    <definedName name="_xlnm.Print_Area" localSheetId="0">様式４!$B$2:$M$45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M24" i="1"/>
  <c r="M23" i="1"/>
  <c r="M22" i="1"/>
  <c r="M21" i="1"/>
  <c r="M20" i="1"/>
  <c r="M19" i="1"/>
  <c r="M18" i="1"/>
  <c r="M17" i="1"/>
  <c r="M16" i="1"/>
  <c r="K24" i="1"/>
  <c r="K23" i="1"/>
  <c r="K22" i="1"/>
  <c r="K21" i="1"/>
  <c r="K20" i="1"/>
  <c r="K19" i="1"/>
  <c r="K18" i="1"/>
  <c r="K17" i="1"/>
  <c r="K16" i="1"/>
  <c r="K27" i="1" l="1"/>
  <c r="K29" i="1" s="1"/>
  <c r="K31" i="1" s="1"/>
  <c r="M27" i="1"/>
  <c r="M29" i="1" s="1"/>
  <c r="M31" i="1" s="1"/>
  <c r="K33" i="1"/>
  <c r="K35" i="1" s="1"/>
  <c r="F41" i="1" s="1"/>
  <c r="F42" i="1" s="1"/>
  <c r="M33" i="1"/>
  <c r="M35" i="1" s="1"/>
  <c r="F40" i="1" s="1"/>
  <c r="F43" i="1" s="1"/>
  <c r="F44" i="1" l="1"/>
  <c r="F45" i="1" s="1"/>
</calcChain>
</file>

<file path=xl/sharedStrings.xml><?xml version="1.0" encoding="utf-8"?>
<sst xmlns="http://schemas.openxmlformats.org/spreadsheetml/2006/main" count="92" uniqueCount="69">
  <si>
    <t>スライド請求概算額算出表及び賃上げ算出表</t>
    <rPh sb="4" eb="8">
      <t>セイキュウガイサン</t>
    </rPh>
    <rPh sb="8" eb="12">
      <t>ガクサンシュツヒョウ</t>
    </rPh>
    <rPh sb="12" eb="13">
      <t>オヨ</t>
    </rPh>
    <rPh sb="14" eb="16">
      <t>チンア</t>
    </rPh>
    <rPh sb="17" eb="19">
      <t>サンシュツ</t>
    </rPh>
    <rPh sb="19" eb="20">
      <t>ヒョウ</t>
    </rPh>
    <phoneticPr fontId="2"/>
  </si>
  <si>
    <t>様式４</t>
    <rPh sb="0" eb="2">
      <t>ヨウシキ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</si>
  <si>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</si>
  <si>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履行期間</t>
    <rPh sb="0" eb="4">
      <t>リコウキカン</t>
    </rPh>
    <phoneticPr fontId="2"/>
  </si>
  <si>
    <t>スライド対象の残業務（内訳書内の項目等は適宜修正してください）</t>
    <rPh sb="4" eb="6">
      <t>タイショウ</t>
    </rPh>
    <rPh sb="7" eb="10">
      <t>ザンギョウム</t>
    </rPh>
    <rPh sb="11" eb="15">
      <t>ウチワケショナイ</t>
    </rPh>
    <rPh sb="16" eb="19">
      <t>コウモクトウ</t>
    </rPh>
    <rPh sb="20" eb="24">
      <t>テキギシュウセイ</t>
    </rPh>
    <phoneticPr fontId="2"/>
  </si>
  <si>
    <t>内訳書</t>
    <rPh sb="0" eb="3">
      <t>ウチワケショ</t>
    </rPh>
    <phoneticPr fontId="2"/>
  </si>
  <si>
    <t>区分1</t>
    <rPh sb="0" eb="2">
      <t>クブン</t>
    </rPh>
    <phoneticPr fontId="2"/>
  </si>
  <si>
    <t>区分2</t>
    <rPh sb="0" eb="2">
      <t>クブン</t>
    </rPh>
    <phoneticPr fontId="2"/>
  </si>
  <si>
    <t>区分3</t>
    <rPh sb="0" eb="2">
      <t>クブン</t>
    </rPh>
    <phoneticPr fontId="2"/>
  </si>
  <si>
    <t>区分4</t>
    <rPh sb="0" eb="2">
      <t>クブン</t>
    </rPh>
    <phoneticPr fontId="2"/>
  </si>
  <si>
    <t>区分5</t>
    <rPh sb="0" eb="2">
      <t>クブン</t>
    </rPh>
    <phoneticPr fontId="2"/>
  </si>
  <si>
    <t>単位</t>
    <rPh sb="0" eb="2">
      <t>タンイ</t>
    </rPh>
    <phoneticPr fontId="2"/>
  </si>
  <si>
    <t>残業務量</t>
    <rPh sb="0" eb="4">
      <t>ザンギョウムリョウ</t>
    </rPh>
    <phoneticPr fontId="2"/>
  </si>
  <si>
    <t>清掃</t>
    <rPh sb="0" eb="2">
      <t>セイソウ</t>
    </rPh>
    <phoneticPr fontId="2"/>
  </si>
  <si>
    <t>○○庁舎管理業務</t>
    <rPh sb="2" eb="4">
      <t>チョウシャ</t>
    </rPh>
    <rPh sb="4" eb="6">
      <t>カンリ</t>
    </rPh>
    <rPh sb="6" eb="8">
      <t>ギョウム</t>
    </rPh>
    <phoneticPr fontId="2"/>
  </si>
  <si>
    <t>清掃員A</t>
    <rPh sb="0" eb="3">
      <t>セイソウイン</t>
    </rPh>
    <phoneticPr fontId="2"/>
  </si>
  <si>
    <t>清掃員B</t>
    <rPh sb="0" eb="3">
      <t>セイソウイン</t>
    </rPh>
    <phoneticPr fontId="2"/>
  </si>
  <si>
    <t>清掃員C</t>
    <rPh sb="0" eb="3">
      <t>セイソウイン</t>
    </rPh>
    <phoneticPr fontId="2"/>
  </si>
  <si>
    <t>水質検査</t>
    <rPh sb="0" eb="4">
      <t>スイシツケンサ</t>
    </rPh>
    <phoneticPr fontId="2"/>
  </si>
  <si>
    <t>作業員</t>
    <rPh sb="0" eb="3">
      <t>サギョウイン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</si>
  <si>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</si>
  <si>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</si>
  <si>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</si>
  <si>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数量</t>
    <rPh sb="0" eb="2">
      <t>スウリョウ</t>
    </rPh>
    <phoneticPr fontId="2"/>
  </si>
  <si>
    <t>日1回実施</t>
    <rPh sb="0" eb="1">
      <t>ニチ</t>
    </rPh>
    <rPh sb="2" eb="3">
      <t>カイ</t>
    </rPh>
    <rPh sb="3" eb="5">
      <t>ジッシ</t>
    </rPh>
    <phoneticPr fontId="2"/>
  </si>
  <si>
    <t>週1回実施</t>
    <rPh sb="0" eb="1">
      <t>シュウ</t>
    </rPh>
    <rPh sb="2" eb="5">
      <t>カイジッシ</t>
    </rPh>
    <phoneticPr fontId="2"/>
  </si>
  <si>
    <t>月1回実施</t>
    <rPh sb="0" eb="1">
      <t>ツキ</t>
    </rPh>
    <rPh sb="2" eb="5">
      <t>カイジッシ</t>
    </rPh>
    <phoneticPr fontId="2"/>
  </si>
  <si>
    <t>完了</t>
    <rPh sb="0" eb="2">
      <t>カンリョウ</t>
    </rPh>
    <phoneticPr fontId="2"/>
  </si>
  <si>
    <t>諸経費</t>
    <rPh sb="0" eb="3">
      <t>ショケイヒ</t>
    </rPh>
    <phoneticPr fontId="2"/>
  </si>
  <si>
    <t>一般管理費</t>
    <rPh sb="0" eb="5">
      <t>イッパンカンリヒ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</si>
  <si>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</si>
  <si>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</si>
  <si>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労務単価</t>
    <rPh sb="0" eb="4">
      <t>ロウムタンカ</t>
    </rPh>
    <phoneticPr fontId="2"/>
  </si>
  <si>
    <t>原単価</t>
    <rPh sb="0" eb="1">
      <t>ハラ</t>
    </rPh>
    <rPh sb="1" eb="3">
      <t>タンカ</t>
    </rPh>
    <phoneticPr fontId="2"/>
  </si>
  <si>
    <t>原金額</t>
    <rPh sb="0" eb="1">
      <t>ゲン</t>
    </rPh>
    <rPh sb="1" eb="3">
      <t>キンガク</t>
    </rPh>
    <phoneticPr fontId="2"/>
  </si>
  <si>
    <t>新単価</t>
    <rPh sb="0" eb="1">
      <t>シン</t>
    </rPh>
    <rPh sb="1" eb="3">
      <t>タンカ</t>
    </rPh>
    <phoneticPr fontId="2"/>
  </si>
  <si>
    <t>新金額</t>
    <rPh sb="0" eb="1">
      <t>シン</t>
    </rPh>
    <rPh sb="1" eb="3">
      <t>キンガク</t>
    </rPh>
    <phoneticPr fontId="2"/>
  </si>
  <si>
    <t>種別</t>
    <rPh sb="0" eb="2">
      <t>シュベツ</t>
    </rPh>
    <phoneticPr fontId="2"/>
  </si>
  <si>
    <t>建築保全業務労務単価</t>
    <rPh sb="0" eb="10">
      <t>ケンチクホゼンギョウムロウムタンカ</t>
    </rPh>
    <phoneticPr fontId="2"/>
  </si>
  <si>
    <t>回</t>
    <rPh sb="0" eb="1">
      <t>カイ</t>
    </rPh>
    <phoneticPr fontId="2"/>
  </si>
  <si>
    <t>年2回実施</t>
    <rPh sb="0" eb="1">
      <t>ネン</t>
    </rPh>
    <rPh sb="2" eb="5">
      <t>カイジッシ</t>
    </rPh>
    <phoneticPr fontId="2"/>
  </si>
  <si>
    <t>（単位：円）</t>
    <rPh sb="1" eb="3">
      <t>タンイ</t>
    </rPh>
    <rPh sb="4" eb="5">
      <t>エン</t>
    </rPh>
    <phoneticPr fontId="2"/>
  </si>
  <si>
    <t>独自単価</t>
    <rPh sb="0" eb="4">
      <t>ドクジタンカ</t>
    </rPh>
    <phoneticPr fontId="2"/>
  </si>
  <si>
    <t>労務費計</t>
    <rPh sb="0" eb="2">
      <t>ロウム</t>
    </rPh>
    <rPh sb="2" eb="3">
      <t>ヒ</t>
    </rPh>
    <rPh sb="3" eb="4">
      <t>ケイ</t>
    </rPh>
    <phoneticPr fontId="2"/>
  </si>
  <si>
    <t>P1</t>
    <phoneticPr fontId="2"/>
  </si>
  <si>
    <t>P2</t>
    <phoneticPr fontId="2"/>
  </si>
  <si>
    <t>＜P1＞</t>
    <phoneticPr fontId="2"/>
  </si>
  <si>
    <t>＜P2＞</t>
    <phoneticPr fontId="2"/>
  </si>
  <si>
    <t>スライド請求概算額</t>
    <rPh sb="4" eb="6">
      <t>セイキュウ</t>
    </rPh>
    <rPh sb="6" eb="8">
      <t>ガイサン</t>
    </rPh>
    <rPh sb="8" eb="9">
      <t>ガク</t>
    </rPh>
    <phoneticPr fontId="2"/>
  </si>
  <si>
    <t>P1×10/1000</t>
    <phoneticPr fontId="2"/>
  </si>
  <si>
    <t>スライド概算額</t>
    <rPh sb="4" eb="7">
      <t>ガイサンガク</t>
    </rPh>
    <phoneticPr fontId="2"/>
  </si>
  <si>
    <t>合計</t>
    <rPh sb="0" eb="2">
      <t>ゴウケイ</t>
    </rPh>
    <phoneticPr fontId="2"/>
  </si>
  <si>
    <t>消費税額(10%)</t>
    <rPh sb="0" eb="3">
      <t>ショウヒゼイ</t>
    </rPh>
    <rPh sb="3" eb="4">
      <t>ガク</t>
    </rPh>
    <phoneticPr fontId="2"/>
  </si>
  <si>
    <t>d＝a-b-c</t>
    <phoneticPr fontId="2"/>
  </si>
  <si>
    <t>a</t>
    <phoneticPr fontId="2"/>
  </si>
  <si>
    <t>b</t>
    <phoneticPr fontId="2"/>
  </si>
  <si>
    <t>c</t>
    <phoneticPr fontId="2"/>
  </si>
  <si>
    <t>e＝d×10%</t>
    <phoneticPr fontId="2"/>
  </si>
  <si>
    <t>賃上げ(予定)年月日</t>
    <rPh sb="0" eb="2">
      <t>チンア</t>
    </rPh>
    <rPh sb="4" eb="6">
      <t>ヨテイ</t>
    </rPh>
    <rPh sb="7" eb="9">
      <t>ネンツキ</t>
    </rPh>
    <rPh sb="9" eb="10">
      <t>ヒ</t>
    </rPh>
    <phoneticPr fontId="2"/>
  </si>
  <si>
    <t>f＝d＋e</t>
    <phoneticPr fontId="2"/>
  </si>
  <si>
    <t>基準日から履行完了日まで</t>
    <rPh sb="0" eb="3">
      <t>キジュンビ</t>
    </rPh>
    <rPh sb="5" eb="10">
      <t>リコウカンリョウビ</t>
    </rPh>
    <phoneticPr fontId="2"/>
  </si>
  <si>
    <t>の間の賃上げ所要額 g</t>
    <rPh sb="3" eb="5">
      <t>チンア</t>
    </rPh>
    <rPh sb="6" eb="9">
      <t>ショヨウガク</t>
    </rPh>
    <phoneticPr fontId="2"/>
  </si>
  <si>
    <t>賃上げ算出表</t>
    <rPh sb="0" eb="2">
      <t>チンア</t>
    </rPh>
    <rPh sb="3" eb="5">
      <t>サンシュツ</t>
    </rPh>
    <rPh sb="5" eb="6">
      <t>ヒョウ</t>
    </rPh>
    <phoneticPr fontId="2"/>
  </si>
  <si>
    <t>fとgのいずれか小さい額</t>
    <rPh sb="8" eb="9">
      <t>チイ</t>
    </rPh>
    <rPh sb="11" eb="12">
      <t>ガク</t>
    </rPh>
    <phoneticPr fontId="2"/>
  </si>
  <si>
    <t>委託業務名</t>
    <rPh sb="0" eb="2">
      <t>イタク</t>
    </rPh>
    <rPh sb="2" eb="5">
      <t>ギョウムメイ</t>
    </rPh>
    <phoneticPr fontId="2"/>
  </si>
  <si>
    <t>令和　年度○○第○○号□□□委託</t>
    <rPh sb="0" eb="2">
      <t>レイワ</t>
    </rPh>
    <rPh sb="3" eb="5">
      <t>ネンド</t>
    </rPh>
    <rPh sb="7" eb="8">
      <t>ダイ</t>
    </rPh>
    <rPh sb="10" eb="11">
      <t>ゴウ</t>
    </rPh>
    <rPh sb="14" eb="16">
      <t>イタク</t>
    </rPh>
    <phoneticPr fontId="2"/>
  </si>
  <si>
    <t>委託業務場所</t>
    <rPh sb="0" eb="4">
      <t>イタクギョウム</t>
    </rPh>
    <rPh sb="4" eb="6">
      <t>バショ</t>
    </rPh>
    <phoneticPr fontId="2"/>
  </si>
  <si>
    <t>　　線・川・港○○市・郡□□町・村　大字</t>
    <rPh sb="2" eb="3">
      <t>セン</t>
    </rPh>
    <rPh sb="4" eb="5">
      <t>カワ</t>
    </rPh>
    <rPh sb="6" eb="7">
      <t>ミナト</t>
    </rPh>
    <rPh sb="11" eb="12">
      <t>グン</t>
    </rPh>
    <rPh sb="14" eb="15">
      <t>マチ</t>
    </rPh>
    <rPh sb="16" eb="17">
      <t>ムラ</t>
    </rPh>
    <rPh sb="18" eb="20">
      <t>オオアザ</t>
    </rPh>
    <phoneticPr fontId="2"/>
  </si>
  <si>
    <t>自○○年○○月○○日　　　至○○年○○月○○日　</t>
    <rPh sb="0" eb="1">
      <t>ジ</t>
    </rPh>
    <rPh sb="13" eb="14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</si>
</sst>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5" fillId="0" borderId="8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5" fillId="0" borderId="9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 shrinkToFit="1"/>
    </xf>
    <xf numFmtId="38" fontId="5" fillId="2" borderId="1" xfId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1E99-7B99-4091-9016-C15226B1853E}">
  <sheetPr>
    <pageSetUpPr fitToPage="1"/>
  </sheetPr>
  <dimension ref="B2:M45"/>
  <sheetViews>
    <sheetView tabSelected="1" workbookViewId="0">
      <selection activeCell="B2" sqref="B2"/>
    </sheetView>
  </sheetViews>
  <sheetFormatPr defaultRowHeight="13.5" x14ac:dyDescent="0.4"/>
  <cols>
    <col min="1" max="1" width="9" style="2"/>
    <col min="2" max="13" width="12.5" style="2" customWidth="1"/>
    <col min="14" max="16384" width="9" style="2"/>
  </cols>
  <sheetData>
    <row r="2" spans="2:13" x14ac:dyDescent="0.4">
      <c r="B2" s="2" t="s">
        <v>1</v>
      </c>
    </row>
    <row r="3" spans="2:13" x14ac:dyDescent="0.4">
      <c r="M3" s="3" t="s">
        <v>2</v>
      </c>
    </row>
    <row r="5" spans="2:13" ht="24" x14ac:dyDescent="0.4">
      <c r="C5" s="4" t="s">
        <v>0</v>
      </c>
      <c r="D5" s="4"/>
      <c r="E5" s="4"/>
      <c r="F5" s="4"/>
      <c r="G5" s="4"/>
      <c r="H5" s="4"/>
      <c r="I5" s="4"/>
      <c r="J5" s="4"/>
      <c r="K5" s="4"/>
      <c r="L5" s="4"/>
    </row>
    <row r="7" spans="2:13" x14ac:dyDescent="0.4">
      <c r="B7" s="5" t="s">
        <v>64</v>
      </c>
      <c r="C7" s="6" t="s">
        <v>65</v>
      </c>
      <c r="D7" s="6"/>
      <c r="E7" s="6"/>
      <c r="F7" s="6"/>
      <c r="G7" s="6"/>
    </row>
    <row r="8" spans="2:13" x14ac:dyDescent="0.4">
      <c r="B8" s="7" t="s">
        <v>66</v>
      </c>
      <c r="C8" s="6" t="s">
        <v>67</v>
      </c>
      <c r="D8" s="6"/>
      <c r="E8" s="6"/>
      <c r="F8" s="6"/>
      <c r="G8" s="6"/>
    </row>
    <row r="9" spans="2:13" x14ac:dyDescent="0.4">
      <c r="B9" s="5" t="s">
        <v>3</v>
      </c>
      <c r="C9" s="6" t="s">
        <v>68</v>
      </c>
      <c r="D9" s="6"/>
      <c r="E9" s="6"/>
      <c r="F9" s="6"/>
      <c r="G9" s="6"/>
    </row>
    <row r="10" spans="2:13" x14ac:dyDescent="0.4">
      <c r="C10" s="1"/>
    </row>
    <row r="11" spans="2:13" x14ac:dyDescent="0.4">
      <c r="M11" s="3" t="s">
        <v>41</v>
      </c>
    </row>
    <row r="12" spans="2:13" ht="22.5" customHeight="1" x14ac:dyDescent="0.4">
      <c r="B12" s="8" t="s">
        <v>4</v>
      </c>
      <c r="C12" s="8"/>
      <c r="D12" s="8"/>
      <c r="E12" s="8"/>
      <c r="F12" s="8"/>
      <c r="G12" s="8"/>
      <c r="H12" s="8"/>
      <c r="I12" s="8" t="s">
        <v>32</v>
      </c>
      <c r="J12" s="8"/>
      <c r="K12" s="8"/>
      <c r="L12" s="8"/>
      <c r="M12" s="8"/>
    </row>
    <row r="13" spans="2:13" ht="18.75" customHeight="1" x14ac:dyDescent="0.4">
      <c r="B13" s="8" t="s">
        <v>5</v>
      </c>
      <c r="C13" s="8"/>
      <c r="D13" s="8"/>
      <c r="E13" s="8"/>
      <c r="F13" s="8"/>
      <c r="G13" s="9" t="s">
        <v>12</v>
      </c>
      <c r="H13" s="10"/>
      <c r="I13" s="8"/>
      <c r="J13" s="8"/>
      <c r="K13" s="8"/>
      <c r="L13" s="8"/>
      <c r="M13" s="8"/>
    </row>
    <row r="14" spans="2:13" ht="18.75" customHeight="1" x14ac:dyDescent="0.4">
      <c r="B14" s="11" t="s">
        <v>6</v>
      </c>
      <c r="C14" s="11" t="s">
        <v>7</v>
      </c>
      <c r="D14" s="11" t="s">
        <v>8</v>
      </c>
      <c r="E14" s="11" t="s">
        <v>9</v>
      </c>
      <c r="F14" s="11" t="s">
        <v>10</v>
      </c>
      <c r="G14" s="11" t="s">
        <v>23</v>
      </c>
      <c r="H14" s="11" t="s">
        <v>11</v>
      </c>
      <c r="I14" s="11" t="s">
        <v>37</v>
      </c>
      <c r="J14" s="11" t="s">
        <v>33</v>
      </c>
      <c r="K14" s="11" t="s">
        <v>34</v>
      </c>
      <c r="L14" s="11" t="s">
        <v>35</v>
      </c>
      <c r="M14" s="11" t="s">
        <v>36</v>
      </c>
    </row>
    <row r="15" spans="2:13" ht="18.75" customHeight="1" x14ac:dyDescent="0.4">
      <c r="B15" s="5" t="s">
        <v>14</v>
      </c>
      <c r="C15" s="5"/>
      <c r="D15" s="5"/>
      <c r="E15" s="5"/>
      <c r="F15" s="5"/>
      <c r="G15" s="5"/>
      <c r="H15" s="5"/>
      <c r="I15" s="7"/>
      <c r="J15" s="12"/>
      <c r="K15" s="12"/>
      <c r="L15" s="12"/>
      <c r="M15" s="12"/>
    </row>
    <row r="16" spans="2:13" ht="18.75" customHeight="1" x14ac:dyDescent="0.4">
      <c r="B16" s="5"/>
      <c r="C16" s="5" t="s">
        <v>13</v>
      </c>
      <c r="D16" s="5" t="s">
        <v>24</v>
      </c>
      <c r="E16" s="5" t="s">
        <v>15</v>
      </c>
      <c r="F16" s="5"/>
      <c r="G16" s="5">
        <v>125</v>
      </c>
      <c r="H16" s="5" t="s">
        <v>20</v>
      </c>
      <c r="I16" s="7" t="s">
        <v>38</v>
      </c>
      <c r="J16" s="12">
        <v>15900</v>
      </c>
      <c r="K16" s="12">
        <f>G16*J16</f>
        <v>1987500</v>
      </c>
      <c r="L16" s="12">
        <v>17400</v>
      </c>
      <c r="M16" s="12">
        <f>G16*L16</f>
        <v>2175000</v>
      </c>
    </row>
    <row r="17" spans="2:13" ht="18.75" customHeight="1" x14ac:dyDescent="0.4">
      <c r="B17" s="5"/>
      <c r="C17" s="5"/>
      <c r="D17" s="5"/>
      <c r="E17" s="5" t="s">
        <v>16</v>
      </c>
      <c r="F17" s="5"/>
      <c r="G17" s="5">
        <v>125</v>
      </c>
      <c r="H17" s="5" t="s">
        <v>20</v>
      </c>
      <c r="I17" s="7" t="s">
        <v>38</v>
      </c>
      <c r="J17" s="12">
        <v>12700</v>
      </c>
      <c r="K17" s="12">
        <f t="shared" ref="K17:K24" si="0">G17*J17</f>
        <v>1587500</v>
      </c>
      <c r="L17" s="12">
        <v>13900</v>
      </c>
      <c r="M17" s="12">
        <f t="shared" ref="M17:M24" si="1">G17*L17</f>
        <v>1737500</v>
      </c>
    </row>
    <row r="18" spans="2:13" ht="18.75" customHeight="1" x14ac:dyDescent="0.4">
      <c r="B18" s="5"/>
      <c r="C18" s="5"/>
      <c r="D18" s="5"/>
      <c r="E18" s="5" t="s">
        <v>17</v>
      </c>
      <c r="F18" s="5"/>
      <c r="G18" s="5">
        <v>125</v>
      </c>
      <c r="H18" s="5" t="s">
        <v>20</v>
      </c>
      <c r="I18" s="7" t="s">
        <v>38</v>
      </c>
      <c r="J18" s="12">
        <v>11600</v>
      </c>
      <c r="K18" s="12">
        <f t="shared" si="0"/>
        <v>1450000</v>
      </c>
      <c r="L18" s="12">
        <v>12700</v>
      </c>
      <c r="M18" s="12">
        <f t="shared" si="1"/>
        <v>1587500</v>
      </c>
    </row>
    <row r="19" spans="2:13" ht="18.75" customHeight="1" x14ac:dyDescent="0.4">
      <c r="B19" s="5"/>
      <c r="C19" s="5"/>
      <c r="D19" s="5" t="s">
        <v>25</v>
      </c>
      <c r="E19" s="5" t="s">
        <v>16</v>
      </c>
      <c r="F19" s="5"/>
      <c r="G19" s="5">
        <v>25</v>
      </c>
      <c r="H19" s="5" t="s">
        <v>21</v>
      </c>
      <c r="I19" s="7" t="s">
        <v>38</v>
      </c>
      <c r="J19" s="12">
        <v>12700</v>
      </c>
      <c r="K19" s="12">
        <f t="shared" si="0"/>
        <v>317500</v>
      </c>
      <c r="L19" s="12">
        <v>13900</v>
      </c>
      <c r="M19" s="12">
        <f t="shared" si="1"/>
        <v>347500</v>
      </c>
    </row>
    <row r="20" spans="2:13" ht="18.75" customHeight="1" x14ac:dyDescent="0.4">
      <c r="B20" s="5"/>
      <c r="C20" s="5"/>
      <c r="D20" s="5"/>
      <c r="E20" s="5" t="s">
        <v>17</v>
      </c>
      <c r="F20" s="5"/>
      <c r="G20" s="5">
        <v>25</v>
      </c>
      <c r="H20" s="5" t="s">
        <v>21</v>
      </c>
      <c r="I20" s="7" t="s">
        <v>38</v>
      </c>
      <c r="J20" s="12">
        <v>11600</v>
      </c>
      <c r="K20" s="12">
        <f t="shared" si="0"/>
        <v>290000</v>
      </c>
      <c r="L20" s="12">
        <v>12700</v>
      </c>
      <c r="M20" s="12">
        <f t="shared" si="1"/>
        <v>317500</v>
      </c>
    </row>
    <row r="21" spans="2:13" ht="18.75" customHeight="1" x14ac:dyDescent="0.4">
      <c r="B21" s="5"/>
      <c r="C21" s="5"/>
      <c r="D21" s="5" t="s">
        <v>26</v>
      </c>
      <c r="E21" s="5" t="s">
        <v>15</v>
      </c>
      <c r="F21" s="5"/>
      <c r="G21" s="5">
        <v>6</v>
      </c>
      <c r="H21" s="5" t="s">
        <v>22</v>
      </c>
      <c r="I21" s="7" t="s">
        <v>38</v>
      </c>
      <c r="J21" s="12">
        <v>15900</v>
      </c>
      <c r="K21" s="12">
        <f t="shared" si="0"/>
        <v>95400</v>
      </c>
      <c r="L21" s="12">
        <v>17400</v>
      </c>
      <c r="M21" s="12">
        <f t="shared" si="1"/>
        <v>104400</v>
      </c>
    </row>
    <row r="22" spans="2:13" ht="18.75" customHeight="1" x14ac:dyDescent="0.4">
      <c r="B22" s="5"/>
      <c r="C22" s="5"/>
      <c r="D22" s="5"/>
      <c r="E22" s="5" t="s">
        <v>16</v>
      </c>
      <c r="F22" s="5"/>
      <c r="G22" s="5">
        <v>6</v>
      </c>
      <c r="H22" s="5" t="s">
        <v>22</v>
      </c>
      <c r="I22" s="7" t="s">
        <v>38</v>
      </c>
      <c r="J22" s="12">
        <v>12700</v>
      </c>
      <c r="K22" s="12">
        <f t="shared" si="0"/>
        <v>76200</v>
      </c>
      <c r="L22" s="12">
        <v>13900</v>
      </c>
      <c r="M22" s="12">
        <f t="shared" si="1"/>
        <v>83400</v>
      </c>
    </row>
    <row r="23" spans="2:13" ht="18.75" customHeight="1" x14ac:dyDescent="0.4">
      <c r="B23" s="5"/>
      <c r="C23" s="5"/>
      <c r="D23" s="5"/>
      <c r="E23" s="5" t="s">
        <v>17</v>
      </c>
      <c r="F23" s="5"/>
      <c r="G23" s="5">
        <v>6</v>
      </c>
      <c r="H23" s="5" t="s">
        <v>22</v>
      </c>
      <c r="I23" s="7" t="s">
        <v>38</v>
      </c>
      <c r="J23" s="12">
        <v>11600</v>
      </c>
      <c r="K23" s="12">
        <f t="shared" si="0"/>
        <v>69600</v>
      </c>
      <c r="L23" s="12">
        <v>12700</v>
      </c>
      <c r="M23" s="12">
        <f t="shared" si="1"/>
        <v>76200</v>
      </c>
    </row>
    <row r="24" spans="2:13" ht="18.75" customHeight="1" x14ac:dyDescent="0.4">
      <c r="B24" s="5"/>
      <c r="C24" s="5" t="s">
        <v>18</v>
      </c>
      <c r="D24" s="5" t="s">
        <v>26</v>
      </c>
      <c r="E24" s="5" t="s">
        <v>19</v>
      </c>
      <c r="F24" s="5"/>
      <c r="G24" s="5">
        <v>6</v>
      </c>
      <c r="H24" s="5" t="s">
        <v>22</v>
      </c>
      <c r="I24" s="7" t="s">
        <v>42</v>
      </c>
      <c r="J24" s="12">
        <v>10000</v>
      </c>
      <c r="K24" s="12">
        <f t="shared" si="0"/>
        <v>60000</v>
      </c>
      <c r="L24" s="12">
        <v>10500</v>
      </c>
      <c r="M24" s="12">
        <f t="shared" si="1"/>
        <v>63000</v>
      </c>
    </row>
    <row r="25" spans="2:13" ht="18.75" customHeight="1" x14ac:dyDescent="0.4">
      <c r="B25" s="5"/>
      <c r="C25" s="5"/>
      <c r="D25" s="5" t="s">
        <v>40</v>
      </c>
      <c r="E25" s="5" t="s">
        <v>19</v>
      </c>
      <c r="F25" s="5"/>
      <c r="G25" s="5" t="s">
        <v>27</v>
      </c>
      <c r="H25" s="5" t="s">
        <v>39</v>
      </c>
      <c r="I25" s="7" t="s">
        <v>42</v>
      </c>
      <c r="J25" s="12">
        <v>10000</v>
      </c>
      <c r="K25" s="12">
        <v>0</v>
      </c>
      <c r="L25" s="12">
        <v>10500</v>
      </c>
      <c r="M25" s="12">
        <v>0</v>
      </c>
    </row>
    <row r="26" spans="2:13" ht="18.75" customHeight="1" x14ac:dyDescent="0.4">
      <c r="B26" s="5"/>
      <c r="C26" s="5"/>
      <c r="D26" s="5"/>
      <c r="E26" s="5"/>
      <c r="F26" s="5"/>
      <c r="G26" s="5"/>
      <c r="H26" s="5"/>
      <c r="I26" s="12"/>
      <c r="J26" s="12"/>
      <c r="K26" s="12"/>
      <c r="L26" s="12"/>
      <c r="M26" s="12"/>
    </row>
    <row r="27" spans="2:13" ht="18.75" customHeight="1" x14ac:dyDescent="0.4">
      <c r="B27" s="5" t="s">
        <v>43</v>
      </c>
      <c r="C27" s="5"/>
      <c r="D27" s="5"/>
      <c r="E27" s="5"/>
      <c r="F27" s="5"/>
      <c r="G27" s="5"/>
      <c r="H27" s="5"/>
      <c r="I27" s="12"/>
      <c r="J27" s="12"/>
      <c r="K27" s="12">
        <f>SUM(K16:K25)</f>
        <v>5933700</v>
      </c>
      <c r="L27" s="12"/>
      <c r="M27" s="12">
        <f>SUM(M16:M25)</f>
        <v>6492000</v>
      </c>
    </row>
    <row r="28" spans="2:13" ht="18.75" customHeight="1" x14ac:dyDescent="0.4">
      <c r="B28" s="5"/>
      <c r="C28" s="5"/>
      <c r="D28" s="5"/>
      <c r="E28" s="5"/>
      <c r="F28" s="5"/>
      <c r="G28" s="5"/>
      <c r="H28" s="5"/>
      <c r="I28" s="12"/>
      <c r="J28" s="12"/>
      <c r="K28" s="12"/>
      <c r="L28" s="12"/>
      <c r="M28" s="12"/>
    </row>
    <row r="29" spans="2:13" ht="18.75" customHeight="1" x14ac:dyDescent="0.4">
      <c r="B29" s="5" t="s">
        <v>28</v>
      </c>
      <c r="C29" s="13">
        <v>0.05</v>
      </c>
      <c r="D29" s="5"/>
      <c r="E29" s="5"/>
      <c r="F29" s="5"/>
      <c r="H29" s="5"/>
      <c r="I29" s="12"/>
      <c r="J29" s="12"/>
      <c r="K29" s="12">
        <f>ROUND(K27*C29,0)</f>
        <v>296685</v>
      </c>
      <c r="L29" s="12"/>
      <c r="M29" s="12">
        <f>ROUND(M27*C29,0)</f>
        <v>324600</v>
      </c>
    </row>
    <row r="30" spans="2:13" ht="18.75" customHeight="1" x14ac:dyDescent="0.4">
      <c r="B30" s="5"/>
      <c r="C30" s="5"/>
      <c r="D30" s="5"/>
      <c r="E30" s="5"/>
      <c r="F30" s="5"/>
      <c r="G30" s="5"/>
      <c r="H30" s="5"/>
      <c r="I30" s="12"/>
      <c r="J30" s="12"/>
      <c r="K30" s="12"/>
      <c r="L30" s="12"/>
      <c r="M30" s="12"/>
    </row>
    <row r="31" spans="2:13" ht="18.75" customHeight="1" x14ac:dyDescent="0.4">
      <c r="B31" s="5" t="s">
        <v>30</v>
      </c>
      <c r="C31" s="5"/>
      <c r="D31" s="5"/>
      <c r="E31" s="5"/>
      <c r="F31" s="5"/>
      <c r="G31" s="5"/>
      <c r="H31" s="5"/>
      <c r="I31" s="12"/>
      <c r="J31" s="12"/>
      <c r="K31" s="12">
        <f>K27+K29</f>
        <v>6230385</v>
      </c>
      <c r="L31" s="12"/>
      <c r="M31" s="12">
        <f>M27+M29</f>
        <v>6816600</v>
      </c>
    </row>
    <row r="32" spans="2:13" ht="18.75" customHeight="1" x14ac:dyDescent="0.4">
      <c r="B32" s="5"/>
      <c r="C32" s="5"/>
      <c r="D32" s="5"/>
      <c r="E32" s="5"/>
      <c r="F32" s="5"/>
      <c r="G32" s="5"/>
      <c r="H32" s="5"/>
      <c r="I32" s="12"/>
      <c r="J32" s="12"/>
      <c r="K32" s="12"/>
      <c r="L32" s="12"/>
      <c r="M32" s="12"/>
    </row>
    <row r="33" spans="2:13" ht="18.75" customHeight="1" x14ac:dyDescent="0.4">
      <c r="B33" s="5" t="s">
        <v>29</v>
      </c>
      <c r="C33" s="13">
        <v>0.1</v>
      </c>
      <c r="D33" s="5"/>
      <c r="E33" s="5"/>
      <c r="F33" s="5"/>
      <c r="H33" s="5"/>
      <c r="I33" s="12"/>
      <c r="J33" s="12"/>
      <c r="K33" s="12">
        <f>ROUND(K31*C33,0)</f>
        <v>623039</v>
      </c>
      <c r="L33" s="12"/>
      <c r="M33" s="12">
        <f>ROUND(M31*C33,0)</f>
        <v>681660</v>
      </c>
    </row>
    <row r="34" spans="2:13" ht="18.75" customHeight="1" x14ac:dyDescent="0.4">
      <c r="B34" s="5"/>
      <c r="C34" s="5"/>
      <c r="D34" s="5"/>
      <c r="E34" s="5"/>
      <c r="F34" s="5"/>
      <c r="G34" s="5"/>
      <c r="H34" s="5"/>
      <c r="I34" s="12"/>
      <c r="J34" s="12"/>
      <c r="K34" s="12"/>
      <c r="L34" s="12"/>
      <c r="M34" s="12"/>
    </row>
    <row r="35" spans="2:13" ht="18.75" customHeight="1" x14ac:dyDescent="0.4">
      <c r="B35" s="5" t="s">
        <v>31</v>
      </c>
      <c r="C35" s="5"/>
      <c r="D35" s="5"/>
      <c r="E35" s="5"/>
      <c r="F35" s="5"/>
      <c r="G35" s="5"/>
      <c r="H35" s="5"/>
      <c r="I35" s="12"/>
      <c r="J35" s="12"/>
      <c r="K35" s="12">
        <f>K31+K33</f>
        <v>6853424</v>
      </c>
      <c r="L35" s="12"/>
      <c r="M35" s="12">
        <f>M31+M33</f>
        <v>7498260</v>
      </c>
    </row>
    <row r="36" spans="2:13" x14ac:dyDescent="0.4">
      <c r="K36" s="14" t="s">
        <v>46</v>
      </c>
      <c r="M36" s="14" t="s">
        <v>47</v>
      </c>
    </row>
    <row r="38" spans="2:13" x14ac:dyDescent="0.4">
      <c r="C38" s="2" t="s">
        <v>48</v>
      </c>
      <c r="H38" s="2" t="s">
        <v>62</v>
      </c>
    </row>
    <row r="39" spans="2:13" x14ac:dyDescent="0.4">
      <c r="F39" s="3" t="s">
        <v>41</v>
      </c>
      <c r="J39" s="3" t="s">
        <v>41</v>
      </c>
    </row>
    <row r="40" spans="2:13" x14ac:dyDescent="0.4">
      <c r="C40" s="15" t="s">
        <v>45</v>
      </c>
      <c r="D40" s="16"/>
      <c r="E40" s="17" t="s">
        <v>54</v>
      </c>
      <c r="F40" s="18">
        <f>M35</f>
        <v>7498260</v>
      </c>
      <c r="H40" s="8" t="s">
        <v>58</v>
      </c>
      <c r="I40" s="8"/>
      <c r="J40" s="19">
        <v>45931</v>
      </c>
    </row>
    <row r="41" spans="2:13" x14ac:dyDescent="0.4">
      <c r="C41" s="15" t="s">
        <v>44</v>
      </c>
      <c r="D41" s="16"/>
      <c r="E41" s="17" t="s">
        <v>55</v>
      </c>
      <c r="F41" s="18">
        <f>K35</f>
        <v>6853424</v>
      </c>
      <c r="H41" s="20" t="s">
        <v>60</v>
      </c>
      <c r="I41" s="21"/>
      <c r="J41" s="22">
        <v>530000</v>
      </c>
    </row>
    <row r="42" spans="2:13" x14ac:dyDescent="0.4">
      <c r="C42" s="15" t="s">
        <v>49</v>
      </c>
      <c r="D42" s="16"/>
      <c r="E42" s="17" t="s">
        <v>56</v>
      </c>
      <c r="F42" s="12">
        <f>ROUND(F41*10/1000,0)</f>
        <v>68534</v>
      </c>
      <c r="H42" s="23" t="s">
        <v>61</v>
      </c>
      <c r="I42" s="24"/>
      <c r="J42" s="25"/>
    </row>
    <row r="43" spans="2:13" x14ac:dyDescent="0.4">
      <c r="C43" s="15" t="s">
        <v>50</v>
      </c>
      <c r="D43" s="16"/>
      <c r="E43" s="26" t="s">
        <v>53</v>
      </c>
      <c r="F43" s="18">
        <f>F40-F41-F42</f>
        <v>576302</v>
      </c>
    </row>
    <row r="44" spans="2:13" x14ac:dyDescent="0.4">
      <c r="C44" s="15" t="s">
        <v>52</v>
      </c>
      <c r="D44" s="16"/>
      <c r="E44" s="17" t="s">
        <v>57</v>
      </c>
      <c r="F44" s="12">
        <f>ROUND(F43*10%,0)</f>
        <v>57630</v>
      </c>
      <c r="H44" s="8" t="s">
        <v>63</v>
      </c>
      <c r="I44" s="8"/>
      <c r="J44" s="27">
        <f>IF(F45&gt;J41,J41,F45)</f>
        <v>530000</v>
      </c>
    </row>
    <row r="45" spans="2:13" x14ac:dyDescent="0.4">
      <c r="C45" s="28" t="s">
        <v>51</v>
      </c>
      <c r="D45" s="29"/>
      <c r="E45" s="17" t="s">
        <v>59</v>
      </c>
      <c r="F45" s="30">
        <f>F43+F44</f>
        <v>633932</v>
      </c>
      <c r="H45" s="8"/>
      <c r="I45" s="8"/>
      <c r="J45" s="27"/>
    </row>
  </sheetData>
  <mergeCells count="20">
    <mergeCell ref="H44:I45"/>
    <mergeCell ref="J44:J45"/>
    <mergeCell ref="C7:G7"/>
    <mergeCell ref="C8:G8"/>
    <mergeCell ref="C9:G9"/>
    <mergeCell ref="C44:D44"/>
    <mergeCell ref="C45:D45"/>
    <mergeCell ref="H40:I40"/>
    <mergeCell ref="H41:I41"/>
    <mergeCell ref="H42:I42"/>
    <mergeCell ref="C5:L5"/>
    <mergeCell ref="C43:D43"/>
    <mergeCell ref="C40:D40"/>
    <mergeCell ref="C41:D41"/>
    <mergeCell ref="C42:D42"/>
    <mergeCell ref="B13:F13"/>
    <mergeCell ref="B12:H12"/>
    <mergeCell ref="G13:H13"/>
    <mergeCell ref="I12:M13"/>
    <mergeCell ref="J41:J42"/>
  </mergeCells>
  <phoneticPr fontId="2"/>
  <printOptions horizontalCentered="1" verticalCentered="1"/>
  <pageMargins left="0.70866141732283472" right="0.70866141732283472" top="0.55118110236220474" bottom="0.55118110236220474" header="0.11811023622047245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裕太</dc:creator>
  <cp:lastModifiedBy>赤星　龍</cp:lastModifiedBy>
  <cp:lastPrinted>2025-09-26T05:20:58Z</cp:lastPrinted>
  <dcterms:created xsi:type="dcterms:W3CDTF">2025-09-25T12:07:17Z</dcterms:created>
  <dcterms:modified xsi:type="dcterms:W3CDTF">2025-09-28T22:54:11Z</dcterms:modified>
</cp:coreProperties>
</file>