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R:\S12300_高齢者福祉課\R07年度\01_共同作業\05_人材確保・DX推進班\30_介護現場革新事業\31_補助金要綱・要領\2.申請様式（交付申請以降）\"/>
    </mc:Choice>
  </mc:AlternateContent>
  <xr:revisionPtr revIDLastSave="0" documentId="13_ncr:1_{31A0198E-95AA-4A47-B238-F60FF18940A3}" xr6:coauthVersionLast="47" xr6:coauthVersionMax="47" xr10:uidLastSave="{00000000-0000-0000-0000-000000000000}"/>
  <bookViews>
    <workbookView xWindow="-120" yWindow="-120" windowWidth="29040" windowHeight="15720" tabRatio="558" xr2:uid="{00000000-000D-0000-FFFF-FFFF00000000}"/>
  </bookViews>
  <sheets>
    <sheet name="第１号様式（第４条関係）" sheetId="6" r:id="rId1"/>
    <sheet name="誓約書(第1号様式添付)" sheetId="40" r:id="rId2"/>
    <sheet name="第２号様式（第４条関係）" sheetId="67" r:id="rId3"/>
    <sheet name="【記載例】第２号様式" sheetId="69" r:id="rId4"/>
    <sheet name="第３号様式（第４条関係）※シート複写可" sheetId="42" r:id="rId5"/>
    <sheet name="第４号様式（第４条関係）　※シート複写不可" sheetId="44" r:id="rId6"/>
    <sheet name="第５号様式（第６条関係）" sheetId="24" r:id="rId7"/>
    <sheet name="第５号様式（第６条関係） (変更決定)" sheetId="51" r:id="rId8"/>
    <sheet name="第６号様式 (第５条関係)" sheetId="16" r:id="rId9"/>
    <sheet name="第７号様式（第５条関係）" sheetId="46" r:id="rId10"/>
    <sheet name="第８号様式 (第５条関係) " sheetId="45" r:id="rId11"/>
    <sheet name="第９号様式（第５条関係）" sheetId="47" r:id="rId12"/>
    <sheet name="第１０号様式 (第５条関係) " sheetId="48" r:id="rId13"/>
    <sheet name="第１１号様式 (第９条関係)" sheetId="49" r:id="rId14"/>
    <sheet name="第１２号様式（第１０条関係）" sheetId="50" r:id="rId15"/>
    <sheet name="第１３号様式（第１０条関係）※シート複写可" sheetId="53" r:id="rId16"/>
    <sheet name="第１４号様式（第４条関係）　※シート複写不可" sheetId="52" r:id="rId17"/>
    <sheet name="第１５号様式（第１１条関係）" sheetId="55" r:id="rId18"/>
    <sheet name="【変更申請】第２号様式（第４条関係）" sheetId="68" r:id="rId19"/>
    <sheet name="【変更申請】３号様式（第４条関係）※シート複写可" sheetId="59" r:id="rId20"/>
    <sheet name="【変更申請】第４号様式（第４条関係）　※シート複写不可" sheetId="62" r:id="rId21"/>
    <sheet name="データ" sheetId="64" state="hidden" r:id="rId22"/>
  </sheets>
  <definedNames>
    <definedName name="_xlnm.Print_Area" localSheetId="3">【記載例】第２号様式!$A$1:$M$485</definedName>
    <definedName name="_xlnm.Print_Area" localSheetId="19">'【変更申請】３号様式（第４条関係）※シート複写可'!$A$1:$AH$60</definedName>
    <definedName name="_xlnm.Print_Area" localSheetId="18">'【変更申請】第２号様式（第４条関係）'!$A$1:$M$981</definedName>
    <definedName name="_xlnm.Print_Area" localSheetId="20">'【変更申請】第４号様式（第４条関係）　※シート複写不可'!$A$1:$AG$31</definedName>
    <definedName name="_xlnm.Print_Area" localSheetId="1">'誓約書(第1号様式添付)'!$A$1:$U$41</definedName>
    <definedName name="_xlnm.Print_Area" localSheetId="12">'第１０号様式 (第５条関係) '!$A$1:$AH$77</definedName>
    <definedName name="_xlnm.Print_Area" localSheetId="13">'第１１号様式 (第９条関係)'!$A$1:$AH$43</definedName>
    <definedName name="_xlnm.Print_Area" localSheetId="14">'第１２号様式（第１０条関係）'!$A$1:$AH$42</definedName>
    <definedName name="_xlnm.Print_Area" localSheetId="15">'第１３号様式（第１０条関係）※シート複写可'!$A$1:$AG$30</definedName>
    <definedName name="_xlnm.Print_Area" localSheetId="16">'第１４号様式（第４条関係）　※シート複写不可'!$A$1:$AG$21</definedName>
    <definedName name="_xlnm.Print_Area" localSheetId="17">'第１５号様式（第１１条関係）'!$A$1:$AI$44</definedName>
    <definedName name="_xlnm.Print_Area" localSheetId="0">'第１号様式（第４条関係）'!$A$1:$AG$39</definedName>
    <definedName name="_xlnm.Print_Area" localSheetId="2">'第２号様式（第４条関係）'!$A$1:$M$485</definedName>
    <definedName name="_xlnm.Print_Area" localSheetId="4">'第３号様式（第４条関係）※シート複写可'!$A$1:$AG$47</definedName>
    <definedName name="_xlnm.Print_Area" localSheetId="5">'第４号様式（第４条関係）　※シート複写不可'!$A$1:$AG$21</definedName>
    <definedName name="_xlnm.Print_Area" localSheetId="6">'第５号様式（第６条関係）'!$A$1:$AI$48</definedName>
    <definedName name="_xlnm.Print_Area" localSheetId="7">'第５号様式（第６条関係） (変更決定)'!$A$1:$AI$50</definedName>
    <definedName name="_xlnm.Print_Area" localSheetId="8">'第６号様式 (第５条関係)'!$A$1:$AH$40</definedName>
    <definedName name="_xlnm.Print_Area" localSheetId="9">'第７号様式（第５条関係）'!$A$1:$AH$39</definedName>
    <definedName name="_xlnm.Print_Area" localSheetId="10">'第８号様式 (第５条関係) '!$A$1:$AH$37</definedName>
    <definedName name="_xlnm.Print_Area" localSheetId="11">'第９号様式（第５条関係）'!$A$1:$AH$39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2" i="67" l="1"/>
  <c r="G480" i="67"/>
  <c r="L78" i="67" l="1"/>
  <c r="L114" i="68"/>
  <c r="L78" i="69"/>
  <c r="L96" i="67"/>
  <c r="V8" i="42" l="1"/>
  <c r="J972" i="68"/>
  <c r="L972" i="68" s="1"/>
  <c r="J971" i="68"/>
  <c r="L971" i="68" s="1"/>
  <c r="N970" i="68"/>
  <c r="N968" i="68"/>
  <c r="N966" i="68"/>
  <c r="N964" i="68"/>
  <c r="J927" i="68"/>
  <c r="L927" i="68" s="1"/>
  <c r="J926" i="68"/>
  <c r="L926" i="68" s="1"/>
  <c r="N925" i="68"/>
  <c r="N923" i="68"/>
  <c r="N921" i="68"/>
  <c r="N919" i="68"/>
  <c r="J882" i="68"/>
  <c r="L882" i="68" s="1"/>
  <c r="J881" i="68"/>
  <c r="L881" i="68" s="1"/>
  <c r="N880" i="68"/>
  <c r="N878" i="68"/>
  <c r="N876" i="68"/>
  <c r="N874" i="68"/>
  <c r="J837" i="68"/>
  <c r="L837" i="68" s="1"/>
  <c r="J836" i="68"/>
  <c r="L836" i="68" s="1"/>
  <c r="N835" i="68"/>
  <c r="N833" i="68"/>
  <c r="N831" i="68"/>
  <c r="N829" i="68"/>
  <c r="J792" i="68"/>
  <c r="L792" i="68" s="1"/>
  <c r="J791" i="68"/>
  <c r="L791" i="68" s="1"/>
  <c r="N790" i="68"/>
  <c r="N788" i="68"/>
  <c r="N786" i="68"/>
  <c r="N784" i="68"/>
  <c r="J747" i="68"/>
  <c r="L747" i="68" s="1"/>
  <c r="J746" i="68"/>
  <c r="L746" i="68" s="1"/>
  <c r="N745" i="68"/>
  <c r="N743" i="68"/>
  <c r="N741" i="68"/>
  <c r="N739" i="68"/>
  <c r="J702" i="68"/>
  <c r="L702" i="68" s="1"/>
  <c r="J701" i="68"/>
  <c r="L701" i="68" s="1"/>
  <c r="N700" i="68"/>
  <c r="N698" i="68"/>
  <c r="N696" i="68"/>
  <c r="N694" i="68"/>
  <c r="J657" i="68"/>
  <c r="L657" i="68" s="1"/>
  <c r="J656" i="68"/>
  <c r="L656" i="68" s="1"/>
  <c r="N655" i="68"/>
  <c r="N653" i="68"/>
  <c r="N651" i="68"/>
  <c r="N649" i="68"/>
  <c r="J612" i="68"/>
  <c r="L612" i="68" s="1"/>
  <c r="J611" i="68"/>
  <c r="L611" i="68" s="1"/>
  <c r="N610" i="68"/>
  <c r="N608" i="68"/>
  <c r="N606" i="68"/>
  <c r="N604" i="68"/>
  <c r="J567" i="68"/>
  <c r="J566" i="68"/>
  <c r="J334" i="67"/>
  <c r="L334" i="67" s="1"/>
  <c r="H79" i="69"/>
  <c r="K78" i="69"/>
  <c r="J78" i="69"/>
  <c r="J77" i="69"/>
  <c r="L77" i="69" s="1"/>
  <c r="H16" i="69"/>
  <c r="J15" i="69"/>
  <c r="L15" i="69" s="1"/>
  <c r="J14" i="69"/>
  <c r="L14" i="69" s="1"/>
  <c r="L16" i="69" s="1"/>
  <c r="J478" i="69"/>
  <c r="L478" i="69" s="1"/>
  <c r="H478" i="69"/>
  <c r="J462" i="69"/>
  <c r="L462" i="69" s="1"/>
  <c r="H462" i="69"/>
  <c r="J446" i="69"/>
  <c r="L446" i="69" s="1"/>
  <c r="H446" i="69"/>
  <c r="L430" i="69"/>
  <c r="J430" i="69"/>
  <c r="H430" i="69"/>
  <c r="J414" i="69"/>
  <c r="L414" i="69" s="1"/>
  <c r="H414" i="69"/>
  <c r="J398" i="69"/>
  <c r="L398" i="69" s="1"/>
  <c r="H398" i="69"/>
  <c r="J382" i="69"/>
  <c r="L382" i="69" s="1"/>
  <c r="H382" i="69"/>
  <c r="L366" i="69"/>
  <c r="J366" i="69"/>
  <c r="H366" i="69"/>
  <c r="J350" i="69"/>
  <c r="L350" i="69" s="1"/>
  <c r="H350" i="69"/>
  <c r="J334" i="69"/>
  <c r="L334" i="69" s="1"/>
  <c r="H334" i="69"/>
  <c r="J317" i="69" s="1"/>
  <c r="H312" i="69"/>
  <c r="K311" i="69"/>
  <c r="J311" i="69"/>
  <c r="L311" i="69" s="1"/>
  <c r="K310" i="69"/>
  <c r="J310" i="69"/>
  <c r="L310" i="69" s="1"/>
  <c r="K309" i="69"/>
  <c r="J309" i="69"/>
  <c r="L309" i="69" s="1"/>
  <c r="K308" i="69"/>
  <c r="L308" i="69" s="1"/>
  <c r="J308" i="69"/>
  <c r="K307" i="69"/>
  <c r="J307" i="69"/>
  <c r="L307" i="69" s="1"/>
  <c r="K306" i="69"/>
  <c r="J306" i="69"/>
  <c r="L306" i="69" s="1"/>
  <c r="K305" i="69"/>
  <c r="J305" i="69"/>
  <c r="L305" i="69" s="1"/>
  <c r="H301" i="69"/>
  <c r="L300" i="69"/>
  <c r="L301" i="69" s="1"/>
  <c r="K300" i="69"/>
  <c r="J300" i="69"/>
  <c r="J299" i="69"/>
  <c r="L299" i="69" s="1"/>
  <c r="H298" i="69"/>
  <c r="K297" i="69"/>
  <c r="J297" i="69"/>
  <c r="L297" i="69" s="1"/>
  <c r="J296" i="69"/>
  <c r="L296" i="69" s="1"/>
  <c r="L298" i="69" s="1"/>
  <c r="H295" i="69"/>
  <c r="K294" i="69"/>
  <c r="J294" i="69"/>
  <c r="L294" i="69" s="1"/>
  <c r="J293" i="69"/>
  <c r="L293" i="69" s="1"/>
  <c r="L295" i="69" s="1"/>
  <c r="H288" i="69"/>
  <c r="K287" i="69"/>
  <c r="J287" i="69"/>
  <c r="L287" i="69" s="1"/>
  <c r="L286" i="69"/>
  <c r="K286" i="69"/>
  <c r="J286" i="69"/>
  <c r="K285" i="69"/>
  <c r="J285" i="69"/>
  <c r="L285" i="69" s="1"/>
  <c r="K284" i="69"/>
  <c r="J284" i="69"/>
  <c r="L284" i="69" s="1"/>
  <c r="K283" i="69"/>
  <c r="L283" i="69" s="1"/>
  <c r="J283" i="69"/>
  <c r="L282" i="69"/>
  <c r="K282" i="69"/>
  <c r="J282" i="69"/>
  <c r="K281" i="69"/>
  <c r="J281" i="69"/>
  <c r="L281" i="69" s="1"/>
  <c r="H277" i="69"/>
  <c r="K276" i="69"/>
  <c r="J276" i="69"/>
  <c r="L276" i="69" s="1"/>
  <c r="J275" i="69"/>
  <c r="L275" i="69" s="1"/>
  <c r="L277" i="69" s="1"/>
  <c r="H274" i="69"/>
  <c r="K273" i="69"/>
  <c r="J273" i="69"/>
  <c r="L273" i="69" s="1"/>
  <c r="J272" i="69"/>
  <c r="L272" i="69" s="1"/>
  <c r="L274" i="69" s="1"/>
  <c r="H271" i="69"/>
  <c r="K270" i="69"/>
  <c r="J270" i="69"/>
  <c r="L270" i="69" s="1"/>
  <c r="J269" i="69"/>
  <c r="L269" i="69" s="1"/>
  <c r="L271" i="69" s="1"/>
  <c r="H264" i="69"/>
  <c r="K263" i="69"/>
  <c r="J263" i="69"/>
  <c r="L263" i="69" s="1"/>
  <c r="K262" i="69"/>
  <c r="J262" i="69"/>
  <c r="L262" i="69" s="1"/>
  <c r="K261" i="69"/>
  <c r="L261" i="69" s="1"/>
  <c r="J261" i="69"/>
  <c r="K260" i="69"/>
  <c r="J260" i="69"/>
  <c r="L260" i="69" s="1"/>
  <c r="K259" i="69"/>
  <c r="J259" i="69"/>
  <c r="L259" i="69" s="1"/>
  <c r="L258" i="69"/>
  <c r="K258" i="69"/>
  <c r="J258" i="69"/>
  <c r="K257" i="69"/>
  <c r="L257" i="69" s="1"/>
  <c r="J257" i="69"/>
  <c r="H253" i="69"/>
  <c r="K252" i="69"/>
  <c r="J252" i="69"/>
  <c r="L252" i="69" s="1"/>
  <c r="J251" i="69"/>
  <c r="L251" i="69" s="1"/>
  <c r="L253" i="69" s="1"/>
  <c r="H250" i="69"/>
  <c r="L249" i="69"/>
  <c r="L250" i="69" s="1"/>
  <c r="K249" i="69"/>
  <c r="J249" i="69"/>
  <c r="J248" i="69"/>
  <c r="L248" i="69" s="1"/>
  <c r="H247" i="69"/>
  <c r="K246" i="69"/>
  <c r="J246" i="69"/>
  <c r="L246" i="69" s="1"/>
  <c r="J245" i="69"/>
  <c r="L245" i="69" s="1"/>
  <c r="L247" i="69" s="1"/>
  <c r="H240" i="69"/>
  <c r="K239" i="69"/>
  <c r="J239" i="69"/>
  <c r="L239" i="69" s="1"/>
  <c r="K238" i="69"/>
  <c r="J238" i="69"/>
  <c r="L238" i="69" s="1"/>
  <c r="K237" i="69"/>
  <c r="J237" i="69"/>
  <c r="L237" i="69" s="1"/>
  <c r="K236" i="69"/>
  <c r="J236" i="69"/>
  <c r="L236" i="69" s="1"/>
  <c r="K235" i="69"/>
  <c r="J235" i="69"/>
  <c r="L235" i="69" s="1"/>
  <c r="K234" i="69"/>
  <c r="J234" i="69"/>
  <c r="L234" i="69" s="1"/>
  <c r="K233" i="69"/>
  <c r="J233" i="69"/>
  <c r="H229" i="69"/>
  <c r="L228" i="69"/>
  <c r="K228" i="69"/>
  <c r="J228" i="69"/>
  <c r="J227" i="69"/>
  <c r="L227" i="69" s="1"/>
  <c r="L229" i="69" s="1"/>
  <c r="H226" i="69"/>
  <c r="K225" i="69"/>
  <c r="J225" i="69"/>
  <c r="L225" i="69" s="1"/>
  <c r="J224" i="69"/>
  <c r="L224" i="69" s="1"/>
  <c r="L226" i="69" s="1"/>
  <c r="H223" i="69"/>
  <c r="K222" i="69"/>
  <c r="J222" i="69"/>
  <c r="L222" i="69" s="1"/>
  <c r="J221" i="69"/>
  <c r="L221" i="69" s="1"/>
  <c r="L223" i="69" s="1"/>
  <c r="H216" i="69"/>
  <c r="K215" i="69"/>
  <c r="J215" i="69"/>
  <c r="L215" i="69" s="1"/>
  <c r="L214" i="69"/>
  <c r="K214" i="69"/>
  <c r="J214" i="69"/>
  <c r="K213" i="69"/>
  <c r="J213" i="69"/>
  <c r="L213" i="69" s="1"/>
  <c r="K212" i="69"/>
  <c r="J212" i="69"/>
  <c r="L212" i="69" s="1"/>
  <c r="K211" i="69"/>
  <c r="J211" i="69"/>
  <c r="L211" i="69" s="1"/>
  <c r="L210" i="69"/>
  <c r="K210" i="69"/>
  <c r="J210" i="69"/>
  <c r="K209" i="69"/>
  <c r="J209" i="69"/>
  <c r="L209" i="69" s="1"/>
  <c r="H205" i="69"/>
  <c r="K204" i="69"/>
  <c r="J204" i="69"/>
  <c r="L204" i="69" s="1"/>
  <c r="J203" i="69"/>
  <c r="L203" i="69" s="1"/>
  <c r="H202" i="69"/>
  <c r="K201" i="69"/>
  <c r="J201" i="69"/>
  <c r="L201" i="69" s="1"/>
  <c r="J200" i="69"/>
  <c r="L200" i="69" s="1"/>
  <c r="L202" i="69" s="1"/>
  <c r="H199" i="69"/>
  <c r="K198" i="69"/>
  <c r="J198" i="69"/>
  <c r="L198" i="69" s="1"/>
  <c r="L199" i="69" s="1"/>
  <c r="J197" i="69"/>
  <c r="L197" i="69" s="1"/>
  <c r="H192" i="69"/>
  <c r="K191" i="69"/>
  <c r="J191" i="69"/>
  <c r="L191" i="69" s="1"/>
  <c r="K190" i="69"/>
  <c r="J190" i="69"/>
  <c r="L190" i="69" s="1"/>
  <c r="K189" i="69"/>
  <c r="L189" i="69" s="1"/>
  <c r="J189" i="69"/>
  <c r="K188" i="69"/>
  <c r="J188" i="69"/>
  <c r="L188" i="69" s="1"/>
  <c r="K187" i="69"/>
  <c r="J187" i="69"/>
  <c r="L187" i="69" s="1"/>
  <c r="K186" i="69"/>
  <c r="J186" i="69"/>
  <c r="L186" i="69" s="1"/>
  <c r="K185" i="69"/>
  <c r="L185" i="69" s="1"/>
  <c r="L192" i="69" s="1"/>
  <c r="J185" i="69"/>
  <c r="H181" i="69"/>
  <c r="K180" i="69"/>
  <c r="J180" i="69"/>
  <c r="L180" i="69" s="1"/>
  <c r="J179" i="69"/>
  <c r="L179" i="69" s="1"/>
  <c r="L181" i="69" s="1"/>
  <c r="H178" i="69"/>
  <c r="K177" i="69"/>
  <c r="L177" i="69" s="1"/>
  <c r="J177" i="69"/>
  <c r="J176" i="69"/>
  <c r="L176" i="69" s="1"/>
  <c r="L178" i="69" s="1"/>
  <c r="H175" i="69"/>
  <c r="K174" i="69"/>
  <c r="J174" i="69"/>
  <c r="J173" i="69"/>
  <c r="L173" i="69" s="1"/>
  <c r="H168" i="69"/>
  <c r="K167" i="69"/>
  <c r="J167" i="69"/>
  <c r="L167" i="69" s="1"/>
  <c r="K166" i="69"/>
  <c r="J166" i="69"/>
  <c r="L166" i="69" s="1"/>
  <c r="K165" i="69"/>
  <c r="J165" i="69"/>
  <c r="L165" i="69" s="1"/>
  <c r="K164" i="69"/>
  <c r="J164" i="69"/>
  <c r="L164" i="69" s="1"/>
  <c r="K163" i="69"/>
  <c r="J163" i="69"/>
  <c r="L163" i="69" s="1"/>
  <c r="K162" i="69"/>
  <c r="J162" i="69"/>
  <c r="L162" i="69" s="1"/>
  <c r="K161" i="69"/>
  <c r="J161" i="69"/>
  <c r="L161" i="69" s="1"/>
  <c r="L157" i="69"/>
  <c r="H157" i="69"/>
  <c r="L156" i="69"/>
  <c r="K156" i="69"/>
  <c r="J156" i="69"/>
  <c r="J155" i="69"/>
  <c r="L155" i="69" s="1"/>
  <c r="H154" i="69"/>
  <c r="K153" i="69"/>
  <c r="J153" i="69"/>
  <c r="L153" i="69" s="1"/>
  <c r="J152" i="69"/>
  <c r="L152" i="69" s="1"/>
  <c r="L151" i="69"/>
  <c r="H151" i="69"/>
  <c r="K150" i="69"/>
  <c r="J150" i="69"/>
  <c r="L150" i="69" s="1"/>
  <c r="J149" i="69"/>
  <c r="L149" i="69" s="1"/>
  <c r="H144" i="69"/>
  <c r="K143" i="69"/>
  <c r="J143" i="69"/>
  <c r="L143" i="69" s="1"/>
  <c r="L142" i="69"/>
  <c r="K142" i="69"/>
  <c r="J142" i="69"/>
  <c r="K141" i="69"/>
  <c r="J141" i="69"/>
  <c r="L141" i="69" s="1"/>
  <c r="K140" i="69"/>
  <c r="J140" i="69"/>
  <c r="L140" i="69" s="1"/>
  <c r="K139" i="69"/>
  <c r="J139" i="69"/>
  <c r="L139" i="69" s="1"/>
  <c r="L138" i="69"/>
  <c r="K138" i="69"/>
  <c r="J138" i="69"/>
  <c r="K137" i="69"/>
  <c r="J137" i="69"/>
  <c r="L137" i="69" s="1"/>
  <c r="H133" i="69"/>
  <c r="K132" i="69"/>
  <c r="J132" i="69"/>
  <c r="L132" i="69" s="1"/>
  <c r="J131" i="69"/>
  <c r="L131" i="69" s="1"/>
  <c r="L133" i="69" s="1"/>
  <c r="H130" i="69"/>
  <c r="K129" i="69"/>
  <c r="J129" i="69"/>
  <c r="L129" i="69" s="1"/>
  <c r="J128" i="69"/>
  <c r="L128" i="69" s="1"/>
  <c r="L130" i="69" s="1"/>
  <c r="H127" i="69"/>
  <c r="L126" i="69"/>
  <c r="L127" i="69" s="1"/>
  <c r="K126" i="69"/>
  <c r="J126" i="69"/>
  <c r="J125" i="69"/>
  <c r="L125" i="69" s="1"/>
  <c r="H120" i="69"/>
  <c r="K119" i="69"/>
  <c r="J119" i="69"/>
  <c r="L119" i="69" s="1"/>
  <c r="K118" i="69"/>
  <c r="J118" i="69"/>
  <c r="L118" i="69" s="1"/>
  <c r="K117" i="69"/>
  <c r="L117" i="69" s="1"/>
  <c r="J117" i="69"/>
  <c r="K116" i="69"/>
  <c r="J116" i="69"/>
  <c r="L116" i="69" s="1"/>
  <c r="K115" i="69"/>
  <c r="J115" i="69"/>
  <c r="L115" i="69" s="1"/>
  <c r="K114" i="69"/>
  <c r="J114" i="69"/>
  <c r="L114" i="69" s="1"/>
  <c r="K113" i="69"/>
  <c r="L113" i="69" s="1"/>
  <c r="J113" i="69"/>
  <c r="H109" i="69"/>
  <c r="K108" i="69"/>
  <c r="J108" i="69"/>
  <c r="L108" i="69" s="1"/>
  <c r="J107" i="69"/>
  <c r="L107" i="69" s="1"/>
  <c r="L109" i="69" s="1"/>
  <c r="H106" i="69"/>
  <c r="K105" i="69"/>
  <c r="L105" i="69" s="1"/>
  <c r="J105" i="69"/>
  <c r="J104" i="69"/>
  <c r="L104" i="69" s="1"/>
  <c r="L106" i="69" s="1"/>
  <c r="H103" i="69"/>
  <c r="K102" i="69"/>
  <c r="J102" i="69"/>
  <c r="L102" i="69" s="1"/>
  <c r="L101" i="69"/>
  <c r="J101" i="69"/>
  <c r="H96" i="69"/>
  <c r="K95" i="69"/>
  <c r="J95" i="69"/>
  <c r="L95" i="69" s="1"/>
  <c r="K94" i="69"/>
  <c r="J94" i="69"/>
  <c r="L94" i="69" s="1"/>
  <c r="K93" i="69"/>
  <c r="J93" i="69"/>
  <c r="L93" i="69" s="1"/>
  <c r="L92" i="69"/>
  <c r="K92" i="69"/>
  <c r="J92" i="69"/>
  <c r="K91" i="69"/>
  <c r="J91" i="69"/>
  <c r="L91" i="69" s="1"/>
  <c r="K90" i="69"/>
  <c r="J90" i="69"/>
  <c r="L90" i="69" s="1"/>
  <c r="K89" i="69"/>
  <c r="J89" i="69"/>
  <c r="L89" i="69" s="1"/>
  <c r="L96" i="69" s="1"/>
  <c r="H85" i="69"/>
  <c r="K84" i="69"/>
  <c r="J84" i="69"/>
  <c r="J83" i="69"/>
  <c r="L83" i="69" s="1"/>
  <c r="L84" i="69" s="1"/>
  <c r="H82" i="69"/>
  <c r="K81" i="69"/>
  <c r="J81" i="69"/>
  <c r="J80" i="69"/>
  <c r="L80" i="69" s="1"/>
  <c r="L81" i="69" s="1"/>
  <c r="J8" i="69" s="1"/>
  <c r="H70" i="69"/>
  <c r="J69" i="69"/>
  <c r="L69" i="69" s="1"/>
  <c r="J68" i="69"/>
  <c r="L68" i="69" s="1"/>
  <c r="H64" i="69"/>
  <c r="J63" i="69"/>
  <c r="L63" i="69" s="1"/>
  <c r="J62" i="69"/>
  <c r="L62" i="69" s="1"/>
  <c r="L64" i="69" s="1"/>
  <c r="H58" i="69"/>
  <c r="J57" i="69"/>
  <c r="L57" i="69" s="1"/>
  <c r="J56" i="69"/>
  <c r="L56" i="69" s="1"/>
  <c r="L58" i="69" s="1"/>
  <c r="H52" i="69"/>
  <c r="J51" i="69"/>
  <c r="L51" i="69" s="1"/>
  <c r="J50" i="69"/>
  <c r="L50" i="69" s="1"/>
  <c r="L52" i="69" s="1"/>
  <c r="H46" i="69"/>
  <c r="J45" i="69"/>
  <c r="L45" i="69" s="1"/>
  <c r="L46" i="69" s="1"/>
  <c r="L44" i="69"/>
  <c r="J44" i="69"/>
  <c r="H40" i="69"/>
  <c r="J39" i="69"/>
  <c r="L39" i="69" s="1"/>
  <c r="J38" i="69"/>
  <c r="L38" i="69" s="1"/>
  <c r="L40" i="69" s="1"/>
  <c r="H34" i="69"/>
  <c r="J33" i="69"/>
  <c r="L33" i="69" s="1"/>
  <c r="J32" i="69"/>
  <c r="L32" i="69" s="1"/>
  <c r="L34" i="69" s="1"/>
  <c r="H28" i="69"/>
  <c r="J27" i="69"/>
  <c r="L27" i="69" s="1"/>
  <c r="J26" i="69"/>
  <c r="L26" i="69" s="1"/>
  <c r="H22" i="69"/>
  <c r="J21" i="69"/>
  <c r="L21" i="69" s="1"/>
  <c r="J20" i="69"/>
  <c r="L20" i="69" s="1"/>
  <c r="L22" i="69" s="1"/>
  <c r="J478" i="67"/>
  <c r="L478" i="67" s="1"/>
  <c r="J462" i="67"/>
  <c r="L462" i="67" s="1"/>
  <c r="J446" i="67"/>
  <c r="L446" i="67" s="1"/>
  <c r="J430" i="67"/>
  <c r="L430" i="67" s="1"/>
  <c r="J414" i="67"/>
  <c r="L414" i="67" s="1"/>
  <c r="J398" i="67"/>
  <c r="L398" i="67" s="1"/>
  <c r="J382" i="67"/>
  <c r="L382" i="67" s="1"/>
  <c r="J366" i="67"/>
  <c r="L366" i="67" s="1"/>
  <c r="J350" i="67"/>
  <c r="L350" i="67" s="1"/>
  <c r="N565" i="68"/>
  <c r="N563" i="68"/>
  <c r="N561" i="68"/>
  <c r="N559" i="68"/>
  <c r="H972" i="68"/>
  <c r="H971" i="68"/>
  <c r="H927" i="68"/>
  <c r="H926" i="68"/>
  <c r="H882" i="68"/>
  <c r="H881" i="68"/>
  <c r="H837" i="68"/>
  <c r="H836" i="68"/>
  <c r="H792" i="68"/>
  <c r="H791" i="68"/>
  <c r="H747" i="68"/>
  <c r="H746" i="68"/>
  <c r="H702" i="68"/>
  <c r="H701" i="68"/>
  <c r="H657" i="68"/>
  <c r="H656" i="68"/>
  <c r="H612" i="68"/>
  <c r="H611" i="68"/>
  <c r="H566" i="68"/>
  <c r="H567" i="68"/>
  <c r="H514" i="68"/>
  <c r="H513" i="68"/>
  <c r="K512" i="68"/>
  <c r="J512" i="68"/>
  <c r="K511" i="68"/>
  <c r="J511" i="68"/>
  <c r="K510" i="68"/>
  <c r="J510" i="68"/>
  <c r="K509" i="68"/>
  <c r="J509" i="68"/>
  <c r="K508" i="68"/>
  <c r="J508" i="68"/>
  <c r="K507" i="68"/>
  <c r="J507" i="68"/>
  <c r="K506" i="68"/>
  <c r="J506" i="68"/>
  <c r="K505" i="68"/>
  <c r="J505" i="68"/>
  <c r="K504" i="68"/>
  <c r="J504" i="68"/>
  <c r="K503" i="68"/>
  <c r="J503" i="68"/>
  <c r="K502" i="68"/>
  <c r="J502" i="68"/>
  <c r="K501" i="68"/>
  <c r="J501" i="68"/>
  <c r="K500" i="68"/>
  <c r="J500" i="68"/>
  <c r="K499" i="68"/>
  <c r="J499" i="68"/>
  <c r="H495" i="68"/>
  <c r="H494" i="68"/>
  <c r="K493" i="68"/>
  <c r="J493" i="68"/>
  <c r="K492" i="68"/>
  <c r="J492" i="68"/>
  <c r="J491" i="68"/>
  <c r="L491" i="68" s="1"/>
  <c r="J490" i="68"/>
  <c r="L490" i="68" s="1"/>
  <c r="H489" i="68"/>
  <c r="H488" i="68"/>
  <c r="K487" i="68"/>
  <c r="J487" i="68"/>
  <c r="K486" i="68"/>
  <c r="J486" i="68"/>
  <c r="J485" i="68"/>
  <c r="L485" i="68" s="1"/>
  <c r="J484" i="68"/>
  <c r="L484" i="68" s="1"/>
  <c r="H483" i="68"/>
  <c r="H482" i="68"/>
  <c r="K481" i="68"/>
  <c r="J481" i="68"/>
  <c r="K480" i="68"/>
  <c r="J480" i="68"/>
  <c r="J479" i="68"/>
  <c r="L479" i="68" s="1"/>
  <c r="J478" i="68"/>
  <c r="L478" i="68" s="1"/>
  <c r="H473" i="68"/>
  <c r="H472" i="68"/>
  <c r="K471" i="68"/>
  <c r="J471" i="68"/>
  <c r="K470" i="68"/>
  <c r="J470" i="68"/>
  <c r="K469" i="68"/>
  <c r="J469" i="68"/>
  <c r="K468" i="68"/>
  <c r="J468" i="68"/>
  <c r="K467" i="68"/>
  <c r="J467" i="68"/>
  <c r="K466" i="68"/>
  <c r="J466" i="68"/>
  <c r="K465" i="68"/>
  <c r="J465" i="68"/>
  <c r="K464" i="68"/>
  <c r="J464" i="68"/>
  <c r="K463" i="68"/>
  <c r="J463" i="68"/>
  <c r="K462" i="68"/>
  <c r="J462" i="68"/>
  <c r="K461" i="68"/>
  <c r="J461" i="68"/>
  <c r="K460" i="68"/>
  <c r="J460" i="68"/>
  <c r="K459" i="68"/>
  <c r="J459" i="68"/>
  <c r="K458" i="68"/>
  <c r="J458" i="68"/>
  <c r="H454" i="68"/>
  <c r="H453" i="68"/>
  <c r="K452" i="68"/>
  <c r="J452" i="68"/>
  <c r="K451" i="68"/>
  <c r="J451" i="68"/>
  <c r="J450" i="68"/>
  <c r="L450" i="68" s="1"/>
  <c r="J449" i="68"/>
  <c r="L449" i="68" s="1"/>
  <c r="H448" i="68"/>
  <c r="H447" i="68"/>
  <c r="K446" i="68"/>
  <c r="J446" i="68"/>
  <c r="K445" i="68"/>
  <c r="J445" i="68"/>
  <c r="J444" i="68"/>
  <c r="L444" i="68" s="1"/>
  <c r="J443" i="68"/>
  <c r="L443" i="68" s="1"/>
  <c r="H442" i="68"/>
  <c r="H441" i="68"/>
  <c r="K440" i="68"/>
  <c r="J440" i="68"/>
  <c r="K439" i="68"/>
  <c r="J439" i="68"/>
  <c r="J438" i="68"/>
  <c r="L438" i="68" s="1"/>
  <c r="J437" i="68"/>
  <c r="L437" i="68" s="1"/>
  <c r="H432" i="68"/>
  <c r="H431" i="68"/>
  <c r="K430" i="68"/>
  <c r="J430" i="68"/>
  <c r="K429" i="68"/>
  <c r="J429" i="68"/>
  <c r="K428" i="68"/>
  <c r="J428" i="68"/>
  <c r="K427" i="68"/>
  <c r="J427" i="68"/>
  <c r="K426" i="68"/>
  <c r="J426" i="68"/>
  <c r="K425" i="68"/>
  <c r="J425" i="68"/>
  <c r="K424" i="68"/>
  <c r="J424" i="68"/>
  <c r="K423" i="68"/>
  <c r="J423" i="68"/>
  <c r="K422" i="68"/>
  <c r="J422" i="68"/>
  <c r="K421" i="68"/>
  <c r="J421" i="68"/>
  <c r="K420" i="68"/>
  <c r="J420" i="68"/>
  <c r="K419" i="68"/>
  <c r="J419" i="68"/>
  <c r="K418" i="68"/>
  <c r="J418" i="68"/>
  <c r="K417" i="68"/>
  <c r="J417" i="68"/>
  <c r="H413" i="68"/>
  <c r="H412" i="68"/>
  <c r="K411" i="68"/>
  <c r="J411" i="68"/>
  <c r="K410" i="68"/>
  <c r="J410" i="68"/>
  <c r="J409" i="68"/>
  <c r="L409" i="68" s="1"/>
  <c r="J408" i="68"/>
  <c r="L408" i="68" s="1"/>
  <c r="H407" i="68"/>
  <c r="H406" i="68"/>
  <c r="K405" i="68"/>
  <c r="J405" i="68"/>
  <c r="K404" i="68"/>
  <c r="J404" i="68"/>
  <c r="J403" i="68"/>
  <c r="L403" i="68" s="1"/>
  <c r="J402" i="68"/>
  <c r="L402" i="68" s="1"/>
  <c r="H401" i="68"/>
  <c r="H400" i="68"/>
  <c r="K399" i="68"/>
  <c r="J399" i="68"/>
  <c r="K398" i="68"/>
  <c r="J398" i="68"/>
  <c r="J397" i="68"/>
  <c r="L397" i="68" s="1"/>
  <c r="J396" i="68"/>
  <c r="L396" i="68" s="1"/>
  <c r="H391" i="68"/>
  <c r="H390" i="68"/>
  <c r="K389" i="68"/>
  <c r="J389" i="68"/>
  <c r="K388" i="68"/>
  <c r="J388" i="68"/>
  <c r="K387" i="68"/>
  <c r="J387" i="68"/>
  <c r="K386" i="68"/>
  <c r="J386" i="68"/>
  <c r="K385" i="68"/>
  <c r="J385" i="68"/>
  <c r="K384" i="68"/>
  <c r="J384" i="68"/>
  <c r="K383" i="68"/>
  <c r="J383" i="68"/>
  <c r="K382" i="68"/>
  <c r="J382" i="68"/>
  <c r="K381" i="68"/>
  <c r="J381" i="68"/>
  <c r="K380" i="68"/>
  <c r="J380" i="68"/>
  <c r="K379" i="68"/>
  <c r="J379" i="68"/>
  <c r="K378" i="68"/>
  <c r="J378" i="68"/>
  <c r="K377" i="68"/>
  <c r="J377" i="68"/>
  <c r="K376" i="68"/>
  <c r="J376" i="68"/>
  <c r="H372" i="68"/>
  <c r="H371" i="68"/>
  <c r="K370" i="68"/>
  <c r="J370" i="68"/>
  <c r="K369" i="68"/>
  <c r="J369" i="68"/>
  <c r="J368" i="68"/>
  <c r="L368" i="68" s="1"/>
  <c r="J367" i="68"/>
  <c r="L367" i="68" s="1"/>
  <c r="H366" i="68"/>
  <c r="H365" i="68"/>
  <c r="K364" i="68"/>
  <c r="J364" i="68"/>
  <c r="K363" i="68"/>
  <c r="J363" i="68"/>
  <c r="J362" i="68"/>
  <c r="L362" i="68" s="1"/>
  <c r="J361" i="68"/>
  <c r="L361" i="68" s="1"/>
  <c r="H360" i="68"/>
  <c r="H359" i="68"/>
  <c r="K358" i="68"/>
  <c r="J358" i="68"/>
  <c r="K357" i="68"/>
  <c r="J357" i="68"/>
  <c r="J356" i="68"/>
  <c r="L356" i="68" s="1"/>
  <c r="J355" i="68"/>
  <c r="L355" i="68" s="1"/>
  <c r="H350" i="68"/>
  <c r="H349" i="68"/>
  <c r="K348" i="68"/>
  <c r="J348" i="68"/>
  <c r="K347" i="68"/>
  <c r="J347" i="68"/>
  <c r="K346" i="68"/>
  <c r="J346" i="68"/>
  <c r="K345" i="68"/>
  <c r="J345" i="68"/>
  <c r="K344" i="68"/>
  <c r="J344" i="68"/>
  <c r="K343" i="68"/>
  <c r="J343" i="68"/>
  <c r="K342" i="68"/>
  <c r="J342" i="68"/>
  <c r="K341" i="68"/>
  <c r="J341" i="68"/>
  <c r="K340" i="68"/>
  <c r="J340" i="68"/>
  <c r="K339" i="68"/>
  <c r="J339" i="68"/>
  <c r="K338" i="68"/>
  <c r="J338" i="68"/>
  <c r="K337" i="68"/>
  <c r="J337" i="68"/>
  <c r="K336" i="68"/>
  <c r="J336" i="68"/>
  <c r="K335" i="68"/>
  <c r="J335" i="68"/>
  <c r="H331" i="68"/>
  <c r="H330" i="68"/>
  <c r="K329" i="68"/>
  <c r="J329" i="68"/>
  <c r="K328" i="68"/>
  <c r="J328" i="68"/>
  <c r="J327" i="68"/>
  <c r="L327" i="68" s="1"/>
  <c r="J326" i="68"/>
  <c r="L326" i="68" s="1"/>
  <c r="H325" i="68"/>
  <c r="H324" i="68"/>
  <c r="K323" i="68"/>
  <c r="J323" i="68"/>
  <c r="K322" i="68"/>
  <c r="J322" i="68"/>
  <c r="J321" i="68"/>
  <c r="L321" i="68" s="1"/>
  <c r="J320" i="68"/>
  <c r="L320" i="68" s="1"/>
  <c r="H319" i="68"/>
  <c r="H318" i="68"/>
  <c r="K317" i="68"/>
  <c r="J317" i="68"/>
  <c r="K316" i="68"/>
  <c r="J316" i="68"/>
  <c r="J315" i="68"/>
  <c r="L315" i="68" s="1"/>
  <c r="J314" i="68"/>
  <c r="L314" i="68" s="1"/>
  <c r="H309" i="68"/>
  <c r="H308" i="68"/>
  <c r="K307" i="68"/>
  <c r="J307" i="68"/>
  <c r="K306" i="68"/>
  <c r="J306" i="68"/>
  <c r="K305" i="68"/>
  <c r="J305" i="68"/>
  <c r="K304" i="68"/>
  <c r="J304" i="68"/>
  <c r="K303" i="68"/>
  <c r="J303" i="68"/>
  <c r="K302" i="68"/>
  <c r="J302" i="68"/>
  <c r="K301" i="68"/>
  <c r="J301" i="68"/>
  <c r="K300" i="68"/>
  <c r="J300" i="68"/>
  <c r="K299" i="68"/>
  <c r="J299" i="68"/>
  <c r="K298" i="68"/>
  <c r="J298" i="68"/>
  <c r="K297" i="68"/>
  <c r="J297" i="68"/>
  <c r="K296" i="68"/>
  <c r="J296" i="68"/>
  <c r="K295" i="68"/>
  <c r="J295" i="68"/>
  <c r="K294" i="68"/>
  <c r="J294" i="68"/>
  <c r="H290" i="68"/>
  <c r="H289" i="68"/>
  <c r="K288" i="68"/>
  <c r="J288" i="68"/>
  <c r="K287" i="68"/>
  <c r="J287" i="68"/>
  <c r="J286" i="68"/>
  <c r="L286" i="68" s="1"/>
  <c r="J285" i="68"/>
  <c r="L285" i="68" s="1"/>
  <c r="H284" i="68"/>
  <c r="H283" i="68"/>
  <c r="K282" i="68"/>
  <c r="J282" i="68"/>
  <c r="K281" i="68"/>
  <c r="J281" i="68"/>
  <c r="J280" i="68"/>
  <c r="L280" i="68" s="1"/>
  <c r="J279" i="68"/>
  <c r="L279" i="68" s="1"/>
  <c r="H278" i="68"/>
  <c r="H277" i="68"/>
  <c r="K276" i="68"/>
  <c r="J276" i="68"/>
  <c r="K275" i="68"/>
  <c r="J275" i="68"/>
  <c r="J274" i="68"/>
  <c r="L274" i="68" s="1"/>
  <c r="J273" i="68"/>
  <c r="L273" i="68" s="1"/>
  <c r="H268" i="68"/>
  <c r="H267" i="68"/>
  <c r="K266" i="68"/>
  <c r="J266" i="68"/>
  <c r="K265" i="68"/>
  <c r="J265" i="68"/>
  <c r="K264" i="68"/>
  <c r="J264" i="68"/>
  <c r="K263" i="68"/>
  <c r="J263" i="68"/>
  <c r="K262" i="68"/>
  <c r="J262" i="68"/>
  <c r="K261" i="68"/>
  <c r="J261" i="68"/>
  <c r="K260" i="68"/>
  <c r="J260" i="68"/>
  <c r="K259" i="68"/>
  <c r="J259" i="68"/>
  <c r="K258" i="68"/>
  <c r="J258" i="68"/>
  <c r="K257" i="68"/>
  <c r="J257" i="68"/>
  <c r="K256" i="68"/>
  <c r="J256" i="68"/>
  <c r="K255" i="68"/>
  <c r="J255" i="68"/>
  <c r="K254" i="68"/>
  <c r="J254" i="68"/>
  <c r="K253" i="68"/>
  <c r="J253" i="68"/>
  <c r="H249" i="68"/>
  <c r="H248" i="68"/>
  <c r="K247" i="68"/>
  <c r="J247" i="68"/>
  <c r="K246" i="68"/>
  <c r="J246" i="68"/>
  <c r="J245" i="68"/>
  <c r="L245" i="68" s="1"/>
  <c r="J244" i="68"/>
  <c r="L244" i="68" s="1"/>
  <c r="H243" i="68"/>
  <c r="H242" i="68"/>
  <c r="K241" i="68"/>
  <c r="J241" i="68"/>
  <c r="K240" i="68"/>
  <c r="J240" i="68"/>
  <c r="J239" i="68"/>
  <c r="L239" i="68" s="1"/>
  <c r="J238" i="68"/>
  <c r="L238" i="68" s="1"/>
  <c r="H237" i="68"/>
  <c r="H236" i="68"/>
  <c r="K235" i="68"/>
  <c r="J235" i="68"/>
  <c r="K234" i="68"/>
  <c r="J234" i="68"/>
  <c r="J233" i="68"/>
  <c r="L233" i="68" s="1"/>
  <c r="J232" i="68"/>
  <c r="L232" i="68" s="1"/>
  <c r="H227" i="68"/>
  <c r="H226" i="68"/>
  <c r="K225" i="68"/>
  <c r="J225" i="68"/>
  <c r="K224" i="68"/>
  <c r="J224" i="68"/>
  <c r="K223" i="68"/>
  <c r="J223" i="68"/>
  <c r="K222" i="68"/>
  <c r="J222" i="68"/>
  <c r="K221" i="68"/>
  <c r="J221" i="68"/>
  <c r="K220" i="68"/>
  <c r="J220" i="68"/>
  <c r="K219" i="68"/>
  <c r="J219" i="68"/>
  <c r="K218" i="68"/>
  <c r="J218" i="68"/>
  <c r="K217" i="68"/>
  <c r="J217" i="68"/>
  <c r="K216" i="68"/>
  <c r="J216" i="68"/>
  <c r="K215" i="68"/>
  <c r="J215" i="68"/>
  <c r="K214" i="68"/>
  <c r="J214" i="68"/>
  <c r="K213" i="68"/>
  <c r="J213" i="68"/>
  <c r="K212" i="68"/>
  <c r="J212" i="68"/>
  <c r="H208" i="68"/>
  <c r="H207" i="68"/>
  <c r="K206" i="68"/>
  <c r="J206" i="68"/>
  <c r="K205" i="68"/>
  <c r="J205" i="68"/>
  <c r="J204" i="68"/>
  <c r="L204" i="68" s="1"/>
  <c r="J203" i="68"/>
  <c r="L203" i="68" s="1"/>
  <c r="H202" i="68"/>
  <c r="H201" i="68"/>
  <c r="K200" i="68"/>
  <c r="J200" i="68"/>
  <c r="K199" i="68"/>
  <c r="J199" i="68"/>
  <c r="J198" i="68"/>
  <c r="L198" i="68" s="1"/>
  <c r="J197" i="68"/>
  <c r="L197" i="68" s="1"/>
  <c r="H196" i="68"/>
  <c r="H195" i="68"/>
  <c r="K194" i="68"/>
  <c r="J194" i="68"/>
  <c r="K193" i="68"/>
  <c r="J193" i="68"/>
  <c r="J192" i="68"/>
  <c r="L192" i="68" s="1"/>
  <c r="J191" i="68"/>
  <c r="L191" i="68" s="1"/>
  <c r="H186" i="68"/>
  <c r="H185" i="68"/>
  <c r="K184" i="68"/>
  <c r="J184" i="68"/>
  <c r="K183" i="68"/>
  <c r="J183" i="68"/>
  <c r="K182" i="68"/>
  <c r="J182" i="68"/>
  <c r="K181" i="68"/>
  <c r="J181" i="68"/>
  <c r="K180" i="68"/>
  <c r="J180" i="68"/>
  <c r="K179" i="68"/>
  <c r="J179" i="68"/>
  <c r="K178" i="68"/>
  <c r="J178" i="68"/>
  <c r="K177" i="68"/>
  <c r="J177" i="68"/>
  <c r="K176" i="68"/>
  <c r="J176" i="68"/>
  <c r="K175" i="68"/>
  <c r="J175" i="68"/>
  <c r="K174" i="68"/>
  <c r="J174" i="68"/>
  <c r="K173" i="68"/>
  <c r="J173" i="68"/>
  <c r="K172" i="68"/>
  <c r="J172" i="68"/>
  <c r="K171" i="68"/>
  <c r="J171" i="68"/>
  <c r="H167" i="68"/>
  <c r="H166" i="68"/>
  <c r="K165" i="68"/>
  <c r="J165" i="68"/>
  <c r="K164" i="68"/>
  <c r="J164" i="68"/>
  <c r="J163" i="68"/>
  <c r="L163" i="68" s="1"/>
  <c r="J162" i="68"/>
  <c r="L162" i="68" s="1"/>
  <c r="H161" i="68"/>
  <c r="H160" i="68"/>
  <c r="K159" i="68"/>
  <c r="J159" i="68"/>
  <c r="K158" i="68"/>
  <c r="J158" i="68"/>
  <c r="J157" i="68"/>
  <c r="L157" i="68" s="1"/>
  <c r="J156" i="68"/>
  <c r="L156" i="68" s="1"/>
  <c r="H155" i="68"/>
  <c r="H154" i="68"/>
  <c r="K153" i="68"/>
  <c r="J153" i="68"/>
  <c r="K152" i="68"/>
  <c r="J152" i="68"/>
  <c r="J151" i="68"/>
  <c r="L151" i="68" s="1"/>
  <c r="J150" i="68"/>
  <c r="L150" i="68" s="1"/>
  <c r="H126" i="68"/>
  <c r="H125" i="68"/>
  <c r="K124" i="68"/>
  <c r="J124" i="68"/>
  <c r="K123" i="68"/>
  <c r="J123" i="68"/>
  <c r="J122" i="68"/>
  <c r="L122" i="68" s="1"/>
  <c r="L126" i="68" s="1"/>
  <c r="J121" i="68"/>
  <c r="L121" i="68" s="1"/>
  <c r="L125" i="68" s="1"/>
  <c r="H120" i="68"/>
  <c r="H119" i="68"/>
  <c r="K118" i="68"/>
  <c r="J118" i="68"/>
  <c r="K117" i="68"/>
  <c r="J117" i="68"/>
  <c r="J116" i="68"/>
  <c r="L116" i="68" s="1"/>
  <c r="L120" i="68" s="1"/>
  <c r="J115" i="68"/>
  <c r="L115" i="68" s="1"/>
  <c r="L119" i="68" s="1"/>
  <c r="H145" i="68"/>
  <c r="H144" i="68"/>
  <c r="H113" i="68"/>
  <c r="K143" i="68"/>
  <c r="J143" i="68"/>
  <c r="K142" i="68"/>
  <c r="J142" i="68"/>
  <c r="K141" i="68"/>
  <c r="J141" i="68"/>
  <c r="K140" i="68"/>
  <c r="J140" i="68"/>
  <c r="K139" i="68"/>
  <c r="J139" i="68"/>
  <c r="K138" i="68"/>
  <c r="J138" i="68"/>
  <c r="K137" i="68"/>
  <c r="J137" i="68"/>
  <c r="K136" i="68"/>
  <c r="J136" i="68"/>
  <c r="K135" i="68"/>
  <c r="J135" i="68"/>
  <c r="K134" i="68"/>
  <c r="J134" i="68"/>
  <c r="K133" i="68"/>
  <c r="J133" i="68"/>
  <c r="K132" i="68"/>
  <c r="J132" i="68"/>
  <c r="K131" i="68"/>
  <c r="K130" i="68"/>
  <c r="K112" i="68"/>
  <c r="K111" i="68"/>
  <c r="J130" i="68"/>
  <c r="J109" i="68"/>
  <c r="L109" i="68" s="1"/>
  <c r="L113" i="68" s="1"/>
  <c r="H114" i="68"/>
  <c r="J111" i="68"/>
  <c r="H57" i="68"/>
  <c r="H102" i="68"/>
  <c r="K101" i="68"/>
  <c r="K102" i="68" s="1"/>
  <c r="H101" i="68"/>
  <c r="J100" i="68"/>
  <c r="L100" i="68" s="1"/>
  <c r="J99" i="68"/>
  <c r="L99" i="68" s="1"/>
  <c r="J98" i="68"/>
  <c r="L98" i="68" s="1"/>
  <c r="J97" i="68"/>
  <c r="L97" i="68" s="1"/>
  <c r="H93" i="68"/>
  <c r="K92" i="68"/>
  <c r="K93" i="68" s="1"/>
  <c r="H92" i="68"/>
  <c r="J91" i="68"/>
  <c r="L91" i="68" s="1"/>
  <c r="J90" i="68"/>
  <c r="L90" i="68" s="1"/>
  <c r="J89" i="68"/>
  <c r="L89" i="68" s="1"/>
  <c r="J88" i="68"/>
  <c r="L88" i="68" s="1"/>
  <c r="H84" i="68"/>
  <c r="K83" i="68"/>
  <c r="K84" i="68" s="1"/>
  <c r="H83" i="68"/>
  <c r="J82" i="68"/>
  <c r="L82" i="68" s="1"/>
  <c r="J81" i="68"/>
  <c r="L81" i="68" s="1"/>
  <c r="J80" i="68"/>
  <c r="L80" i="68" s="1"/>
  <c r="J79" i="68"/>
  <c r="L79" i="68" s="1"/>
  <c r="H75" i="68"/>
  <c r="K74" i="68"/>
  <c r="K75" i="68" s="1"/>
  <c r="H74" i="68"/>
  <c r="J73" i="68"/>
  <c r="L73" i="68" s="1"/>
  <c r="J72" i="68"/>
  <c r="L72" i="68" s="1"/>
  <c r="J71" i="68"/>
  <c r="L71" i="68" s="1"/>
  <c r="J70" i="68"/>
  <c r="L70" i="68" s="1"/>
  <c r="H66" i="68"/>
  <c r="K65" i="68"/>
  <c r="K66" i="68" s="1"/>
  <c r="H65" i="68"/>
  <c r="J64" i="68"/>
  <c r="L64" i="68" s="1"/>
  <c r="J63" i="68"/>
  <c r="L63" i="68" s="1"/>
  <c r="J62" i="68"/>
  <c r="L62" i="68" s="1"/>
  <c r="J61" i="68"/>
  <c r="L61" i="68" s="1"/>
  <c r="K56" i="68"/>
  <c r="K57" i="68" s="1"/>
  <c r="H56" i="68"/>
  <c r="J55" i="68"/>
  <c r="L55" i="68" s="1"/>
  <c r="J54" i="68"/>
  <c r="L54" i="68" s="1"/>
  <c r="J53" i="68"/>
  <c r="L53" i="68" s="1"/>
  <c r="J52" i="68"/>
  <c r="L52" i="68" s="1"/>
  <c r="H48" i="68"/>
  <c r="K47" i="68"/>
  <c r="K48" i="68" s="1"/>
  <c r="H47" i="68"/>
  <c r="J46" i="68"/>
  <c r="L46" i="68" s="1"/>
  <c r="J45" i="68"/>
  <c r="L45" i="68" s="1"/>
  <c r="J44" i="68"/>
  <c r="L44" i="68" s="1"/>
  <c r="J43" i="68"/>
  <c r="L43" i="68" s="1"/>
  <c r="H39" i="68"/>
  <c r="K38" i="68"/>
  <c r="K39" i="68" s="1"/>
  <c r="H38" i="68"/>
  <c r="J37" i="68"/>
  <c r="L37" i="68" s="1"/>
  <c r="J36" i="68"/>
  <c r="L36" i="68" s="1"/>
  <c r="J35" i="68"/>
  <c r="L35" i="68" s="1"/>
  <c r="J34" i="68"/>
  <c r="L34" i="68" s="1"/>
  <c r="H30" i="68"/>
  <c r="K29" i="68"/>
  <c r="K30" i="68" s="1"/>
  <c r="H29" i="68"/>
  <c r="J28" i="68"/>
  <c r="L28" i="68" s="1"/>
  <c r="J27" i="68"/>
  <c r="L27" i="68" s="1"/>
  <c r="J26" i="68"/>
  <c r="L26" i="68" s="1"/>
  <c r="J25" i="68"/>
  <c r="L25" i="68" s="1"/>
  <c r="K20" i="68"/>
  <c r="K21" i="68" s="1"/>
  <c r="H21" i="68"/>
  <c r="H20" i="68"/>
  <c r="J18" i="68"/>
  <c r="L18" i="68" s="1"/>
  <c r="J16" i="68"/>
  <c r="L16" i="68" s="1"/>
  <c r="J131" i="68"/>
  <c r="J112" i="68"/>
  <c r="J110" i="68"/>
  <c r="L110" i="68" s="1"/>
  <c r="J19" i="68"/>
  <c r="L19" i="68" s="1"/>
  <c r="J17" i="68"/>
  <c r="L17" i="68" s="1"/>
  <c r="H478" i="67"/>
  <c r="H462" i="67"/>
  <c r="H446" i="67"/>
  <c r="H430" i="67"/>
  <c r="H414" i="67"/>
  <c r="H398" i="67"/>
  <c r="H382" i="67"/>
  <c r="H366" i="67"/>
  <c r="H350" i="67"/>
  <c r="H334" i="67"/>
  <c r="H312" i="67"/>
  <c r="K311" i="67"/>
  <c r="L311" i="67" s="1"/>
  <c r="J311" i="67"/>
  <c r="L310" i="67"/>
  <c r="K310" i="67"/>
  <c r="J310" i="67"/>
  <c r="K309" i="67"/>
  <c r="J309" i="67"/>
  <c r="L309" i="67" s="1"/>
  <c r="K308" i="67"/>
  <c r="J308" i="67"/>
  <c r="L308" i="67" s="1"/>
  <c r="K307" i="67"/>
  <c r="L307" i="67" s="1"/>
  <c r="J307" i="67"/>
  <c r="L306" i="67"/>
  <c r="K306" i="67"/>
  <c r="J306" i="67"/>
  <c r="K305" i="67"/>
  <c r="J305" i="67"/>
  <c r="L305" i="67" s="1"/>
  <c r="L312" i="67" s="1"/>
  <c r="H301" i="67"/>
  <c r="K300" i="67"/>
  <c r="J300" i="67"/>
  <c r="L300" i="67" s="1"/>
  <c r="J299" i="67"/>
  <c r="L299" i="67" s="1"/>
  <c r="H298" i="67"/>
  <c r="K297" i="67"/>
  <c r="J297" i="67"/>
  <c r="L297" i="67" s="1"/>
  <c r="J296" i="67"/>
  <c r="L296" i="67" s="1"/>
  <c r="L298" i="67" s="1"/>
  <c r="H295" i="67"/>
  <c r="L294" i="67"/>
  <c r="L295" i="67" s="1"/>
  <c r="K294" i="67"/>
  <c r="J294" i="67"/>
  <c r="L293" i="67"/>
  <c r="J293" i="67"/>
  <c r="H288" i="67"/>
  <c r="K287" i="67"/>
  <c r="J287" i="67"/>
  <c r="L287" i="67" s="1"/>
  <c r="K286" i="67"/>
  <c r="J286" i="67"/>
  <c r="L286" i="67" s="1"/>
  <c r="L285" i="67"/>
  <c r="K285" i="67"/>
  <c r="J285" i="67"/>
  <c r="K284" i="67"/>
  <c r="J284" i="67"/>
  <c r="L284" i="67" s="1"/>
  <c r="K283" i="67"/>
  <c r="J283" i="67"/>
  <c r="L283" i="67" s="1"/>
  <c r="K282" i="67"/>
  <c r="J282" i="67"/>
  <c r="L282" i="67" s="1"/>
  <c r="L281" i="67"/>
  <c r="K281" i="67"/>
  <c r="J281" i="67"/>
  <c r="H277" i="67"/>
  <c r="K276" i="67"/>
  <c r="J276" i="67"/>
  <c r="L276" i="67" s="1"/>
  <c r="J275" i="67"/>
  <c r="L275" i="67" s="1"/>
  <c r="L277" i="67" s="1"/>
  <c r="L274" i="67"/>
  <c r="H274" i="67"/>
  <c r="L273" i="67"/>
  <c r="K273" i="67"/>
  <c r="J273" i="67"/>
  <c r="L272" i="67"/>
  <c r="J272" i="67"/>
  <c r="H271" i="67"/>
  <c r="K270" i="67"/>
  <c r="J270" i="67"/>
  <c r="L270" i="67" s="1"/>
  <c r="J269" i="67"/>
  <c r="L269" i="67" s="1"/>
  <c r="L271" i="67" s="1"/>
  <c r="H264" i="67"/>
  <c r="L263" i="67"/>
  <c r="K263" i="67"/>
  <c r="J263" i="67"/>
  <c r="K262" i="67"/>
  <c r="J262" i="67"/>
  <c r="L262" i="67" s="1"/>
  <c r="K261" i="67"/>
  <c r="J261" i="67"/>
  <c r="L261" i="67" s="1"/>
  <c r="L260" i="67"/>
  <c r="K260" i="67"/>
  <c r="J260" i="67"/>
  <c r="L259" i="67"/>
  <c r="K259" i="67"/>
  <c r="J259" i="67"/>
  <c r="K258" i="67"/>
  <c r="J258" i="67"/>
  <c r="L258" i="67" s="1"/>
  <c r="K257" i="67"/>
  <c r="J257" i="67"/>
  <c r="L257" i="67" s="1"/>
  <c r="H253" i="67"/>
  <c r="L252" i="67"/>
  <c r="K252" i="67"/>
  <c r="J252" i="67"/>
  <c r="J251" i="67"/>
  <c r="L251" i="67" s="1"/>
  <c r="L253" i="67" s="1"/>
  <c r="H250" i="67"/>
  <c r="K249" i="67"/>
  <c r="J249" i="67"/>
  <c r="L249" i="67" s="1"/>
  <c r="L248" i="67"/>
  <c r="J248" i="67"/>
  <c r="H247" i="67"/>
  <c r="K246" i="67"/>
  <c r="J246" i="67"/>
  <c r="L246" i="67" s="1"/>
  <c r="J245" i="67"/>
  <c r="L245" i="67" s="1"/>
  <c r="L247" i="67" s="1"/>
  <c r="H240" i="67"/>
  <c r="K239" i="67"/>
  <c r="L239" i="67" s="1"/>
  <c r="J239" i="67"/>
  <c r="L238" i="67"/>
  <c r="K238" i="67"/>
  <c r="J238" i="67"/>
  <c r="K237" i="67"/>
  <c r="J237" i="67"/>
  <c r="L237" i="67" s="1"/>
  <c r="K236" i="67"/>
  <c r="J236" i="67"/>
  <c r="L236" i="67" s="1"/>
  <c r="K235" i="67"/>
  <c r="L235" i="67" s="1"/>
  <c r="J235" i="67"/>
  <c r="L234" i="67"/>
  <c r="K234" i="67"/>
  <c r="J234" i="67"/>
  <c r="K233" i="67"/>
  <c r="J233" i="67"/>
  <c r="L233" i="67" s="1"/>
  <c r="H229" i="67"/>
  <c r="K228" i="67"/>
  <c r="J228" i="67"/>
  <c r="L228" i="67" s="1"/>
  <c r="L229" i="67" s="1"/>
  <c r="L227" i="67"/>
  <c r="J227" i="67"/>
  <c r="H226" i="67"/>
  <c r="K225" i="67"/>
  <c r="J225" i="67"/>
  <c r="L225" i="67" s="1"/>
  <c r="J224" i="67"/>
  <c r="L224" i="67" s="1"/>
  <c r="L226" i="67" s="1"/>
  <c r="H223" i="67"/>
  <c r="L222" i="67"/>
  <c r="L223" i="67" s="1"/>
  <c r="K222" i="67"/>
  <c r="J222" i="67"/>
  <c r="L221" i="67"/>
  <c r="J221" i="67"/>
  <c r="H216" i="67"/>
  <c r="K215" i="67"/>
  <c r="J215" i="67"/>
  <c r="L215" i="67" s="1"/>
  <c r="K214" i="67"/>
  <c r="J214" i="67"/>
  <c r="L214" i="67" s="1"/>
  <c r="K213" i="67"/>
  <c r="L213" i="67" s="1"/>
  <c r="J213" i="67"/>
  <c r="K212" i="67"/>
  <c r="J212" i="67"/>
  <c r="L212" i="67" s="1"/>
  <c r="K211" i="67"/>
  <c r="J211" i="67"/>
  <c r="L211" i="67" s="1"/>
  <c r="K210" i="67"/>
  <c r="J210" i="67"/>
  <c r="L210" i="67" s="1"/>
  <c r="L209" i="67"/>
  <c r="K209" i="67"/>
  <c r="J209" i="67"/>
  <c r="H205" i="67"/>
  <c r="K204" i="67"/>
  <c r="J204" i="67"/>
  <c r="L204" i="67" s="1"/>
  <c r="J203" i="67"/>
  <c r="L203" i="67" s="1"/>
  <c r="L205" i="67" s="1"/>
  <c r="L202" i="67"/>
  <c r="H202" i="67"/>
  <c r="L201" i="67"/>
  <c r="K201" i="67"/>
  <c r="J201" i="67"/>
  <c r="L200" i="67"/>
  <c r="J200" i="67"/>
  <c r="H199" i="67"/>
  <c r="K198" i="67"/>
  <c r="J198" i="67"/>
  <c r="L198" i="67" s="1"/>
  <c r="J197" i="67"/>
  <c r="L197" i="67" s="1"/>
  <c r="L199" i="67" s="1"/>
  <c r="H192" i="67"/>
  <c r="L191" i="67"/>
  <c r="K191" i="67"/>
  <c r="J191" i="67"/>
  <c r="K190" i="67"/>
  <c r="J190" i="67"/>
  <c r="L190" i="67" s="1"/>
  <c r="K189" i="67"/>
  <c r="J189" i="67"/>
  <c r="L189" i="67" s="1"/>
  <c r="L188" i="67"/>
  <c r="K188" i="67"/>
  <c r="J188" i="67"/>
  <c r="L187" i="67"/>
  <c r="K187" i="67"/>
  <c r="J187" i="67"/>
  <c r="K186" i="67"/>
  <c r="J186" i="67"/>
  <c r="L186" i="67" s="1"/>
  <c r="K185" i="67"/>
  <c r="J185" i="67"/>
  <c r="L185" i="67" s="1"/>
  <c r="H181" i="67"/>
  <c r="L180" i="67"/>
  <c r="K180" i="67"/>
  <c r="J180" i="67"/>
  <c r="J179" i="67"/>
  <c r="L179" i="67" s="1"/>
  <c r="L181" i="67" s="1"/>
  <c r="H178" i="67"/>
  <c r="K177" i="67"/>
  <c r="J177" i="67"/>
  <c r="L177" i="67" s="1"/>
  <c r="L176" i="67"/>
  <c r="L178" i="67" s="1"/>
  <c r="J176" i="67"/>
  <c r="H175" i="67"/>
  <c r="K174" i="67"/>
  <c r="J174" i="67"/>
  <c r="L174" i="67" s="1"/>
  <c r="J173" i="67"/>
  <c r="L173" i="67" s="1"/>
  <c r="H168" i="67"/>
  <c r="K167" i="67"/>
  <c r="L167" i="67" s="1"/>
  <c r="J167" i="67"/>
  <c r="L166" i="67"/>
  <c r="K166" i="67"/>
  <c r="J166" i="67"/>
  <c r="K165" i="67"/>
  <c r="J165" i="67"/>
  <c r="L165" i="67" s="1"/>
  <c r="K164" i="67"/>
  <c r="J164" i="67"/>
  <c r="L164" i="67" s="1"/>
  <c r="K163" i="67"/>
  <c r="L163" i="67" s="1"/>
  <c r="J163" i="67"/>
  <c r="L162" i="67"/>
  <c r="K162" i="67"/>
  <c r="J162" i="67"/>
  <c r="K161" i="67"/>
  <c r="J161" i="67"/>
  <c r="L161" i="67" s="1"/>
  <c r="L168" i="67" s="1"/>
  <c r="H157" i="67"/>
  <c r="K156" i="67"/>
  <c r="J156" i="67"/>
  <c r="L156" i="67" s="1"/>
  <c r="L157" i="67" s="1"/>
  <c r="L155" i="67"/>
  <c r="J155" i="67"/>
  <c r="H154" i="67"/>
  <c r="K153" i="67"/>
  <c r="J153" i="67"/>
  <c r="L153" i="67" s="1"/>
  <c r="J152" i="67"/>
  <c r="L152" i="67" s="1"/>
  <c r="L154" i="67" s="1"/>
  <c r="H151" i="67"/>
  <c r="L150" i="67"/>
  <c r="L151" i="67" s="1"/>
  <c r="K150" i="67"/>
  <c r="J150" i="67"/>
  <c r="L149" i="67"/>
  <c r="J149" i="67"/>
  <c r="H144" i="67"/>
  <c r="K143" i="67"/>
  <c r="J143" i="67"/>
  <c r="L143" i="67" s="1"/>
  <c r="K142" i="67"/>
  <c r="J142" i="67"/>
  <c r="L142" i="67" s="1"/>
  <c r="L141" i="67"/>
  <c r="K141" i="67"/>
  <c r="J141" i="67"/>
  <c r="K140" i="67"/>
  <c r="J140" i="67"/>
  <c r="L140" i="67" s="1"/>
  <c r="K139" i="67"/>
  <c r="J139" i="67"/>
  <c r="L139" i="67" s="1"/>
  <c r="K138" i="67"/>
  <c r="J138" i="67"/>
  <c r="L138" i="67" s="1"/>
  <c r="K137" i="67"/>
  <c r="L137" i="67" s="1"/>
  <c r="J137" i="67"/>
  <c r="H133" i="67"/>
  <c r="K132" i="67"/>
  <c r="J132" i="67"/>
  <c r="L132" i="67" s="1"/>
  <c r="J131" i="67"/>
  <c r="L131" i="67" s="1"/>
  <c r="L133" i="67" s="1"/>
  <c r="H130" i="67"/>
  <c r="K129" i="67"/>
  <c r="L129" i="67" s="1"/>
  <c r="L130" i="67" s="1"/>
  <c r="J129" i="67"/>
  <c r="L128" i="67"/>
  <c r="J128" i="67"/>
  <c r="H127" i="67"/>
  <c r="K126" i="67"/>
  <c r="J126" i="67"/>
  <c r="L126" i="67" s="1"/>
  <c r="J125" i="67"/>
  <c r="L125" i="67" s="1"/>
  <c r="L127" i="67" s="1"/>
  <c r="H120" i="67"/>
  <c r="L119" i="67"/>
  <c r="K119" i="67"/>
  <c r="J119" i="67"/>
  <c r="K118" i="67"/>
  <c r="J118" i="67"/>
  <c r="L118" i="67" s="1"/>
  <c r="K117" i="67"/>
  <c r="J117" i="67"/>
  <c r="L117" i="67" s="1"/>
  <c r="L116" i="67"/>
  <c r="K116" i="67"/>
  <c r="J116" i="67"/>
  <c r="L115" i="67"/>
  <c r="K115" i="67"/>
  <c r="J115" i="67"/>
  <c r="K114" i="67"/>
  <c r="J114" i="67"/>
  <c r="L114" i="67" s="1"/>
  <c r="K113" i="67"/>
  <c r="J113" i="67"/>
  <c r="L113" i="67" s="1"/>
  <c r="L120" i="67" s="1"/>
  <c r="H109" i="67"/>
  <c r="L108" i="67"/>
  <c r="K108" i="67"/>
  <c r="J108" i="67"/>
  <c r="J107" i="67"/>
  <c r="L107" i="67" s="1"/>
  <c r="L109" i="67" s="1"/>
  <c r="H106" i="67"/>
  <c r="K105" i="67"/>
  <c r="J105" i="67"/>
  <c r="L105" i="67" s="1"/>
  <c r="L104" i="67"/>
  <c r="L106" i="67" s="1"/>
  <c r="J104" i="67"/>
  <c r="H103" i="67"/>
  <c r="K102" i="67"/>
  <c r="J102" i="67"/>
  <c r="L102" i="67" s="1"/>
  <c r="J101" i="67"/>
  <c r="L101" i="67" s="1"/>
  <c r="L103" i="67" s="1"/>
  <c r="H96" i="67"/>
  <c r="K95" i="67"/>
  <c r="J95" i="67"/>
  <c r="K94" i="67"/>
  <c r="J94" i="67"/>
  <c r="L94" i="67" s="1"/>
  <c r="K93" i="67"/>
  <c r="J93" i="67"/>
  <c r="L93" i="67" s="1"/>
  <c r="K92" i="67"/>
  <c r="J92" i="67"/>
  <c r="K91" i="67"/>
  <c r="L91" i="67" s="1"/>
  <c r="J91" i="67"/>
  <c r="L90" i="67"/>
  <c r="K90" i="67"/>
  <c r="J90" i="67"/>
  <c r="K89" i="67"/>
  <c r="J89" i="67"/>
  <c r="H85" i="67"/>
  <c r="K84" i="67"/>
  <c r="J84" i="67"/>
  <c r="J83" i="67"/>
  <c r="L83" i="67" s="1"/>
  <c r="L84" i="67" s="1"/>
  <c r="H82" i="67"/>
  <c r="K81" i="67"/>
  <c r="J81" i="67"/>
  <c r="J80" i="67"/>
  <c r="L80" i="67" s="1"/>
  <c r="L81" i="67" s="1"/>
  <c r="H79" i="67"/>
  <c r="K78" i="67"/>
  <c r="J78" i="67"/>
  <c r="J77" i="67"/>
  <c r="L77" i="67" s="1"/>
  <c r="H70" i="67"/>
  <c r="J69" i="67"/>
  <c r="L69" i="67" s="1"/>
  <c r="J68" i="67"/>
  <c r="L68" i="67" s="1"/>
  <c r="L64" i="67"/>
  <c r="H64" i="67"/>
  <c r="L63" i="67"/>
  <c r="J63" i="67"/>
  <c r="L62" i="67"/>
  <c r="J62" i="67"/>
  <c r="H58" i="67"/>
  <c r="J57" i="67"/>
  <c r="L57" i="67" s="1"/>
  <c r="J56" i="67"/>
  <c r="L56" i="67" s="1"/>
  <c r="L58" i="67" s="1"/>
  <c r="L52" i="67"/>
  <c r="H52" i="67"/>
  <c r="L51" i="67"/>
  <c r="J51" i="67"/>
  <c r="L50" i="67"/>
  <c r="J50" i="67"/>
  <c r="H46" i="67"/>
  <c r="J45" i="67"/>
  <c r="L45" i="67" s="1"/>
  <c r="J44" i="67"/>
  <c r="L44" i="67" s="1"/>
  <c r="L46" i="67" s="1"/>
  <c r="L40" i="67"/>
  <c r="H40" i="67"/>
  <c r="L39" i="67"/>
  <c r="J39" i="67"/>
  <c r="L38" i="67"/>
  <c r="J38" i="67"/>
  <c r="H34" i="67"/>
  <c r="J33" i="67"/>
  <c r="L33" i="67" s="1"/>
  <c r="J32" i="67"/>
  <c r="L32" i="67" s="1"/>
  <c r="L28" i="67"/>
  <c r="H28" i="67"/>
  <c r="L27" i="67"/>
  <c r="J27" i="67"/>
  <c r="L26" i="67"/>
  <c r="J26" i="67"/>
  <c r="H22" i="67"/>
  <c r="J21" i="67"/>
  <c r="L21" i="67" s="1"/>
  <c r="J20" i="67"/>
  <c r="L20" i="67" s="1"/>
  <c r="H16" i="67"/>
  <c r="J15" i="67"/>
  <c r="L15" i="67" s="1"/>
  <c r="J14" i="67"/>
  <c r="L14" i="67" s="1"/>
  <c r="L16" i="67" s="1"/>
  <c r="J9" i="68" l="1"/>
  <c r="J519" i="68"/>
  <c r="L566" i="68"/>
  <c r="J7" i="69"/>
  <c r="G480" i="69" s="1"/>
  <c r="L144" i="69"/>
  <c r="L264" i="69"/>
  <c r="J318" i="69"/>
  <c r="L168" i="69"/>
  <c r="L120" i="69"/>
  <c r="L70" i="69"/>
  <c r="G482" i="69" s="1"/>
  <c r="L154" i="69"/>
  <c r="L205" i="69"/>
  <c r="L312" i="69"/>
  <c r="L216" i="69"/>
  <c r="L288" i="69"/>
  <c r="L28" i="69"/>
  <c r="L103" i="69"/>
  <c r="L174" i="69"/>
  <c r="L175" i="69" s="1"/>
  <c r="L233" i="69"/>
  <c r="L240" i="69" s="1"/>
  <c r="J318" i="67"/>
  <c r="L95" i="67"/>
  <c r="L92" i="67"/>
  <c r="J521" i="68"/>
  <c r="J520" i="68"/>
  <c r="J7" i="68"/>
  <c r="G974" i="68" s="1"/>
  <c r="J8" i="68"/>
  <c r="L446" i="68"/>
  <c r="L448" i="68" s="1"/>
  <c r="L458" i="68"/>
  <c r="L470" i="68"/>
  <c r="L502" i="68"/>
  <c r="L508" i="68"/>
  <c r="L411" i="68"/>
  <c r="L413" i="68" s="1"/>
  <c r="L439" i="68"/>
  <c r="L441" i="68" s="1"/>
  <c r="L459" i="68"/>
  <c r="L471" i="68"/>
  <c r="L503" i="68"/>
  <c r="L419" i="68"/>
  <c r="L445" i="68"/>
  <c r="L447" i="68" s="1"/>
  <c r="L481" i="68"/>
  <c r="L483" i="68" s="1"/>
  <c r="L507" i="68"/>
  <c r="L418" i="68"/>
  <c r="L430" i="68"/>
  <c r="L480" i="68"/>
  <c r="L482" i="68" s="1"/>
  <c r="L500" i="68"/>
  <c r="L506" i="68"/>
  <c r="L512" i="68"/>
  <c r="L417" i="68"/>
  <c r="L423" i="68"/>
  <c r="L429" i="68"/>
  <c r="L468" i="68"/>
  <c r="L296" i="68"/>
  <c r="L302" i="68"/>
  <c r="L322" i="68"/>
  <c r="L324" i="68" s="1"/>
  <c r="L358" i="68"/>
  <c r="L360" i="68" s="1"/>
  <c r="L422" i="68"/>
  <c r="L504" i="68"/>
  <c r="L510" i="68"/>
  <c r="L493" i="68"/>
  <c r="L495" i="68" s="1"/>
  <c r="L461" i="68"/>
  <c r="L487" i="68"/>
  <c r="L489" i="68" s="1"/>
  <c r="L499" i="68"/>
  <c r="L511" i="68"/>
  <c r="L425" i="68"/>
  <c r="L463" i="68"/>
  <c r="L505" i="68"/>
  <c r="L369" i="68"/>
  <c r="L371" i="68" s="1"/>
  <c r="L405" i="68"/>
  <c r="L407" i="68" s="1"/>
  <c r="L440" i="68"/>
  <c r="L442" i="68" s="1"/>
  <c r="L466" i="68"/>
  <c r="L492" i="68"/>
  <c r="L494" i="68" s="1"/>
  <c r="L501" i="68"/>
  <c r="L398" i="68"/>
  <c r="L400" i="68" s="1"/>
  <c r="L281" i="68"/>
  <c r="L283" i="68" s="1"/>
  <c r="L299" i="68"/>
  <c r="L317" i="68"/>
  <c r="L319" i="68" s="1"/>
  <c r="L337" i="68"/>
  <c r="L363" i="68"/>
  <c r="L365" i="68" s="1"/>
  <c r="L381" i="68"/>
  <c r="L399" i="68"/>
  <c r="L401" i="68" s="1"/>
  <c r="L486" i="68"/>
  <c r="L488" i="68" s="1"/>
  <c r="L509" i="68"/>
  <c r="L420" i="68"/>
  <c r="L469" i="68"/>
  <c r="L464" i="68"/>
  <c r="L465" i="68"/>
  <c r="L460" i="68"/>
  <c r="L364" i="68"/>
  <c r="L366" i="68" s="1"/>
  <c r="L376" i="68"/>
  <c r="L382" i="68"/>
  <c r="L388" i="68"/>
  <c r="L451" i="68"/>
  <c r="L453" i="68" s="1"/>
  <c r="L467" i="68"/>
  <c r="L247" i="68"/>
  <c r="L249" i="68" s="1"/>
  <c r="L275" i="68"/>
  <c r="L277" i="68" s="1"/>
  <c r="L357" i="68"/>
  <c r="L359" i="68" s="1"/>
  <c r="L377" i="68"/>
  <c r="L389" i="68"/>
  <c r="L410" i="68"/>
  <c r="L412" i="68" s="1"/>
  <c r="L452" i="68"/>
  <c r="L454" i="68" s="1"/>
  <c r="L462" i="68"/>
  <c r="L287" i="68"/>
  <c r="L289" i="68" s="1"/>
  <c r="L303" i="68"/>
  <c r="L335" i="68"/>
  <c r="L341" i="68"/>
  <c r="L347" i="68"/>
  <c r="L426" i="68"/>
  <c r="L338" i="68"/>
  <c r="L421" i="68"/>
  <c r="L427" i="68"/>
  <c r="L428" i="68"/>
  <c r="L344" i="68"/>
  <c r="L424" i="68"/>
  <c r="L404" i="68"/>
  <c r="L406" i="68" s="1"/>
  <c r="L387" i="68"/>
  <c r="L383" i="68"/>
  <c r="L254" i="68"/>
  <c r="L266" i="68"/>
  <c r="L298" i="68"/>
  <c r="L316" i="68"/>
  <c r="L318" i="68" s="1"/>
  <c r="L378" i="68"/>
  <c r="L384" i="68"/>
  <c r="L343" i="68"/>
  <c r="L385" i="68"/>
  <c r="L379" i="68"/>
  <c r="L262" i="68"/>
  <c r="L370" i="68"/>
  <c r="L372" i="68" s="1"/>
  <c r="L380" i="68"/>
  <c r="L386" i="68"/>
  <c r="L253" i="68"/>
  <c r="L265" i="68"/>
  <c r="L340" i="68"/>
  <c r="L346" i="68"/>
  <c r="L323" i="68"/>
  <c r="L325" i="68" s="1"/>
  <c r="L342" i="68"/>
  <c r="L348" i="68"/>
  <c r="L282" i="68"/>
  <c r="L284" i="68" s="1"/>
  <c r="L294" i="68"/>
  <c r="L300" i="68"/>
  <c r="L306" i="68"/>
  <c r="L328" i="68"/>
  <c r="L330" i="68" s="1"/>
  <c r="L295" i="68"/>
  <c r="L307" i="68"/>
  <c r="L329" i="68"/>
  <c r="L331" i="68" s="1"/>
  <c r="L339" i="68"/>
  <c r="L345" i="68"/>
  <c r="L336" i="68"/>
  <c r="L176" i="68"/>
  <c r="L258" i="68"/>
  <c r="L305" i="68"/>
  <c r="L205" i="68"/>
  <c r="L207" i="68" s="1"/>
  <c r="L241" i="68"/>
  <c r="L243" i="68" s="1"/>
  <c r="L276" i="68"/>
  <c r="L278" i="68" s="1"/>
  <c r="L301" i="68"/>
  <c r="L263" i="68"/>
  <c r="L152" i="68"/>
  <c r="L154" i="68" s="1"/>
  <c r="L172" i="68"/>
  <c r="L184" i="68"/>
  <c r="L206" i="68"/>
  <c r="L208" i="68" s="1"/>
  <c r="L216" i="68"/>
  <c r="L222" i="68"/>
  <c r="L234" i="68"/>
  <c r="L236" i="68" s="1"/>
  <c r="L165" i="68"/>
  <c r="L167" i="68" s="1"/>
  <c r="L153" i="68"/>
  <c r="L155" i="68" s="1"/>
  <c r="L217" i="68"/>
  <c r="L235" i="68"/>
  <c r="L237" i="68" s="1"/>
  <c r="L297" i="68"/>
  <c r="L261" i="68"/>
  <c r="L304" i="68"/>
  <c r="L123" i="68"/>
  <c r="L200" i="68"/>
  <c r="L202" i="68" s="1"/>
  <c r="L212" i="68"/>
  <c r="L218" i="68"/>
  <c r="L224" i="68"/>
  <c r="L288" i="68"/>
  <c r="L290" i="68" s="1"/>
  <c r="L215" i="68"/>
  <c r="L264" i="68"/>
  <c r="L259" i="68"/>
  <c r="L260" i="68"/>
  <c r="L193" i="68"/>
  <c r="L195" i="68" s="1"/>
  <c r="L246" i="68"/>
  <c r="L248" i="68" s="1"/>
  <c r="L255" i="68"/>
  <c r="L213" i="68"/>
  <c r="L225" i="68"/>
  <c r="L194" i="68"/>
  <c r="L196" i="68" s="1"/>
  <c r="L256" i="68"/>
  <c r="L214" i="68"/>
  <c r="L220" i="68"/>
  <c r="L257" i="68"/>
  <c r="L159" i="68"/>
  <c r="L161" i="68" s="1"/>
  <c r="L171" i="68"/>
  <c r="L183" i="68"/>
  <c r="L240" i="68"/>
  <c r="L242" i="68" s="1"/>
  <c r="L181" i="68"/>
  <c r="L223" i="68"/>
  <c r="L219" i="68"/>
  <c r="L179" i="68"/>
  <c r="L221" i="68"/>
  <c r="L174" i="68"/>
  <c r="L199" i="68"/>
  <c r="L201" i="68" s="1"/>
  <c r="L182" i="68"/>
  <c r="L177" i="68"/>
  <c r="L178" i="68"/>
  <c r="L164" i="68"/>
  <c r="L166" i="68" s="1"/>
  <c r="L173" i="68"/>
  <c r="L180" i="68"/>
  <c r="L175" i="68"/>
  <c r="L158" i="68"/>
  <c r="L160" i="68" s="1"/>
  <c r="L124" i="68"/>
  <c r="L118" i="68"/>
  <c r="L117" i="68"/>
  <c r="L136" i="68"/>
  <c r="L134" i="68"/>
  <c r="L140" i="68"/>
  <c r="L135" i="68"/>
  <c r="L141" i="68"/>
  <c r="L139" i="68"/>
  <c r="L137" i="68"/>
  <c r="L138" i="68"/>
  <c r="L142" i="68"/>
  <c r="L143" i="68"/>
  <c r="L132" i="68"/>
  <c r="L133" i="68"/>
  <c r="L130" i="68"/>
  <c r="L83" i="68"/>
  <c r="L101" i="68"/>
  <c r="L102" i="68"/>
  <c r="L92" i="68"/>
  <c r="L93" i="68"/>
  <c r="L74" i="68"/>
  <c r="L65" i="68"/>
  <c r="L66" i="68"/>
  <c r="L84" i="68"/>
  <c r="L75" i="68"/>
  <c r="L47" i="68"/>
  <c r="L48" i="68"/>
  <c r="L56" i="68"/>
  <c r="L57" i="68"/>
  <c r="L38" i="68"/>
  <c r="L21" i="68"/>
  <c r="L29" i="68"/>
  <c r="L30" i="68"/>
  <c r="L39" i="68"/>
  <c r="L20" i="68"/>
  <c r="L131" i="68"/>
  <c r="L567" i="68"/>
  <c r="J522" i="68" s="1"/>
  <c r="L89" i="67"/>
  <c r="J7" i="67"/>
  <c r="L22" i="67"/>
  <c r="L70" i="67"/>
  <c r="L250" i="67"/>
  <c r="L240" i="67"/>
  <c r="L175" i="67"/>
  <c r="L288" i="67"/>
  <c r="L34" i="67"/>
  <c r="L144" i="67"/>
  <c r="L216" i="67"/>
  <c r="L264" i="67"/>
  <c r="L301" i="67"/>
  <c r="L192" i="67"/>
  <c r="J317" i="67"/>
  <c r="G977" i="68" l="1"/>
  <c r="J8" i="67"/>
  <c r="L514" i="68"/>
  <c r="L513" i="68"/>
  <c r="L473" i="68"/>
  <c r="L472" i="68"/>
  <c r="L431" i="68"/>
  <c r="L432" i="68"/>
  <c r="L391" i="68"/>
  <c r="L390" i="68"/>
  <c r="L267" i="68"/>
  <c r="L350" i="68"/>
  <c r="L308" i="68"/>
  <c r="L349" i="68"/>
  <c r="L268" i="68"/>
  <c r="L309" i="68"/>
  <c r="L227" i="68"/>
  <c r="L226" i="68"/>
  <c r="L185" i="68"/>
  <c r="L186" i="68"/>
  <c r="L144" i="68"/>
  <c r="L145" i="68"/>
  <c r="G975" i="68"/>
  <c r="J10" i="68" l="1"/>
  <c r="G978" i="68" s="1"/>
  <c r="AA14" i="55" l="1"/>
  <c r="X14" i="55"/>
  <c r="U14" i="55" l="1"/>
  <c r="AC13" i="55"/>
  <c r="AA13" i="55"/>
  <c r="W35" i="47"/>
  <c r="M20" i="51"/>
  <c r="AD8" i="42"/>
  <c r="X8" i="42"/>
  <c r="Z27" i="53"/>
  <c r="AD8" i="59"/>
  <c r="AA8" i="59"/>
  <c r="X8" i="59"/>
  <c r="V8" i="59"/>
  <c r="L8" i="53"/>
  <c r="R8" i="53"/>
  <c r="O8" i="53"/>
  <c r="J8" i="53"/>
  <c r="AA8" i="42"/>
  <c r="Z28" i="42"/>
  <c r="G9" i="16" l="1"/>
  <c r="W36" i="16"/>
  <c r="AD13" i="51" l="1"/>
  <c r="N13" i="46" l="1"/>
  <c r="C16" i="50" l="1"/>
  <c r="A16" i="50"/>
  <c r="A17" i="49"/>
  <c r="C17" i="16"/>
  <c r="A17" i="16"/>
  <c r="W42" i="48"/>
  <c r="W41" i="48"/>
  <c r="W40" i="48"/>
  <c r="W40" i="50"/>
  <c r="W39" i="50"/>
  <c r="W38" i="50"/>
  <c r="W41" i="49"/>
  <c r="W40" i="49"/>
  <c r="W39" i="49"/>
  <c r="W35" i="45"/>
  <c r="W34" i="45"/>
  <c r="W33" i="45"/>
  <c r="W38" i="16"/>
  <c r="W37" i="16"/>
  <c r="J13" i="47"/>
  <c r="J13" i="51"/>
  <c r="G13" i="51"/>
  <c r="D13" i="51"/>
  <c r="J13" i="55"/>
  <c r="D13" i="55"/>
  <c r="B13" i="55"/>
  <c r="N13" i="51"/>
  <c r="O13" i="55"/>
  <c r="F4" i="55"/>
  <c r="D13" i="47"/>
  <c r="Z13" i="24"/>
  <c r="G13" i="24"/>
  <c r="J13" i="46"/>
  <c r="D13" i="46"/>
  <c r="B13" i="46"/>
  <c r="J30" i="62"/>
  <c r="J29" i="62"/>
  <c r="J17" i="62"/>
  <c r="J16" i="62"/>
  <c r="Z58" i="59"/>
  <c r="Z57" i="59"/>
  <c r="Z35" i="59"/>
  <c r="Z34" i="59"/>
  <c r="O33" i="62" l="1"/>
  <c r="O34" i="62"/>
  <c r="D13" i="24" l="1"/>
  <c r="E4" i="49"/>
  <c r="G9" i="45" l="1"/>
  <c r="S12" i="50"/>
  <c r="S13" i="50"/>
  <c r="T12" i="49"/>
  <c r="T13" i="49"/>
  <c r="Q24" i="49" l="1"/>
  <c r="J13" i="24" l="1"/>
  <c r="B13" i="24"/>
  <c r="G13" i="46" l="1"/>
  <c r="J12" i="44" l="1"/>
  <c r="J20" i="44"/>
  <c r="V16" i="52"/>
  <c r="I4" i="50"/>
  <c r="G4" i="50"/>
  <c r="O23" i="44" l="1"/>
  <c r="G13" i="55" l="1"/>
  <c r="AB11" i="55"/>
  <c r="B10" i="55"/>
  <c r="B9" i="55"/>
  <c r="H4" i="55"/>
  <c r="P20" i="52"/>
  <c r="J20" i="52"/>
  <c r="V19" i="52"/>
  <c r="V18" i="52"/>
  <c r="V17" i="52"/>
  <c r="V11" i="52"/>
  <c r="V10" i="52"/>
  <c r="V9" i="52"/>
  <c r="V8" i="52"/>
  <c r="P12" i="52"/>
  <c r="J12" i="52"/>
  <c r="M18" i="51"/>
  <c r="F4" i="51"/>
  <c r="D4" i="51"/>
  <c r="AB11" i="51"/>
  <c r="B10" i="51"/>
  <c r="B9" i="51"/>
  <c r="G9" i="50"/>
  <c r="S11" i="50"/>
  <c r="U23" i="52" l="1"/>
  <c r="V20" i="52"/>
  <c r="V12" i="52"/>
  <c r="O23" i="52"/>
  <c r="G4" i="49"/>
  <c r="C17" i="49" s="1"/>
  <c r="T11" i="49" l="1"/>
  <c r="G9" i="49"/>
  <c r="H47" i="48"/>
  <c r="F47" i="48"/>
  <c r="T14" i="48"/>
  <c r="T13" i="48"/>
  <c r="T12" i="48"/>
  <c r="G10" i="48"/>
  <c r="H4" i="48"/>
  <c r="F4" i="48"/>
  <c r="Z45" i="42"/>
  <c r="G4" i="47" l="1"/>
  <c r="E4" i="47"/>
  <c r="G4" i="46"/>
  <c r="E4" i="46"/>
  <c r="N13" i="47"/>
  <c r="G13" i="47"/>
  <c r="B13" i="47"/>
  <c r="AA13" i="47"/>
  <c r="Y13" i="47"/>
  <c r="AA11" i="47"/>
  <c r="B10" i="47"/>
  <c r="B9" i="47"/>
  <c r="AA13" i="46"/>
  <c r="Y13" i="46"/>
  <c r="B9" i="46"/>
  <c r="AA11" i="46"/>
  <c r="B10" i="46"/>
  <c r="T13" i="45" l="1"/>
  <c r="T12" i="45"/>
  <c r="T11" i="45"/>
  <c r="G4" i="45"/>
  <c r="E4" i="45"/>
  <c r="H4" i="24"/>
  <c r="F4" i="24"/>
  <c r="D4" i="16"/>
  <c r="F4" i="16"/>
  <c r="T13" i="16"/>
  <c r="T12" i="16"/>
  <c r="T11" i="16"/>
  <c r="AB13" i="24" l="1"/>
  <c r="O13" i="24"/>
  <c r="AB11" i="24"/>
  <c r="B10" i="24"/>
  <c r="B9" i="2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<sst xmlns="http://schemas.openxmlformats.org/spreadsheetml/2006/main" count="2561" uniqueCount="352">
  <si>
    <t>日</t>
    <rPh sb="0" eb="1">
      <t>ニチ</t>
    </rPh>
    <phoneticPr fontId="2"/>
  </si>
  <si>
    <t>月</t>
    <rPh sb="0" eb="1">
      <t>ガツ</t>
    </rPh>
    <phoneticPr fontId="2"/>
  </si>
  <si>
    <t>年</t>
    <rPh sb="0" eb="1">
      <t>ネン</t>
    </rPh>
    <phoneticPr fontId="2"/>
  </si>
  <si>
    <t>記</t>
    <rPh sb="0" eb="1">
      <t>キ</t>
    </rPh>
    <phoneticPr fontId="2"/>
  </si>
  <si>
    <t>円</t>
    <rPh sb="0" eb="1">
      <t>エン</t>
    </rPh>
    <phoneticPr fontId="2"/>
  </si>
  <si>
    <t>計</t>
    <rPh sb="0" eb="1">
      <t>ケイ</t>
    </rPh>
    <phoneticPr fontId="2"/>
  </si>
  <si>
    <t>その他</t>
    <rPh sb="2" eb="3">
      <t>タ</t>
    </rPh>
    <phoneticPr fontId="2"/>
  </si>
  <si>
    <t>１</t>
    <phoneticPr fontId="2"/>
  </si>
  <si>
    <t>３</t>
  </si>
  <si>
    <t>その他知事が必要と認める書類</t>
    <rPh sb="2" eb="3">
      <t>タ</t>
    </rPh>
    <rPh sb="3" eb="5">
      <t>チジ</t>
    </rPh>
    <rPh sb="6" eb="8">
      <t>ヒツヨウ</t>
    </rPh>
    <rPh sb="9" eb="10">
      <t>ミト</t>
    </rPh>
    <rPh sb="12" eb="14">
      <t>ショルイ</t>
    </rPh>
    <phoneticPr fontId="2"/>
  </si>
  <si>
    <t>殿</t>
    <rPh sb="0" eb="1">
      <t>ドノ</t>
    </rPh>
    <phoneticPr fontId="2"/>
  </si>
  <si>
    <t>日付け</t>
    <rPh sb="0" eb="1">
      <t>ヒ</t>
    </rPh>
    <rPh sb="1" eb="2">
      <t>ヅ</t>
    </rPh>
    <phoneticPr fontId="2"/>
  </si>
  <si>
    <t>添付書類</t>
    <rPh sb="0" eb="2">
      <t>テンプ</t>
    </rPh>
    <rPh sb="2" eb="4">
      <t>ショルイ</t>
    </rPh>
    <phoneticPr fontId="2"/>
  </si>
  <si>
    <t>金</t>
    <rPh sb="0" eb="1">
      <t>キン</t>
    </rPh>
    <phoneticPr fontId="2"/>
  </si>
  <si>
    <t>補助条件</t>
    <rPh sb="0" eb="2">
      <t>ホジョ</t>
    </rPh>
    <rPh sb="2" eb="4">
      <t>ジョウケン</t>
    </rPh>
    <phoneticPr fontId="2"/>
  </si>
  <si>
    <t>(１)</t>
    <phoneticPr fontId="2"/>
  </si>
  <si>
    <t>(３)</t>
    <phoneticPr fontId="2"/>
  </si>
  <si>
    <t>(５)</t>
    <phoneticPr fontId="2"/>
  </si>
  <si>
    <t>(1)</t>
    <phoneticPr fontId="2"/>
  </si>
  <si>
    <t>１．</t>
    <phoneticPr fontId="2"/>
  </si>
  <si>
    <t>４．</t>
    <phoneticPr fontId="2"/>
  </si>
  <si>
    <t>２．</t>
    <phoneticPr fontId="2"/>
  </si>
  <si>
    <t>３．</t>
    <phoneticPr fontId="2"/>
  </si>
  <si>
    <t>第１号様式（第４条関係）</t>
    <rPh sb="0" eb="1">
      <t>ダイ</t>
    </rPh>
    <rPh sb="2" eb="3">
      <t>ゴウ</t>
    </rPh>
    <rPh sb="3" eb="5">
      <t>ヨウシキ</t>
    </rPh>
    <rPh sb="6" eb="7">
      <t>ダイ</t>
    </rPh>
    <rPh sb="8" eb="9">
      <t>ジョウ</t>
    </rPh>
    <rPh sb="9" eb="11">
      <t>カンケイ</t>
    </rPh>
    <phoneticPr fontId="2"/>
  </si>
  <si>
    <t>変更の理由</t>
    <rPh sb="0" eb="2">
      <t>ヘンコウ</t>
    </rPh>
    <rPh sb="3" eb="5">
      <t>リユウ</t>
    </rPh>
    <phoneticPr fontId="2"/>
  </si>
  <si>
    <t>５．</t>
    <phoneticPr fontId="2"/>
  </si>
  <si>
    <t>６．</t>
    <phoneticPr fontId="2"/>
  </si>
  <si>
    <t>(２)</t>
    <phoneticPr fontId="2"/>
  </si>
  <si>
    <t>増減</t>
    <rPh sb="0" eb="2">
      <t>ゾウゲン</t>
    </rPh>
    <phoneticPr fontId="2"/>
  </si>
  <si>
    <t>住所</t>
    <rPh sb="0" eb="2">
      <t>ジュウショ</t>
    </rPh>
    <phoneticPr fontId="2"/>
  </si>
  <si>
    <t>金融機関名</t>
    <rPh sb="0" eb="2">
      <t>キンユウ</t>
    </rPh>
    <rPh sb="2" eb="4">
      <t>キカン</t>
    </rPh>
    <rPh sb="4" eb="5">
      <t>メイ</t>
    </rPh>
    <phoneticPr fontId="2"/>
  </si>
  <si>
    <t>口座番号</t>
    <rPh sb="0" eb="2">
      <t>コウザ</t>
    </rPh>
    <rPh sb="2" eb="4">
      <t>バンゴウ</t>
    </rPh>
    <phoneticPr fontId="2"/>
  </si>
  <si>
    <t>大分県知事　　</t>
    <rPh sb="0" eb="3">
      <t>オオイタケン</t>
    </rPh>
    <rPh sb="3" eb="5">
      <t>チジ</t>
    </rPh>
    <phoneticPr fontId="2"/>
  </si>
  <si>
    <t>殿</t>
    <rPh sb="0" eb="1">
      <t>ドノ</t>
    </rPh>
    <phoneticPr fontId="2"/>
  </si>
  <si>
    <t>備考</t>
    <rPh sb="0" eb="2">
      <t>ビコウ</t>
    </rPh>
    <phoneticPr fontId="2"/>
  </si>
  <si>
    <t>殿</t>
    <rPh sb="0" eb="1">
      <t>ドノ</t>
    </rPh>
    <phoneticPr fontId="2"/>
  </si>
  <si>
    <t>補助金の額の確定額</t>
    <rPh sb="0" eb="3">
      <t>ホジョキン</t>
    </rPh>
    <rPh sb="4" eb="5">
      <t>ガク</t>
    </rPh>
    <rPh sb="6" eb="8">
      <t>カクテイ</t>
    </rPh>
    <rPh sb="8" eb="9">
      <t>ガク</t>
    </rPh>
    <phoneticPr fontId="2"/>
  </si>
  <si>
    <t>(2)</t>
    <phoneticPr fontId="2"/>
  </si>
  <si>
    <t>(3)</t>
    <phoneticPr fontId="2"/>
  </si>
  <si>
    <t>第１２号様式（第１０条関係）</t>
    <rPh sb="0" eb="1">
      <t>ダイ</t>
    </rPh>
    <rPh sb="3" eb="4">
      <t>ゴウ</t>
    </rPh>
    <rPh sb="4" eb="6">
      <t>ヨウシキ</t>
    </rPh>
    <rPh sb="7" eb="8">
      <t>ダイ</t>
    </rPh>
    <rPh sb="10" eb="11">
      <t>ジョウ</t>
    </rPh>
    <rPh sb="11" eb="13">
      <t>カンケイ</t>
    </rPh>
    <phoneticPr fontId="2"/>
  </si>
  <si>
    <t>(２)</t>
    <phoneticPr fontId="2"/>
  </si>
  <si>
    <t>(３)</t>
    <phoneticPr fontId="2"/>
  </si>
  <si>
    <t>(４)</t>
    <phoneticPr fontId="2"/>
  </si>
  <si>
    <t>(７)</t>
    <phoneticPr fontId="2"/>
  </si>
  <si>
    <t>(６)</t>
    <phoneticPr fontId="2"/>
  </si>
  <si>
    <t>(８)</t>
    <phoneticPr fontId="2"/>
  </si>
  <si>
    <t>(９)</t>
    <phoneticPr fontId="2"/>
  </si>
  <si>
    <t>誓　　約　　書</t>
    <rPh sb="0" eb="1">
      <t>チカイ</t>
    </rPh>
    <rPh sb="3" eb="4">
      <t>ヤク</t>
    </rPh>
    <rPh sb="6" eb="7">
      <t>ショ</t>
    </rPh>
    <phoneticPr fontId="2"/>
  </si>
  <si>
    <t>私は、下記の事項について誓約します。</t>
    <rPh sb="0" eb="1">
      <t>ワタシ</t>
    </rPh>
    <rPh sb="3" eb="5">
      <t>カキ</t>
    </rPh>
    <rPh sb="6" eb="8">
      <t>ジコウ</t>
    </rPh>
    <rPh sb="12" eb="14">
      <t>セイヤク</t>
    </rPh>
    <phoneticPr fontId="2"/>
  </si>
  <si>
    <t>なお、県が必要な場合には、大分県警察本部に照会することについて承諾します。</t>
    <rPh sb="3" eb="4">
      <t>ケン</t>
    </rPh>
    <rPh sb="5" eb="7">
      <t>ヒツヨウ</t>
    </rPh>
    <rPh sb="8" eb="10">
      <t>バアイ</t>
    </rPh>
    <rPh sb="13" eb="16">
      <t>オオイタケン</t>
    </rPh>
    <rPh sb="16" eb="18">
      <t>ケイサツ</t>
    </rPh>
    <rPh sb="18" eb="20">
      <t>ホンブ</t>
    </rPh>
    <rPh sb="21" eb="23">
      <t>ショウカイ</t>
    </rPh>
    <rPh sb="31" eb="33">
      <t>ショウダク</t>
    </rPh>
    <phoneticPr fontId="2"/>
  </si>
  <si>
    <t>また、照会で確認された情報は、今後、私が、大分県と行う他の誓約における確認に利用することに同意します。</t>
    <rPh sb="3" eb="5">
      <t>ショウカイ</t>
    </rPh>
    <rPh sb="6" eb="8">
      <t>カクニン</t>
    </rPh>
    <rPh sb="11" eb="13">
      <t>ジョウホウ</t>
    </rPh>
    <rPh sb="15" eb="17">
      <t>コンゴ</t>
    </rPh>
    <rPh sb="18" eb="19">
      <t>ワタシ</t>
    </rPh>
    <rPh sb="21" eb="24">
      <t>オオイタケン</t>
    </rPh>
    <rPh sb="25" eb="26">
      <t>オコナ</t>
    </rPh>
    <rPh sb="27" eb="28">
      <t>ホカ</t>
    </rPh>
    <rPh sb="29" eb="31">
      <t>セイヤク</t>
    </rPh>
    <rPh sb="35" eb="37">
      <t>カクニン</t>
    </rPh>
    <rPh sb="38" eb="40">
      <t>リヨウ</t>
    </rPh>
    <rPh sb="45" eb="47">
      <t>ドウイ</t>
    </rPh>
    <phoneticPr fontId="2"/>
  </si>
  <si>
    <t>１　自己又は自己の役員等は、次の各号のいずれにも該当しません。</t>
    <rPh sb="2" eb="4">
      <t>ジコ</t>
    </rPh>
    <rPh sb="4" eb="5">
      <t>マタ</t>
    </rPh>
    <rPh sb="6" eb="8">
      <t>ジコ</t>
    </rPh>
    <rPh sb="9" eb="11">
      <t>ヤクイン</t>
    </rPh>
    <rPh sb="11" eb="12">
      <t>トウ</t>
    </rPh>
    <rPh sb="14" eb="15">
      <t>ツギ</t>
    </rPh>
    <rPh sb="16" eb="18">
      <t>カクゴウ</t>
    </rPh>
    <rPh sb="24" eb="26">
      <t>ガイトウ</t>
    </rPh>
    <phoneticPr fontId="2"/>
  </si>
  <si>
    <t>（１）暴力団（暴力団員による不当な行為の防止等に関する法律（平成３年法律第７７号）第２条第２号に</t>
    <rPh sb="3" eb="6">
      <t>ボウリョクダン</t>
    </rPh>
    <rPh sb="7" eb="9">
      <t>ボウリョク</t>
    </rPh>
    <rPh sb="9" eb="11">
      <t>ダンイン</t>
    </rPh>
    <rPh sb="14" eb="16">
      <t>フトウ</t>
    </rPh>
    <rPh sb="17" eb="19">
      <t>コウイ</t>
    </rPh>
    <rPh sb="20" eb="22">
      <t>ボウシ</t>
    </rPh>
    <rPh sb="22" eb="23">
      <t>トウ</t>
    </rPh>
    <rPh sb="24" eb="25">
      <t>カン</t>
    </rPh>
    <rPh sb="27" eb="29">
      <t>ホウリツ</t>
    </rPh>
    <rPh sb="30" eb="32">
      <t>ヘイセイ</t>
    </rPh>
    <rPh sb="33" eb="34">
      <t>ネン</t>
    </rPh>
    <rPh sb="34" eb="36">
      <t>ホウリツ</t>
    </rPh>
    <rPh sb="36" eb="37">
      <t>ダイ</t>
    </rPh>
    <rPh sb="39" eb="40">
      <t>ゴウ</t>
    </rPh>
    <rPh sb="41" eb="42">
      <t>ダイ</t>
    </rPh>
    <rPh sb="43" eb="44">
      <t>ジョウ</t>
    </rPh>
    <rPh sb="44" eb="45">
      <t>ダイ</t>
    </rPh>
    <rPh sb="46" eb="47">
      <t>ゴウ</t>
    </rPh>
    <phoneticPr fontId="2"/>
  </si>
  <si>
    <t>　　規定する暴力団をいう。以下同じ。）</t>
    <rPh sb="2" eb="4">
      <t>キテイ</t>
    </rPh>
    <rPh sb="6" eb="9">
      <t>ボウリョクダン</t>
    </rPh>
    <rPh sb="13" eb="15">
      <t>イカ</t>
    </rPh>
    <rPh sb="15" eb="16">
      <t>オナ</t>
    </rPh>
    <phoneticPr fontId="2"/>
  </si>
  <si>
    <t>（２）暴力団員（同法第２条第６号に規定する暴力団員をいう。以下同じ。）</t>
    <rPh sb="3" eb="6">
      <t>ボウリョクダン</t>
    </rPh>
    <rPh sb="6" eb="7">
      <t>イン</t>
    </rPh>
    <rPh sb="8" eb="10">
      <t>ドウホウ</t>
    </rPh>
    <rPh sb="10" eb="11">
      <t>ダイ</t>
    </rPh>
    <rPh sb="12" eb="13">
      <t>ジョウ</t>
    </rPh>
    <rPh sb="13" eb="14">
      <t>ダイ</t>
    </rPh>
    <rPh sb="15" eb="16">
      <t>ゴウ</t>
    </rPh>
    <rPh sb="17" eb="19">
      <t>キテイ</t>
    </rPh>
    <rPh sb="21" eb="23">
      <t>ボウリョク</t>
    </rPh>
    <rPh sb="23" eb="25">
      <t>ダンイン</t>
    </rPh>
    <rPh sb="29" eb="31">
      <t>イカ</t>
    </rPh>
    <rPh sb="31" eb="32">
      <t>オナ</t>
    </rPh>
    <phoneticPr fontId="2"/>
  </si>
  <si>
    <t>（３）暴力団員が役員となっている事業者</t>
    <rPh sb="3" eb="6">
      <t>ボウリョクダン</t>
    </rPh>
    <rPh sb="6" eb="7">
      <t>イン</t>
    </rPh>
    <rPh sb="8" eb="10">
      <t>ヤクイン</t>
    </rPh>
    <rPh sb="16" eb="19">
      <t>ジギョウシャ</t>
    </rPh>
    <phoneticPr fontId="2"/>
  </si>
  <si>
    <t>（４）暴力団員であることを知りながら、その者を雇用・使用している者</t>
    <rPh sb="3" eb="6">
      <t>ボウリョクダン</t>
    </rPh>
    <rPh sb="6" eb="7">
      <t>イン</t>
    </rPh>
    <rPh sb="13" eb="14">
      <t>シ</t>
    </rPh>
    <rPh sb="21" eb="22">
      <t>モノ</t>
    </rPh>
    <rPh sb="23" eb="25">
      <t>コヨウ</t>
    </rPh>
    <rPh sb="26" eb="28">
      <t>シヨウ</t>
    </rPh>
    <rPh sb="32" eb="33">
      <t>モノ</t>
    </rPh>
    <phoneticPr fontId="2"/>
  </si>
  <si>
    <t>（５）暴力団員であることを知りながら、その者と下請契約又は資材、原材料の購入契約等を締結している者</t>
    <rPh sb="3" eb="7">
      <t>ボウリョクダンイン</t>
    </rPh>
    <rPh sb="13" eb="14">
      <t>シ</t>
    </rPh>
    <rPh sb="21" eb="22">
      <t>モノ</t>
    </rPh>
    <rPh sb="23" eb="25">
      <t>シタウケ</t>
    </rPh>
    <rPh sb="25" eb="27">
      <t>ケイヤク</t>
    </rPh>
    <rPh sb="27" eb="28">
      <t>マタ</t>
    </rPh>
    <rPh sb="29" eb="31">
      <t>シザイ</t>
    </rPh>
    <rPh sb="32" eb="35">
      <t>ゲンザイリョウ</t>
    </rPh>
    <rPh sb="36" eb="38">
      <t>コウニュウ</t>
    </rPh>
    <rPh sb="38" eb="40">
      <t>ケイヤク</t>
    </rPh>
    <rPh sb="40" eb="41">
      <t>トウ</t>
    </rPh>
    <rPh sb="42" eb="44">
      <t>テイケツ</t>
    </rPh>
    <rPh sb="48" eb="49">
      <t>モノ</t>
    </rPh>
    <phoneticPr fontId="2"/>
  </si>
  <si>
    <t>（６）暴力団又は暴力団員に経済上の利益又は便宜を供与している者</t>
    <rPh sb="3" eb="6">
      <t>ボウリョクダン</t>
    </rPh>
    <rPh sb="6" eb="7">
      <t>マタ</t>
    </rPh>
    <rPh sb="8" eb="10">
      <t>ボウリョク</t>
    </rPh>
    <rPh sb="10" eb="12">
      <t>ダンイン</t>
    </rPh>
    <rPh sb="13" eb="15">
      <t>ケイザイ</t>
    </rPh>
    <rPh sb="15" eb="16">
      <t>ジョウ</t>
    </rPh>
    <rPh sb="17" eb="19">
      <t>リエキ</t>
    </rPh>
    <rPh sb="19" eb="20">
      <t>マタ</t>
    </rPh>
    <rPh sb="21" eb="23">
      <t>ベンギ</t>
    </rPh>
    <rPh sb="24" eb="26">
      <t>キョウヨ</t>
    </rPh>
    <rPh sb="30" eb="31">
      <t>モノ</t>
    </rPh>
    <phoneticPr fontId="2"/>
  </si>
  <si>
    <t>（７）暴力団又は暴力団員と社会通念上ふさわしくない交際を有するなど社会的に避難される関係を有してい</t>
    <rPh sb="3" eb="6">
      <t>ボウリョクダン</t>
    </rPh>
    <rPh sb="6" eb="7">
      <t>マタ</t>
    </rPh>
    <rPh sb="8" eb="10">
      <t>ボウリョク</t>
    </rPh>
    <rPh sb="10" eb="12">
      <t>ダンイン</t>
    </rPh>
    <rPh sb="13" eb="15">
      <t>シャカイ</t>
    </rPh>
    <rPh sb="15" eb="18">
      <t>ツウネンジョウ</t>
    </rPh>
    <rPh sb="25" eb="27">
      <t>コウサイ</t>
    </rPh>
    <rPh sb="28" eb="29">
      <t>ユウ</t>
    </rPh>
    <rPh sb="33" eb="36">
      <t>シャカイテキ</t>
    </rPh>
    <rPh sb="37" eb="39">
      <t>ヒナン</t>
    </rPh>
    <rPh sb="42" eb="44">
      <t>カンケイ</t>
    </rPh>
    <rPh sb="45" eb="46">
      <t>ユウ</t>
    </rPh>
    <phoneticPr fontId="2"/>
  </si>
  <si>
    <t>　　る者</t>
    <rPh sb="3" eb="4">
      <t>モノ</t>
    </rPh>
    <phoneticPr fontId="2"/>
  </si>
  <si>
    <t>（８）暴力団又は暴力団員であることを知りながらこれらを利用している者</t>
    <rPh sb="3" eb="6">
      <t>ボウリョクダン</t>
    </rPh>
    <rPh sb="6" eb="7">
      <t>マタ</t>
    </rPh>
    <rPh sb="8" eb="10">
      <t>ボウリョク</t>
    </rPh>
    <rPh sb="10" eb="12">
      <t>ダンイン</t>
    </rPh>
    <rPh sb="18" eb="19">
      <t>シ</t>
    </rPh>
    <rPh sb="27" eb="29">
      <t>リヨウ</t>
    </rPh>
    <rPh sb="33" eb="34">
      <t>モノ</t>
    </rPh>
    <phoneticPr fontId="2"/>
  </si>
  <si>
    <t>２　１の（１）から（８）までに掲げる者が、その経営に実質的に関与している法人その他の団体又は個人で</t>
    <rPh sb="15" eb="16">
      <t>カカ</t>
    </rPh>
    <rPh sb="18" eb="19">
      <t>モノ</t>
    </rPh>
    <rPh sb="23" eb="25">
      <t>ケイエイ</t>
    </rPh>
    <rPh sb="26" eb="29">
      <t>ジッシツテキ</t>
    </rPh>
    <rPh sb="30" eb="32">
      <t>カンヨ</t>
    </rPh>
    <rPh sb="36" eb="38">
      <t>ホウジン</t>
    </rPh>
    <rPh sb="40" eb="41">
      <t>タ</t>
    </rPh>
    <rPh sb="42" eb="44">
      <t>ダンタイ</t>
    </rPh>
    <rPh sb="44" eb="45">
      <t>マタ</t>
    </rPh>
    <rPh sb="46" eb="48">
      <t>コジン</t>
    </rPh>
    <phoneticPr fontId="2"/>
  </si>
  <si>
    <t>　はありません。</t>
    <phoneticPr fontId="2"/>
  </si>
  <si>
    <t>月</t>
    <rPh sb="0" eb="1">
      <t>ツキ</t>
    </rPh>
    <phoneticPr fontId="2"/>
  </si>
  <si>
    <t>日</t>
    <rPh sb="0" eb="1">
      <t>ヒ</t>
    </rPh>
    <phoneticPr fontId="2"/>
  </si>
  <si>
    <t>大分県知事</t>
    <rPh sb="0" eb="2">
      <t>オオイタ</t>
    </rPh>
    <rPh sb="2" eb="5">
      <t>ケンチジ</t>
    </rPh>
    <phoneticPr fontId="2"/>
  </si>
  <si>
    <t>〔法人、団体にあっては事務所所在地〕</t>
    <rPh sb="1" eb="3">
      <t>ホウジン</t>
    </rPh>
    <rPh sb="4" eb="6">
      <t>ダンタイ</t>
    </rPh>
    <rPh sb="11" eb="13">
      <t>ジム</t>
    </rPh>
    <rPh sb="13" eb="14">
      <t>ショ</t>
    </rPh>
    <rPh sb="14" eb="17">
      <t>ショザイチ</t>
    </rPh>
    <phoneticPr fontId="2"/>
  </si>
  <si>
    <t>住　　所</t>
    <rPh sb="0" eb="1">
      <t>スミ</t>
    </rPh>
    <rPh sb="3" eb="4">
      <t>ショ</t>
    </rPh>
    <phoneticPr fontId="2"/>
  </si>
  <si>
    <t>（ふりがな）</t>
    <phoneticPr fontId="2"/>
  </si>
  <si>
    <t>氏　　名</t>
    <rPh sb="0" eb="1">
      <t>シ</t>
    </rPh>
    <rPh sb="3" eb="4">
      <t>メイ</t>
    </rPh>
    <phoneticPr fontId="2"/>
  </si>
  <si>
    <t>年度大分県介護テクノロジー導入支援事業費補助金交付申請書</t>
    <phoneticPr fontId="2"/>
  </si>
  <si>
    <t>代表者職・氏名</t>
    <rPh sb="0" eb="3">
      <t>ダイヒョウシャ</t>
    </rPh>
    <rPh sb="3" eb="4">
      <t>ショク</t>
    </rPh>
    <rPh sb="5" eb="7">
      <t>シメイ</t>
    </rPh>
    <phoneticPr fontId="2"/>
  </si>
  <si>
    <t>年度において、下記のとおり大分県介護テクノロジー導入支援事業を実施したいので、</t>
  </si>
  <si>
    <t>補助金</t>
    <phoneticPr fontId="2"/>
  </si>
  <si>
    <t>事業の目的</t>
    <rPh sb="0" eb="2">
      <t>ジギョウ</t>
    </rPh>
    <rPh sb="3" eb="5">
      <t>モクテキ</t>
    </rPh>
    <phoneticPr fontId="2"/>
  </si>
  <si>
    <t>事業完了予定年月日</t>
    <rPh sb="0" eb="2">
      <t>ジギョウ</t>
    </rPh>
    <rPh sb="2" eb="4">
      <t>カンリョウ</t>
    </rPh>
    <rPh sb="4" eb="6">
      <t>ヨテイ</t>
    </rPh>
    <rPh sb="6" eb="9">
      <t>ネンガッピ</t>
    </rPh>
    <phoneticPr fontId="2"/>
  </si>
  <si>
    <t>(4)</t>
    <phoneticPr fontId="2"/>
  </si>
  <si>
    <t>補助金交付申請額の算出根拠（第２号様式）</t>
    <rPh sb="0" eb="3">
      <t>ホジョキン</t>
    </rPh>
    <rPh sb="3" eb="5">
      <t>コウフ</t>
    </rPh>
    <rPh sb="5" eb="7">
      <t>シンセイ</t>
    </rPh>
    <rPh sb="7" eb="8">
      <t>ガク</t>
    </rPh>
    <rPh sb="9" eb="11">
      <t>サンシュツ</t>
    </rPh>
    <rPh sb="11" eb="13">
      <t>コンキョ</t>
    </rPh>
    <rPh sb="14" eb="15">
      <t>ダイ</t>
    </rPh>
    <rPh sb="16" eb="17">
      <t>ゴウ</t>
    </rPh>
    <rPh sb="17" eb="19">
      <t>ヨウシキ</t>
    </rPh>
    <phoneticPr fontId="2"/>
  </si>
  <si>
    <t>事業計画書（第３号様式）</t>
    <rPh sb="0" eb="2">
      <t>ジギョウ</t>
    </rPh>
    <rPh sb="2" eb="5">
      <t>ケイカクショ</t>
    </rPh>
    <rPh sb="6" eb="7">
      <t>ダイ</t>
    </rPh>
    <rPh sb="8" eb="9">
      <t>ゴウ</t>
    </rPh>
    <rPh sb="9" eb="11">
      <t>ヨウシキ</t>
    </rPh>
    <phoneticPr fontId="2"/>
  </si>
  <si>
    <t>収支予算書（第４号様式）</t>
    <rPh sb="0" eb="2">
      <t>シュウシ</t>
    </rPh>
    <rPh sb="2" eb="5">
      <t>ヨサンショ</t>
    </rPh>
    <rPh sb="6" eb="7">
      <t>ダイ</t>
    </rPh>
    <rPh sb="8" eb="9">
      <t>ゴウ</t>
    </rPh>
    <rPh sb="9" eb="11">
      <t>ヨウシキ</t>
    </rPh>
    <phoneticPr fontId="2"/>
  </si>
  <si>
    <t>(5)</t>
    <phoneticPr fontId="2"/>
  </si>
  <si>
    <t>誓約書（別紙）</t>
    <rPh sb="0" eb="3">
      <t>セイヤクショ</t>
    </rPh>
    <rPh sb="4" eb="6">
      <t>ベッシ</t>
    </rPh>
    <phoneticPr fontId="2"/>
  </si>
  <si>
    <t>交付要綱第４条の規定により、関係書類を添えて申請します。</t>
    <phoneticPr fontId="2"/>
  </si>
  <si>
    <t>円を交付されるよう、大分県介護テクノロジー導入支援事業費補助金</t>
    <phoneticPr fontId="2"/>
  </si>
  <si>
    <t>報告担当者</t>
    <rPh sb="0" eb="2">
      <t>ホウコク</t>
    </rPh>
    <rPh sb="2" eb="5">
      <t>タントウシャ</t>
    </rPh>
    <phoneticPr fontId="2"/>
  </si>
  <si>
    <t>職・氏名</t>
    <rPh sb="0" eb="1">
      <t>ショク</t>
    </rPh>
    <rPh sb="2" eb="4">
      <t>シメイ</t>
    </rPh>
    <phoneticPr fontId="2"/>
  </si>
  <si>
    <t>電話番号</t>
    <rPh sb="0" eb="2">
      <t>デンワ</t>
    </rPh>
    <rPh sb="2" eb="4">
      <t>バンゴウ</t>
    </rPh>
    <phoneticPr fontId="2"/>
  </si>
  <si>
    <t>メールアドレス</t>
    <phoneticPr fontId="2"/>
  </si>
  <si>
    <t>別紙</t>
    <rPh sb="0" eb="2">
      <t>ベッシ</t>
    </rPh>
    <phoneticPr fontId="2"/>
  </si>
  <si>
    <t>第２号様式（第４条関係）</t>
    <phoneticPr fontId="13"/>
  </si>
  <si>
    <t>補助金交付申請額の算出根拠</t>
    <phoneticPr fontId="13"/>
  </si>
  <si>
    <t>（単位：円）</t>
    <rPh sb="1" eb="3">
      <t>タンイ</t>
    </rPh>
    <rPh sb="4" eb="5">
      <t>エン</t>
    </rPh>
    <phoneticPr fontId="13"/>
  </si>
  <si>
    <t>製品名</t>
    <rPh sb="0" eb="2">
      <t>セイヒンメイ</t>
    </rPh>
    <phoneticPr fontId="13"/>
  </si>
  <si>
    <t>補助対象経費（A)</t>
    <rPh sb="0" eb="2">
      <t>ホジョ</t>
    </rPh>
    <rPh sb="2" eb="4">
      <t>タイショウ</t>
    </rPh>
    <rPh sb="4" eb="6">
      <t>ケイヒ</t>
    </rPh>
    <phoneticPr fontId="13"/>
  </si>
  <si>
    <t>第３号様式（第４条関係）</t>
    <rPh sb="0" eb="1">
      <t>ダイ</t>
    </rPh>
    <rPh sb="2" eb="3">
      <t>ゴウ</t>
    </rPh>
    <rPh sb="3" eb="5">
      <t>ヨウシキ</t>
    </rPh>
    <rPh sb="6" eb="7">
      <t>ダイ</t>
    </rPh>
    <rPh sb="8" eb="9">
      <t>ジョウ</t>
    </rPh>
    <rPh sb="9" eb="11">
      <t>カンケイ</t>
    </rPh>
    <phoneticPr fontId="2"/>
  </si>
  <si>
    <t>導入機器名</t>
    <rPh sb="0" eb="2">
      <t>ドウニュウ</t>
    </rPh>
    <rPh sb="2" eb="5">
      <t>キキメイ</t>
    </rPh>
    <phoneticPr fontId="2"/>
  </si>
  <si>
    <t>導入時期</t>
    <rPh sb="0" eb="2">
      <t>ドウニュウ</t>
    </rPh>
    <rPh sb="2" eb="4">
      <t>ジキ</t>
    </rPh>
    <phoneticPr fontId="2"/>
  </si>
  <si>
    <t>導入台（セット）数</t>
    <rPh sb="0" eb="2">
      <t>ドウニュウ</t>
    </rPh>
    <rPh sb="2" eb="3">
      <t>ダイ</t>
    </rPh>
    <rPh sb="8" eb="9">
      <t>スウ</t>
    </rPh>
    <phoneticPr fontId="2"/>
  </si>
  <si>
    <t>事業所名</t>
    <rPh sb="0" eb="3">
      <t>ジギョウショ</t>
    </rPh>
    <rPh sb="3" eb="4">
      <t>メイ</t>
    </rPh>
    <phoneticPr fontId="2"/>
  </si>
  <si>
    <t>導入に要する経費の
内訳</t>
    <rPh sb="0" eb="2">
      <t>ドウニュウ</t>
    </rPh>
    <rPh sb="3" eb="4">
      <t>ヨウ</t>
    </rPh>
    <rPh sb="6" eb="8">
      <t>ケイヒ</t>
    </rPh>
    <rPh sb="10" eb="12">
      <t>ウチワケ</t>
    </rPh>
    <phoneticPr fontId="2"/>
  </si>
  <si>
    <t>第４号様式（第４条関係）</t>
    <rPh sb="0" eb="1">
      <t>ダイ</t>
    </rPh>
    <rPh sb="2" eb="3">
      <t>ゴウ</t>
    </rPh>
    <rPh sb="3" eb="5">
      <t>ヨウシキ</t>
    </rPh>
    <rPh sb="6" eb="7">
      <t>ダイ</t>
    </rPh>
    <rPh sb="8" eb="9">
      <t>ジョウ</t>
    </rPh>
    <rPh sb="9" eb="11">
      <t>カンケイ</t>
    </rPh>
    <phoneticPr fontId="2"/>
  </si>
  <si>
    <t>収支予算書</t>
    <rPh sb="0" eb="2">
      <t>シュウシ</t>
    </rPh>
    <rPh sb="2" eb="5">
      <t>ヨサンショ</t>
    </rPh>
    <phoneticPr fontId="2"/>
  </si>
  <si>
    <t>１　収入</t>
    <rPh sb="2" eb="4">
      <t>シュウニュウ</t>
    </rPh>
    <phoneticPr fontId="2"/>
  </si>
  <si>
    <t>予算額</t>
    <rPh sb="0" eb="3">
      <t>ヨサンガク</t>
    </rPh>
    <phoneticPr fontId="2"/>
  </si>
  <si>
    <t>項目</t>
    <rPh sb="0" eb="2">
      <t>コウモク</t>
    </rPh>
    <phoneticPr fontId="2"/>
  </si>
  <si>
    <t>県費補助金</t>
    <rPh sb="0" eb="2">
      <t>ケンピ</t>
    </rPh>
    <rPh sb="2" eb="5">
      <t>ホジョキン</t>
    </rPh>
    <phoneticPr fontId="2"/>
  </si>
  <si>
    <t>２　支出</t>
    <rPh sb="2" eb="4">
      <t>シシュツ</t>
    </rPh>
    <phoneticPr fontId="2"/>
  </si>
  <si>
    <t>年度大分県介護テクノロジー導入支援事業費補助金変更承認申請書</t>
    <rPh sb="23" eb="27">
      <t>ヘンコウショウニン</t>
    </rPh>
    <rPh sb="27" eb="29">
      <t>シンセイ</t>
    </rPh>
    <phoneticPr fontId="2"/>
  </si>
  <si>
    <t>１．</t>
    <phoneticPr fontId="2"/>
  </si>
  <si>
    <t>年度大分県介護テクノロジー導入支援事業費補助金交付決定通知書</t>
    <rPh sb="25" eb="29">
      <t>ケッテイツウチ</t>
    </rPh>
    <phoneticPr fontId="2"/>
  </si>
  <si>
    <t>年</t>
    <rPh sb="0" eb="1">
      <t>トシ</t>
    </rPh>
    <phoneticPr fontId="2"/>
  </si>
  <si>
    <t>で交付申請のあった</t>
    <rPh sb="1" eb="5">
      <t>コウフシンセイ</t>
    </rPh>
    <phoneticPr fontId="2"/>
  </si>
  <si>
    <t>補助対象経費</t>
    <rPh sb="0" eb="2">
      <t>ホジョ</t>
    </rPh>
    <rPh sb="2" eb="4">
      <t>タイショウ</t>
    </rPh>
    <rPh sb="4" eb="6">
      <t>ケイヒ</t>
    </rPh>
    <phoneticPr fontId="2"/>
  </si>
  <si>
    <t>２</t>
    <phoneticPr fontId="2"/>
  </si>
  <si>
    <t>補助金の交付決定額</t>
    <rPh sb="0" eb="2">
      <t>ホジョ</t>
    </rPh>
    <rPh sb="4" eb="6">
      <t>コウフ</t>
    </rPh>
    <rPh sb="6" eb="8">
      <t>ケッテイ</t>
    </rPh>
    <rPh sb="8" eb="9">
      <t>ガク</t>
    </rPh>
    <phoneticPr fontId="2"/>
  </si>
  <si>
    <t>補助事業の内容又は経費の配分の変更（知事が定める軽微な変更を除く。）をする場合は、補助事業変更承認申請書（第５号様式）を知事に提出し、その承認を受けること。</t>
    <phoneticPr fontId="2"/>
  </si>
  <si>
    <t>補助事業を中止し、又は廃止する場合は、事業中止（廃止）承認申請書（第６号様式）を知事に提出し、その承認を受けること。</t>
    <phoneticPr fontId="2"/>
  </si>
  <si>
    <t>補助事業が予定の期間内に完了しない場合又は補助事業の遂行が困難となった場合は、速やかに知事に報告し、その指示を受けること。</t>
    <phoneticPr fontId="2"/>
  </si>
  <si>
    <t>この補助金に係る収入及び支出を明らかにした預金通帳、金銭（預金）出納簿等の帳簿及び契約書、領収書等の証拠書類は、補助事業が完了した日の属する年度の翌年度から起算して１０年間整備保管すること。</t>
    <phoneticPr fontId="2"/>
  </si>
  <si>
    <t xml:space="preserve">暴力団員（暴力団員による不当な行為の防止等に関する法律（平成３年法律第７７号）第２条第６号に規定する暴力団員をいう。以下同じ。）又は暴力団（同法第２条第２号に規定する暴力団をいう。）若しくは暴力団員と密接な関係を有する者であってはならないこと。
</t>
    <phoneticPr fontId="2"/>
  </si>
  <si>
    <t xml:space="preserve">この補助事業によって取得し、又は効用の増加した財産（以下「財産」という。）は、知事の承認を受けないで、補助金の交付目的に反して使用し、譲渡し、交換し、貸付け又は担保の用に供してはならないこと。ただし、減価償却資産の耐用年数等に関する省令に定められている財産については、 大蔵省令（昭和４０年大蔵省令第１５号。以下「大蔵省令」という。）に定められている耐用年数に相当する期間を経過している場合はこの限りではないこと。
</t>
    <phoneticPr fontId="2"/>
  </si>
  <si>
    <t>財産は、財産管理台帳及びその他関係書類を整備保管し、当該補助事業の完了後においても善良な管理者の注意をもって管理するとともに、補助金の交付目的に従って、その効率的な運用を図ること。</t>
    <phoneticPr fontId="2"/>
  </si>
  <si>
    <t>財産のうち、一件当たりの取得価格が３０万円以上のものを処分しようとするときは、あらかじめ知事の承認を受けること。ただし、大蔵省令に定められている財産については、大蔵省令に定められている耐用年数に相当する期間を経過している場合はこの限りではないこと。</t>
    <phoneticPr fontId="2"/>
  </si>
  <si>
    <t>知事の承認を受けて財産を処分したことにより収入があった場合は、その収入の全部又は一部を県に納付させることがあること。</t>
    <phoneticPr fontId="2"/>
  </si>
  <si>
    <t>第４条第３項ただし書きの規定により補助金の交付申請をした場合は、第１０条の規定による実績報告書の提出時に、当該補助金に係る消費税等仕入控除税額が明らかになったときは、これを補助金額から減額して報告すること。</t>
    <phoneticPr fontId="2"/>
  </si>
  <si>
    <t>(10)</t>
    <phoneticPr fontId="2"/>
  </si>
  <si>
    <t>(11)</t>
    <phoneticPr fontId="2"/>
  </si>
  <si>
    <t>その他、大分県補助金等交付規則、大分県介護テクノロジー導入支援事業実施要領及び大分県介護テクノロジー導入支援事業費補助金交付要綱の定めに従うこと。</t>
    <phoneticPr fontId="2"/>
  </si>
  <si>
    <t>(12)</t>
    <phoneticPr fontId="2"/>
  </si>
  <si>
    <t>(13)</t>
    <phoneticPr fontId="2"/>
  </si>
  <si>
    <t>第</t>
    <rPh sb="0" eb="1">
      <t>ダイ</t>
    </rPh>
    <phoneticPr fontId="2"/>
  </si>
  <si>
    <t>（備考）</t>
    <rPh sb="1" eb="3">
      <t>ビコウ</t>
    </rPh>
    <phoneticPr fontId="2"/>
  </si>
  <si>
    <t>変更部分を二段書きにし、変更前をかっこ書きで上段に記載すること。</t>
    <phoneticPr fontId="2"/>
  </si>
  <si>
    <t>　以下、第１号様式の記の２以下に準じて作成するものとし、変更前と変更後が比較対照できるよう、</t>
    <phoneticPr fontId="2"/>
  </si>
  <si>
    <t>第６号様式（第５条関係）</t>
    <rPh sb="0" eb="1">
      <t>ダイ</t>
    </rPh>
    <rPh sb="2" eb="3">
      <t>ゴウ</t>
    </rPh>
    <rPh sb="3" eb="5">
      <t>ヨウシキ</t>
    </rPh>
    <rPh sb="6" eb="7">
      <t>ダイ</t>
    </rPh>
    <rPh sb="8" eb="9">
      <t>ジョウ</t>
    </rPh>
    <rPh sb="9" eb="11">
      <t>カンケイ</t>
    </rPh>
    <phoneticPr fontId="2"/>
  </si>
  <si>
    <t>中止（廃止）の理由</t>
    <rPh sb="0" eb="2">
      <t>チュウシ</t>
    </rPh>
    <rPh sb="3" eb="5">
      <t>ハイシ</t>
    </rPh>
    <rPh sb="7" eb="9">
      <t>リユウ</t>
    </rPh>
    <phoneticPr fontId="2"/>
  </si>
  <si>
    <t>中止の期間（又は廃止の期日）</t>
    <rPh sb="0" eb="2">
      <t>チュウシ</t>
    </rPh>
    <rPh sb="3" eb="5">
      <t>キカン</t>
    </rPh>
    <rPh sb="6" eb="7">
      <t>マタ</t>
    </rPh>
    <rPh sb="8" eb="10">
      <t>ハイシ</t>
    </rPh>
    <rPh sb="11" eb="13">
      <t>キジツ</t>
    </rPh>
    <phoneticPr fontId="2"/>
  </si>
  <si>
    <t>中止（廃止）後の措置</t>
    <rPh sb="0" eb="2">
      <t>チュウシ</t>
    </rPh>
    <rPh sb="3" eb="5">
      <t>ハイシ</t>
    </rPh>
    <rPh sb="6" eb="7">
      <t>ゴ</t>
    </rPh>
    <rPh sb="8" eb="10">
      <t>ソチ</t>
    </rPh>
    <phoneticPr fontId="2"/>
  </si>
  <si>
    <t>２．</t>
    <phoneticPr fontId="2"/>
  </si>
  <si>
    <t>３．</t>
    <phoneticPr fontId="2"/>
  </si>
  <si>
    <t>（公印省略）</t>
    <rPh sb="1" eb="5">
      <t>コウインショウリャク</t>
    </rPh>
    <phoneticPr fontId="2"/>
  </si>
  <si>
    <t>第５号様式（第６条関係）</t>
    <rPh sb="0" eb="1">
      <t>ダイ</t>
    </rPh>
    <rPh sb="2" eb="3">
      <t>ゴウ</t>
    </rPh>
    <rPh sb="3" eb="5">
      <t>ヨウシキ</t>
    </rPh>
    <rPh sb="6" eb="7">
      <t>ダイ</t>
    </rPh>
    <rPh sb="8" eb="9">
      <t>ジョウ</t>
    </rPh>
    <rPh sb="9" eb="11">
      <t>カンケイ</t>
    </rPh>
    <phoneticPr fontId="2"/>
  </si>
  <si>
    <t>第７号様式（第５条関係）</t>
    <rPh sb="0" eb="1">
      <t>ダイ</t>
    </rPh>
    <rPh sb="2" eb="3">
      <t>ゴウ</t>
    </rPh>
    <rPh sb="3" eb="5">
      <t>ヨウシキ</t>
    </rPh>
    <rPh sb="6" eb="7">
      <t>ダイ</t>
    </rPh>
    <rPh sb="8" eb="9">
      <t>ジョウ</t>
    </rPh>
    <rPh sb="9" eb="11">
      <t>カンケイ</t>
    </rPh>
    <phoneticPr fontId="2"/>
  </si>
  <si>
    <t>年度大分県介護テクノロジー導入支援事業費補助金変更承認通知書</t>
    <phoneticPr fontId="2"/>
  </si>
  <si>
    <t>で提出のあった</t>
    <rPh sb="1" eb="3">
      <t>テイシュツ</t>
    </rPh>
    <phoneticPr fontId="2"/>
  </si>
  <si>
    <t>電　　　　　　話</t>
    <rPh sb="0" eb="1">
      <t>デン</t>
    </rPh>
    <rPh sb="7" eb="8">
      <t>ハナシ</t>
    </rPh>
    <phoneticPr fontId="2"/>
  </si>
  <si>
    <t>担　　　　　　当</t>
    <rPh sb="0" eb="1">
      <t>タン</t>
    </rPh>
    <rPh sb="7" eb="8">
      <t>トウ</t>
    </rPh>
    <phoneticPr fontId="2"/>
  </si>
  <si>
    <t>第８号様式（第５条関係）</t>
    <rPh sb="0" eb="1">
      <t>ダイ</t>
    </rPh>
    <rPh sb="2" eb="3">
      <t>ゴウ</t>
    </rPh>
    <rPh sb="3" eb="5">
      <t>ヨウシキ</t>
    </rPh>
    <rPh sb="6" eb="7">
      <t>ダイ</t>
    </rPh>
    <rPh sb="8" eb="9">
      <t>ジョウ</t>
    </rPh>
    <rPh sb="9" eb="11">
      <t>カンケイ</t>
    </rPh>
    <phoneticPr fontId="2"/>
  </si>
  <si>
    <t>第９号様式（第５条関係）</t>
    <rPh sb="0" eb="1">
      <t>ダイ</t>
    </rPh>
    <rPh sb="2" eb="3">
      <t>ゴウ</t>
    </rPh>
    <rPh sb="3" eb="5">
      <t>ヨウシキ</t>
    </rPh>
    <rPh sb="6" eb="7">
      <t>ダイ</t>
    </rPh>
    <rPh sb="8" eb="9">
      <t>ジョウ</t>
    </rPh>
    <rPh sb="9" eb="11">
      <t>カンケイ</t>
    </rPh>
    <phoneticPr fontId="2"/>
  </si>
  <si>
    <t>金額</t>
    <rPh sb="0" eb="2">
      <t>キンガク</t>
    </rPh>
    <phoneticPr fontId="2"/>
  </si>
  <si>
    <t>合計</t>
    <rPh sb="0" eb="2">
      <t>ゴウケイ</t>
    </rPh>
    <phoneticPr fontId="2"/>
  </si>
  <si>
    <t>第１０号様式（第５条関係）</t>
    <rPh sb="0" eb="1">
      <t>ダイ</t>
    </rPh>
    <rPh sb="3" eb="4">
      <t>ゴウ</t>
    </rPh>
    <rPh sb="4" eb="6">
      <t>ヨウシキ</t>
    </rPh>
    <rPh sb="7" eb="8">
      <t>ダイ</t>
    </rPh>
    <rPh sb="9" eb="10">
      <t>ジョウ</t>
    </rPh>
    <rPh sb="10" eb="12">
      <t>カンケイ</t>
    </rPh>
    <phoneticPr fontId="2"/>
  </si>
  <si>
    <t>年度大分県介護テクノロジー導入支援事業費補助金に係る</t>
    <rPh sb="24" eb="25">
      <t>カカ</t>
    </rPh>
    <phoneticPr fontId="2"/>
  </si>
  <si>
    <t>消費税等仕入控除税額確定報告書</t>
  </si>
  <si>
    <t>（　　年　　月　　日付け　　第　　　　号による額の確定通知額）</t>
    <phoneticPr fontId="2"/>
  </si>
  <si>
    <t>補助金の額の確定時に減額した消費税等仕入控除税額</t>
    <rPh sb="0" eb="3">
      <t>ホジョキン</t>
    </rPh>
    <rPh sb="4" eb="5">
      <t>ガク</t>
    </rPh>
    <rPh sb="6" eb="8">
      <t>カクテイ</t>
    </rPh>
    <rPh sb="8" eb="9">
      <t>ジ</t>
    </rPh>
    <rPh sb="10" eb="12">
      <t>ゲンガク</t>
    </rPh>
    <rPh sb="14" eb="17">
      <t>ショウヒゼイ</t>
    </rPh>
    <rPh sb="17" eb="18">
      <t>ナド</t>
    </rPh>
    <rPh sb="18" eb="20">
      <t>シイレ</t>
    </rPh>
    <rPh sb="20" eb="22">
      <t>コウジョ</t>
    </rPh>
    <rPh sb="22" eb="24">
      <t>ゼイガク</t>
    </rPh>
    <phoneticPr fontId="2"/>
  </si>
  <si>
    <t>３</t>
    <phoneticPr fontId="2"/>
  </si>
  <si>
    <t>消費税等の申告により確定した消費税等仕入控除税額</t>
    <phoneticPr fontId="2"/>
  </si>
  <si>
    <t>４</t>
    <phoneticPr fontId="2"/>
  </si>
  <si>
    <t>補助金返還相当額（３－２）</t>
    <phoneticPr fontId="2"/>
  </si>
  <si>
    <t>５</t>
    <phoneticPr fontId="2"/>
  </si>
  <si>
    <t>（１）別紙を添付すること。</t>
    <phoneticPr fontId="2"/>
  </si>
  <si>
    <t>（２）その他参考となる書類</t>
    <phoneticPr fontId="2"/>
  </si>
  <si>
    <t>消費税確定申告書の写し及びその添付書類（補助金に係るもの）を添付すること。</t>
    <phoneticPr fontId="2"/>
  </si>
  <si>
    <t>（注）補助金返還相当額がない場合も報告すること。</t>
    <phoneticPr fontId="2"/>
  </si>
  <si>
    <t>消費税等仕入控除税額集計表</t>
    <phoneticPr fontId="2"/>
  </si>
  <si>
    <t>仕入に係る消費税額及び
地方消費税額     （Ａ）</t>
    <phoneticPr fontId="2"/>
  </si>
  <si>
    <t>補助率（Ｂ）</t>
    <phoneticPr fontId="2"/>
  </si>
  <si>
    <t>仕入に係る消費税等仕入
控除税額  　 （Ａ×Ｂ）</t>
    <phoneticPr fontId="2"/>
  </si>
  <si>
    <t>第１１号様式（第９条関係）</t>
    <rPh sb="0" eb="1">
      <t>ダイ</t>
    </rPh>
    <rPh sb="3" eb="4">
      <t>ゴウ</t>
    </rPh>
    <rPh sb="4" eb="6">
      <t>ヨウシキ</t>
    </rPh>
    <rPh sb="7" eb="8">
      <t>ダイ</t>
    </rPh>
    <rPh sb="9" eb="10">
      <t>ジョウ</t>
    </rPh>
    <rPh sb="10" eb="12">
      <t>カンケイ</t>
    </rPh>
    <phoneticPr fontId="2"/>
  </si>
  <si>
    <t>年度大分県介護テクノロジー導入支援事業費補助金交付請求書</t>
    <rPh sb="25" eb="27">
      <t>セイキュウ</t>
    </rPh>
    <phoneticPr fontId="2"/>
  </si>
  <si>
    <t>補助金交付
決定額</t>
    <rPh sb="0" eb="3">
      <t>ホジョキン</t>
    </rPh>
    <rPh sb="3" eb="5">
      <t>コウフ</t>
    </rPh>
    <rPh sb="6" eb="8">
      <t>ケッテイ</t>
    </rPh>
    <rPh sb="8" eb="9">
      <t>ガク</t>
    </rPh>
    <phoneticPr fontId="2"/>
  </si>
  <si>
    <t>既受領額</t>
    <rPh sb="0" eb="1">
      <t>スデ</t>
    </rPh>
    <rPh sb="1" eb="4">
      <t>ジュリョウガク</t>
    </rPh>
    <phoneticPr fontId="2"/>
  </si>
  <si>
    <t>今回請求額</t>
    <rPh sb="0" eb="5">
      <t>コンカイセイキュウガク</t>
    </rPh>
    <phoneticPr fontId="2"/>
  </si>
  <si>
    <t>残額</t>
    <rPh sb="0" eb="2">
      <t>ザンガク</t>
    </rPh>
    <phoneticPr fontId="2"/>
  </si>
  <si>
    <t>支店名</t>
    <rPh sb="0" eb="3">
      <t>シテンメイ</t>
    </rPh>
    <phoneticPr fontId="2"/>
  </si>
  <si>
    <t>口座種別</t>
    <rPh sb="0" eb="4">
      <t>コウザシュベツ</t>
    </rPh>
    <phoneticPr fontId="2"/>
  </si>
  <si>
    <t>口座名義人（カナ）</t>
    <rPh sb="0" eb="5">
      <t>コウザメイギニン</t>
    </rPh>
    <phoneticPr fontId="2"/>
  </si>
  <si>
    <t>年度大分県介護テクノロジー導入支援事業実績報告書</t>
    <phoneticPr fontId="2"/>
  </si>
  <si>
    <t>事業の効果</t>
    <rPh sb="0" eb="2">
      <t>ジギョウ</t>
    </rPh>
    <rPh sb="3" eb="5">
      <t>コウカ</t>
    </rPh>
    <phoneticPr fontId="2"/>
  </si>
  <si>
    <t>事業完了年月日</t>
    <rPh sb="0" eb="2">
      <t>ジギョウ</t>
    </rPh>
    <rPh sb="2" eb="4">
      <t>カンリョウ</t>
    </rPh>
    <rPh sb="4" eb="7">
      <t>ネンガッピ</t>
    </rPh>
    <phoneticPr fontId="2"/>
  </si>
  <si>
    <t>事業実績書（第１３号様式）</t>
    <rPh sb="0" eb="2">
      <t>ジギョウ</t>
    </rPh>
    <rPh sb="2" eb="4">
      <t>ジッセキ</t>
    </rPh>
    <rPh sb="4" eb="5">
      <t>ショ</t>
    </rPh>
    <rPh sb="6" eb="7">
      <t>ダイ</t>
    </rPh>
    <rPh sb="9" eb="10">
      <t>ゴウ</t>
    </rPh>
    <rPh sb="10" eb="12">
      <t>ヨウシキ</t>
    </rPh>
    <phoneticPr fontId="2"/>
  </si>
  <si>
    <t>収支精算書（第１４号様式）</t>
    <rPh sb="0" eb="2">
      <t>シュウシ</t>
    </rPh>
    <rPh sb="2" eb="5">
      <t>セイサンショ</t>
    </rPh>
    <rPh sb="6" eb="7">
      <t>ダイ</t>
    </rPh>
    <rPh sb="9" eb="10">
      <t>ゴウ</t>
    </rPh>
    <rPh sb="10" eb="12">
      <t>ヨウシキ</t>
    </rPh>
    <phoneticPr fontId="2"/>
  </si>
  <si>
    <t>契約書又は見積書の写し</t>
    <rPh sb="0" eb="3">
      <t>ケイヤクショ</t>
    </rPh>
    <rPh sb="3" eb="4">
      <t>マタ</t>
    </rPh>
    <rPh sb="5" eb="8">
      <t>ミツモリショ</t>
    </rPh>
    <rPh sb="9" eb="10">
      <t>ウツ</t>
    </rPh>
    <phoneticPr fontId="2"/>
  </si>
  <si>
    <t>(6)</t>
    <phoneticPr fontId="2"/>
  </si>
  <si>
    <t>(7)</t>
    <phoneticPr fontId="2"/>
  </si>
  <si>
    <t>完成写真</t>
    <rPh sb="0" eb="4">
      <t>カンセイシャシン</t>
    </rPh>
    <phoneticPr fontId="2"/>
  </si>
  <si>
    <t>領収書又は請求書の写し</t>
    <rPh sb="0" eb="3">
      <t>リョウシュウショ</t>
    </rPh>
    <rPh sb="3" eb="4">
      <t>マタ</t>
    </rPh>
    <rPh sb="5" eb="8">
      <t>セイキュウショ</t>
    </rPh>
    <rPh sb="9" eb="10">
      <t>ウツ</t>
    </rPh>
    <phoneticPr fontId="2"/>
  </si>
  <si>
    <t>財産管理台帳の写し</t>
    <rPh sb="0" eb="2">
      <t>ザイサン</t>
    </rPh>
    <rPh sb="2" eb="4">
      <t>カンリ</t>
    </rPh>
    <rPh sb="4" eb="6">
      <t>ダイチョウ</t>
    </rPh>
    <rPh sb="7" eb="8">
      <t>ウツ</t>
    </rPh>
    <phoneticPr fontId="2"/>
  </si>
  <si>
    <t>※減額確定でない場合は、不要な事項は二重線により削除すること。</t>
    <phoneticPr fontId="2"/>
  </si>
  <si>
    <t>年度大分県介護テクノロジー導入支援事業費補助金変更交付決定通知書</t>
    <phoneticPr fontId="2"/>
  </si>
  <si>
    <t>）</t>
    <phoneticPr fontId="2"/>
  </si>
  <si>
    <t>で変更承認申請のあった</t>
    <rPh sb="1" eb="3">
      <t>ヘンコウ</t>
    </rPh>
    <rPh sb="3" eb="5">
      <t>ショウニン</t>
    </rPh>
    <rPh sb="5" eb="7">
      <t>シンセイ</t>
    </rPh>
    <phoneticPr fontId="2"/>
  </si>
  <si>
    <t>（</t>
    <phoneticPr fontId="2"/>
  </si>
  <si>
    <t>年度</t>
    <rPh sb="0" eb="2">
      <t>ネンド</t>
    </rPh>
    <phoneticPr fontId="2"/>
  </si>
  <si>
    <t xml:space="preserve">第４条第３項ただし書きの規定により補助金の交付申請をした場合は、第１１条の規定による補助金の額の確定通知を受けた後において、消費税等の申告により当該補助金に係る消費税等仕入控除税額が確定したときは、その金額（前号の規定により減額した場合は、その金額が減じた額を上回る部分の金額）を補助金に係る消費税等仕入控除税額確定報告書（第７号様式）により速やかに知事に報告するとともに、当該金額を返還すること。
</t>
    <phoneticPr fontId="2"/>
  </si>
  <si>
    <t xml:space="preserve">大分県補助金等交付規則第５条第１項第１号の規定による知事の定める軽微な変更の範囲は、補助金の額に変更を及ぼさない変更で、次のとおりとする。
ア　補助金の交付目的に反しない事業内容の変更（事業量の２０パーセント以内の減少等）
イ　補助対象経費の２０パーセント以内の増減
　　ただし、補助金の減額であり、価格競争（入札等）を行った結果で、内容に一切の変更がない場合
　　は軽微な変更の範囲に含まれる。 
　　この場合にあっては、実績報告に併せて変更の承認を申請すること。
</t>
    <phoneticPr fontId="2"/>
  </si>
  <si>
    <t>大分県介護テクノロジー導入支援事業費補助金については、下記のとおり変更交付することに決定した
ので、大分県介護テクノロジー導入支援事業費補助金交付要綱第６条の規定により通知します。</t>
    <rPh sb="3" eb="5">
      <t>カイゴ</t>
    </rPh>
    <rPh sb="11" eb="13">
      <t>ドウニュウ</t>
    </rPh>
    <rPh sb="13" eb="15">
      <t>シエン</t>
    </rPh>
    <rPh sb="15" eb="18">
      <t>ジギョウヒ</t>
    </rPh>
    <rPh sb="18" eb="21">
      <t>ホジョキン</t>
    </rPh>
    <rPh sb="27" eb="29">
      <t>カキ</t>
    </rPh>
    <rPh sb="35" eb="37">
      <t>コウフ</t>
    </rPh>
    <rPh sb="42" eb="44">
      <t>ケッテイ</t>
    </rPh>
    <rPh sb="61" eb="63">
      <t>ドウニュウ</t>
    </rPh>
    <rPh sb="63" eb="65">
      <t>シエン</t>
    </rPh>
    <rPh sb="65" eb="68">
      <t>ジギョウヒ</t>
    </rPh>
    <rPh sb="68" eb="71">
      <t>ホジョキン</t>
    </rPh>
    <rPh sb="71" eb="73">
      <t>コウフ</t>
    </rPh>
    <rPh sb="73" eb="75">
      <t>ヨウコウ</t>
    </rPh>
    <rPh sb="75" eb="76">
      <t>ダイ</t>
    </rPh>
    <rPh sb="77" eb="78">
      <t>ジョウ</t>
    </rPh>
    <rPh sb="79" eb="81">
      <t>キテイ</t>
    </rPh>
    <rPh sb="84" eb="86">
      <t>ツウチ</t>
    </rPh>
    <phoneticPr fontId="2"/>
  </si>
  <si>
    <t>住所</t>
    <rPh sb="0" eb="1">
      <t>ジュウ</t>
    </rPh>
    <rPh sb="1" eb="2">
      <t>ショ</t>
    </rPh>
    <phoneticPr fontId="2"/>
  </si>
  <si>
    <t>法人名</t>
    <rPh sb="0" eb="1">
      <t>ホウ</t>
    </rPh>
    <rPh sb="1" eb="2">
      <t>ヒト</t>
    </rPh>
    <rPh sb="2" eb="3">
      <t>メイ</t>
    </rPh>
    <phoneticPr fontId="2"/>
  </si>
  <si>
    <t>第　　　　　　号</t>
    <rPh sb="0" eb="1">
      <t>ダイ</t>
    </rPh>
    <rPh sb="7" eb="8">
      <t>ゴウ</t>
    </rPh>
    <phoneticPr fontId="2"/>
  </si>
  <si>
    <t>補助対象経費の内訳</t>
    <rPh sb="0" eb="4">
      <t>ホジョタイショウ</t>
    </rPh>
    <rPh sb="4" eb="6">
      <t>ケイヒ</t>
    </rPh>
    <rPh sb="7" eb="9">
      <t>ウチワケ</t>
    </rPh>
    <phoneticPr fontId="2"/>
  </si>
  <si>
    <t>第１４号様式（第１０条関係）</t>
    <rPh sb="0" eb="1">
      <t>ダイ</t>
    </rPh>
    <rPh sb="3" eb="4">
      <t>ゴウ</t>
    </rPh>
    <rPh sb="4" eb="6">
      <t>ヨウシキ</t>
    </rPh>
    <rPh sb="7" eb="8">
      <t>ダイ</t>
    </rPh>
    <rPh sb="10" eb="11">
      <t>ジョウ</t>
    </rPh>
    <rPh sb="11" eb="13">
      <t>カンケイ</t>
    </rPh>
    <phoneticPr fontId="2"/>
  </si>
  <si>
    <t>収支精算書</t>
    <rPh sb="0" eb="2">
      <t>シュウシ</t>
    </rPh>
    <rPh sb="2" eb="5">
      <t>セイサンショ</t>
    </rPh>
    <phoneticPr fontId="2"/>
  </si>
  <si>
    <t>精算額</t>
    <rPh sb="0" eb="2">
      <t>セイサン</t>
    </rPh>
    <rPh sb="2" eb="3">
      <t>ガク</t>
    </rPh>
    <phoneticPr fontId="2"/>
  </si>
  <si>
    <t>第１３号様式（第１０条関係）</t>
    <rPh sb="0" eb="1">
      <t>ダイ</t>
    </rPh>
    <rPh sb="3" eb="4">
      <t>ゴウ</t>
    </rPh>
    <rPh sb="4" eb="6">
      <t>ヨウシキ</t>
    </rPh>
    <rPh sb="7" eb="8">
      <t>ダイ</t>
    </rPh>
    <rPh sb="10" eb="11">
      <t>ジョウ</t>
    </rPh>
    <rPh sb="11" eb="13">
      <t>カンケイ</t>
    </rPh>
    <phoneticPr fontId="2"/>
  </si>
  <si>
    <t>配置台数</t>
    <rPh sb="0" eb="4">
      <t>ハイチダイスウ</t>
    </rPh>
    <phoneticPr fontId="2"/>
  </si>
  <si>
    <t>導入に要した経費の
内訳</t>
    <rPh sb="0" eb="2">
      <t>ドウニュウ</t>
    </rPh>
    <rPh sb="3" eb="4">
      <t>ヨウ</t>
    </rPh>
    <rPh sb="6" eb="8">
      <t>ケイヒ</t>
    </rPh>
    <rPh sb="10" eb="12">
      <t>ウチワケ</t>
    </rPh>
    <phoneticPr fontId="2"/>
  </si>
  <si>
    <t>年度大分県介護テクノロジー導入支援事業費補助金の額の確定通知書</t>
    <phoneticPr fontId="2"/>
  </si>
  <si>
    <t>で提出のあった</t>
    <phoneticPr fontId="2"/>
  </si>
  <si>
    <t>円については、</t>
    <phoneticPr fontId="2"/>
  </si>
  <si>
    <t>金</t>
    <rPh sb="0" eb="1">
      <t>キン</t>
    </rPh>
    <phoneticPr fontId="2"/>
  </si>
  <si>
    <t>円に確定したので、大分県介護テクノロジー導入支援事業費補助金</t>
    <phoneticPr fontId="2"/>
  </si>
  <si>
    <t>交付要綱第１１条の規定により通知します。</t>
    <phoneticPr fontId="2"/>
  </si>
  <si>
    <t>※減額確定でない場合は、不要な事項は削除して作成すること。</t>
    <phoneticPr fontId="2"/>
  </si>
  <si>
    <t>※減額確定の場合は、補助条件を明示すること。（要綱第５条の規定を転記）</t>
    <phoneticPr fontId="2"/>
  </si>
  <si>
    <t>第１５号様式（第１１条関係）</t>
    <rPh sb="0" eb="1">
      <t>ダイ</t>
    </rPh>
    <rPh sb="3" eb="4">
      <t>ゴウ</t>
    </rPh>
    <rPh sb="4" eb="6">
      <t>ヨウシキ</t>
    </rPh>
    <rPh sb="7" eb="8">
      <t>ダイ</t>
    </rPh>
    <rPh sb="10" eb="11">
      <t>ジョウ</t>
    </rPh>
    <rPh sb="11" eb="13">
      <t>カンケイ</t>
    </rPh>
    <phoneticPr fontId="2"/>
  </si>
  <si>
    <t xml:space="preserve">（注）１　「仕入に係る消費税額及び地方消費税額」欄は、補助対象経費に含まれる消費
　　　　　税等相当額のうち、消費税法の規定により、仕入に係る消費税額と当該金額に
　　　　　地方税　法に規定する地方消費税率を乗じて得た金額との合計額を記載する
　　　　　こと。
</t>
    <phoneticPr fontId="2"/>
  </si>
  <si>
    <t>　　　２　「仕入に係る消費税等仕入控除税額」欄は、補助対象経費に含まれる消費税等
　　　　　相当額のうち、消費税法の規定により、仕入に係る消費税額として控除できる
　　　　　金額と当該金額に地方税法に規定する地方消費税率を乗じて得た金額との合
　　　　　計額に補助率を乗じて得た金額を記載すること。</t>
    <phoneticPr fontId="2"/>
  </si>
  <si>
    <t>使用状況及び導入により得られた成果
   （事業実績書作成までの使用状況及び導入により得られた成果を記入してください。）</t>
    <rPh sb="0" eb="2">
      <t>シヨウ</t>
    </rPh>
    <rPh sb="2" eb="4">
      <t>ジョウキョウ</t>
    </rPh>
    <rPh sb="4" eb="5">
      <t>オヨ</t>
    </rPh>
    <rPh sb="6" eb="8">
      <t>ドウニュウ</t>
    </rPh>
    <rPh sb="11" eb="12">
      <t>エ</t>
    </rPh>
    <rPh sb="15" eb="17">
      <t>セイカ</t>
    </rPh>
    <rPh sb="22" eb="24">
      <t>ジギョウ</t>
    </rPh>
    <rPh sb="24" eb="26">
      <t>ジッセキ</t>
    </rPh>
    <rPh sb="26" eb="27">
      <t>ショ</t>
    </rPh>
    <rPh sb="27" eb="29">
      <t>サクセイ</t>
    </rPh>
    <rPh sb="32" eb="34">
      <t>シヨウ</t>
    </rPh>
    <rPh sb="34" eb="36">
      <t>ジョウキョウ</t>
    </rPh>
    <rPh sb="36" eb="37">
      <t>オヨ</t>
    </rPh>
    <rPh sb="38" eb="40">
      <t>ドウニュウ</t>
    </rPh>
    <rPh sb="43" eb="44">
      <t>エ</t>
    </rPh>
    <rPh sb="47" eb="49">
      <t>セイカ</t>
    </rPh>
    <rPh sb="50" eb="52">
      <t>キニュウ</t>
    </rPh>
    <phoneticPr fontId="2"/>
  </si>
  <si>
    <t>分類</t>
    <rPh sb="0" eb="1">
      <t>ブンルイ</t>
    </rPh>
    <phoneticPr fontId="2"/>
  </si>
  <si>
    <t>種類</t>
    <rPh sb="0" eb="1">
      <t>シュルイ</t>
    </rPh>
    <phoneticPr fontId="2"/>
  </si>
  <si>
    <t>第　　　　　  号</t>
    <rPh sb="0" eb="1">
      <t>ダイ</t>
    </rPh>
    <rPh sb="8" eb="9">
      <t>ゴウ</t>
    </rPh>
    <phoneticPr fontId="2"/>
  </si>
  <si>
    <t>〒</t>
    <phoneticPr fontId="2"/>
  </si>
  <si>
    <t>年度大分県介護テクノロジー導入支援事業について、下記のとおり変更したいので</t>
    <rPh sb="0" eb="1">
      <t>ネン</t>
    </rPh>
    <phoneticPr fontId="2"/>
  </si>
  <si>
    <t>承認されるよう、大分県介護テクノロジー導入支援事業費補助金交付要綱第５条第１項第１号
の規定により申請します。</t>
    <phoneticPr fontId="2"/>
  </si>
  <si>
    <t>年度大分県介護テクノロジー導入支援事業費補助金</t>
    <rPh sb="0" eb="1">
      <t>ネン</t>
    </rPh>
    <phoneticPr fontId="2"/>
  </si>
  <si>
    <t>（添付書類）</t>
    <rPh sb="1" eb="3">
      <t>テンプ</t>
    </rPh>
    <rPh sb="3" eb="5">
      <t>ショルイ</t>
    </rPh>
    <phoneticPr fontId="2"/>
  </si>
  <si>
    <t>年</t>
    <rPh sb="0" eb="1">
      <t>ネン</t>
    </rPh>
    <phoneticPr fontId="2"/>
  </si>
  <si>
    <t>日</t>
    <rPh sb="0" eb="1">
      <t>ニチ</t>
    </rPh>
    <phoneticPr fontId="2"/>
  </si>
  <si>
    <t>（ 男 ・ 女 ）</t>
    <rPh sb="2" eb="3">
      <t>オトコ</t>
    </rPh>
    <rPh sb="6" eb="7">
      <t>オンナ</t>
    </rPh>
    <phoneticPr fontId="2"/>
  </si>
  <si>
    <t>生年月日　</t>
    <rPh sb="0" eb="2">
      <t>セイネン</t>
    </rPh>
    <rPh sb="2" eb="4">
      <t>ガッピ</t>
    </rPh>
    <phoneticPr fontId="2"/>
  </si>
  <si>
    <t>年度大分県介護テクノロジー導入支援事業費補助金に係る消費税等仕入控除税額が</t>
    <rPh sb="0" eb="1">
      <t>ネン</t>
    </rPh>
    <phoneticPr fontId="2"/>
  </si>
  <si>
    <t>確定したので、大分県介護テクノロジー導入支援事業費補助金交付要綱第５条第１項第１１号の
規定により、下記のとおり報告します。</t>
    <phoneticPr fontId="2"/>
  </si>
  <si>
    <t>ので承認されるよう、大分県介護テクノロジー導入支援事業費補助金交付要綱第５条第１項第
２号の規定により申請します。</t>
    <rPh sb="33" eb="35">
      <t>ヨウコウ</t>
    </rPh>
    <phoneticPr fontId="2"/>
  </si>
  <si>
    <t>円</t>
    <rPh sb="0" eb="1">
      <t>エン</t>
    </rPh>
    <phoneticPr fontId="17"/>
  </si>
  <si>
    <t>合計</t>
    <rPh sb="0" eb="2">
      <t>ゴウケイ</t>
    </rPh>
    <phoneticPr fontId="17"/>
  </si>
  <si>
    <t>補助対象経費の内訳</t>
    <rPh sb="0" eb="2">
      <t>ホジョ</t>
    </rPh>
    <rPh sb="2" eb="4">
      <t>タイショウ</t>
    </rPh>
    <rPh sb="4" eb="6">
      <t>ケイヒ</t>
    </rPh>
    <rPh sb="7" eb="9">
      <t>ウチワケ</t>
    </rPh>
    <phoneticPr fontId="2"/>
  </si>
  <si>
    <t>号の　　</t>
    <rPh sb="0" eb="1">
      <t>ゴウ</t>
    </rPh>
    <phoneticPr fontId="2"/>
  </si>
  <si>
    <t>で交付決定通知のあった</t>
  </si>
  <si>
    <t>円を</t>
    <rPh sb="0" eb="1">
      <t>エン</t>
    </rPh>
    <phoneticPr fontId="2"/>
  </si>
  <si>
    <t>事業</t>
    <rPh sb="0" eb="2">
      <t>ジギョウ</t>
    </rPh>
    <phoneticPr fontId="2"/>
  </si>
  <si>
    <t>年月日</t>
  </si>
  <si>
    <t>令和</t>
  </si>
  <si>
    <t>自己負担金</t>
    <rPh sb="0" eb="4">
      <t>ジコフタン</t>
    </rPh>
    <rPh sb="4" eb="5">
      <t>キン</t>
    </rPh>
    <phoneticPr fontId="2"/>
  </si>
  <si>
    <t>機器導入費</t>
    <rPh sb="0" eb="2">
      <t>キキ</t>
    </rPh>
    <rPh sb="2" eb="4">
      <t>ドウニュウ</t>
    </rPh>
    <rPh sb="4" eb="5">
      <t>ヒ</t>
    </rPh>
    <phoneticPr fontId="2"/>
  </si>
  <si>
    <t>介護テクノロジー導入支援事業変更承認申請書については、大分県介護テクノロジー導入支援事業費
補助金交付要綱第５条の規定に基づき、承認します。</t>
    <rPh sb="0" eb="2">
      <t>カイゴ</t>
    </rPh>
    <rPh sb="8" eb="10">
      <t>ドウニュウ</t>
    </rPh>
    <rPh sb="10" eb="12">
      <t>シエン</t>
    </rPh>
    <rPh sb="12" eb="14">
      <t>ジギョウ</t>
    </rPh>
    <rPh sb="14" eb="16">
      <t>ヘンコウ</t>
    </rPh>
    <rPh sb="16" eb="18">
      <t>ショウニン</t>
    </rPh>
    <rPh sb="18" eb="21">
      <t>シンセイショ</t>
    </rPh>
    <rPh sb="27" eb="29">
      <t>オオイタ</t>
    </rPh>
    <rPh sb="29" eb="30">
      <t>ケン</t>
    </rPh>
    <rPh sb="30" eb="32">
      <t>カイゴ</t>
    </rPh>
    <rPh sb="38" eb="40">
      <t>ドウニュウ</t>
    </rPh>
    <rPh sb="40" eb="42">
      <t>シエン</t>
    </rPh>
    <rPh sb="42" eb="45">
      <t>ジギョウヒ</t>
    </rPh>
    <rPh sb="46" eb="49">
      <t>ホジョキン</t>
    </rPh>
    <rPh sb="49" eb="51">
      <t>コウフ</t>
    </rPh>
    <rPh sb="51" eb="53">
      <t>ヨウコウ</t>
    </rPh>
    <rPh sb="53" eb="54">
      <t>ダイ</t>
    </rPh>
    <rPh sb="55" eb="56">
      <t>ジョウ</t>
    </rPh>
    <rPh sb="57" eb="59">
      <t>キテイ</t>
    </rPh>
    <rPh sb="60" eb="61">
      <t>モト</t>
    </rPh>
    <rPh sb="64" eb="66">
      <t>ショウニン</t>
    </rPh>
    <phoneticPr fontId="2"/>
  </si>
  <si>
    <t>年度大分県</t>
    <phoneticPr fontId="2"/>
  </si>
  <si>
    <t>号の　　　</t>
    <rPh sb="0" eb="1">
      <t>ゴウ</t>
    </rPh>
    <phoneticPr fontId="2"/>
  </si>
  <si>
    <t>大分県介護テクノロジー導入支援事業費補助金については、下記のとおり交付することに決定したので、
大分県介護テクノロジー導入支援事業費補助金交付要綱第６条の規定により通知します。</t>
    <rPh sb="11" eb="13">
      <t>ドウニュウ</t>
    </rPh>
    <rPh sb="13" eb="15">
      <t>シエン</t>
    </rPh>
    <rPh sb="15" eb="18">
      <t>ジギョウヒ</t>
    </rPh>
    <rPh sb="18" eb="21">
      <t>ホジョキン</t>
    </rPh>
    <rPh sb="27" eb="29">
      <t>カキ</t>
    </rPh>
    <rPh sb="33" eb="35">
      <t>コウフ</t>
    </rPh>
    <rPh sb="40" eb="42">
      <t>ケッテイ</t>
    </rPh>
    <rPh sb="50" eb="51">
      <t>ケン</t>
    </rPh>
    <rPh sb="51" eb="53">
      <t>カイゴ</t>
    </rPh>
    <rPh sb="59" eb="61">
      <t>ドウニュウ</t>
    </rPh>
    <rPh sb="61" eb="63">
      <t>シエン</t>
    </rPh>
    <rPh sb="63" eb="66">
      <t>ジギョウヒ</t>
    </rPh>
    <rPh sb="66" eb="69">
      <t>ホジョキン</t>
    </rPh>
    <rPh sb="69" eb="71">
      <t>コウフ</t>
    </rPh>
    <rPh sb="71" eb="73">
      <t>ヨウコウ</t>
    </rPh>
    <rPh sb="73" eb="74">
      <t>ダイ</t>
    </rPh>
    <rPh sb="75" eb="76">
      <t>ジョウ</t>
    </rPh>
    <rPh sb="77" eb="79">
      <t>キテイ</t>
    </rPh>
    <rPh sb="82" eb="84">
      <t>ツウチ</t>
    </rPh>
    <phoneticPr fontId="2"/>
  </si>
  <si>
    <t>年度大分県介護テクノロジー導入支援事業について、下記のとおり実施したので、</t>
    <rPh sb="0" eb="1">
      <t>ネン</t>
    </rPh>
    <phoneticPr fontId="2"/>
  </si>
  <si>
    <t>大分県介護テクノロジー導入支援事業費補助金交付要綱第１０条の規定により、その実績を関係
書類を添えて報告します。併せて、補助対象経費の軽微な変更が生じたため、実績のとおり承
認されるよう申請します。</t>
    <phoneticPr fontId="2"/>
  </si>
  <si>
    <t>大分県介護テクノロジー導入支援事業実績報告書に基づき、</t>
    <phoneticPr fontId="2"/>
  </si>
  <si>
    <t>自己負担金</t>
    <rPh sb="0" eb="5">
      <t>ジコフタンキン</t>
    </rPh>
    <phoneticPr fontId="2"/>
  </si>
  <si>
    <t>法人名</t>
    <rPh sb="0" eb="3">
      <t>ホウジンメイ</t>
    </rPh>
    <phoneticPr fontId="2"/>
  </si>
  <si>
    <t>～</t>
    <phoneticPr fontId="2"/>
  </si>
  <si>
    <t>号の</t>
    <rPh sb="0" eb="1">
      <t>ゴウ</t>
    </rPh>
    <phoneticPr fontId="2"/>
  </si>
  <si>
    <t>自己負担額</t>
    <rPh sb="0" eb="2">
      <t>ジコ</t>
    </rPh>
    <rPh sb="2" eb="5">
      <t>フタンガク</t>
    </rPh>
    <phoneticPr fontId="2"/>
  </si>
  <si>
    <t>日)</t>
    <rPh sb="0" eb="1">
      <t>ニチ</t>
    </rPh>
    <phoneticPr fontId="2"/>
  </si>
  <si>
    <t>donyu-hojyo@pref.oita.jp</t>
    <phoneticPr fontId="2"/>
  </si>
  <si>
    <t>大分県高齢者福祉課　　　　　人材確保・DX推進班</t>
    <rPh sb="0" eb="9">
      <t>オオイタケンコウレイシャフクシカ</t>
    </rPh>
    <rPh sb="14" eb="18">
      <t>ジンザイカクホ</t>
    </rPh>
    <rPh sb="21" eb="24">
      <t>スイシンハン</t>
    </rPh>
    <phoneticPr fontId="2"/>
  </si>
  <si>
    <t>第　  号</t>
    <rPh sb="0" eb="1">
      <t>ダイ</t>
    </rPh>
    <rPh sb="4" eb="5">
      <t>ゴウ</t>
    </rPh>
    <phoneticPr fontId="2"/>
  </si>
  <si>
    <t>第　    号</t>
    <rPh sb="0" eb="1">
      <t>ダイ</t>
    </rPh>
    <rPh sb="6" eb="7">
      <t>ゴウ</t>
    </rPh>
    <phoneticPr fontId="2"/>
  </si>
  <si>
    <t>097-506-2785・2783</t>
    <phoneticPr fontId="2"/>
  </si>
  <si>
    <t>2.</t>
    <phoneticPr fontId="2"/>
  </si>
  <si>
    <t>（変更前</t>
    <rPh sb="1" eb="3">
      <t>ヘンコウ</t>
    </rPh>
    <rPh sb="3" eb="4">
      <t>マエ</t>
    </rPh>
    <phoneticPr fontId="2"/>
  </si>
  <si>
    <t>変更後</t>
    <rPh sb="0" eb="2">
      <t>ヘンコウ</t>
    </rPh>
    <rPh sb="2" eb="3">
      <t>ゴ</t>
    </rPh>
    <phoneticPr fontId="2"/>
  </si>
  <si>
    <t>機器導入費用</t>
    <rPh sb="0" eb="2">
      <t>キキ</t>
    </rPh>
    <rPh sb="2" eb="4">
      <t>ドウニュウ</t>
    </rPh>
    <rPh sb="4" eb="6">
      <t>ヒヨウ</t>
    </rPh>
    <phoneticPr fontId="2"/>
  </si>
  <si>
    <t>第　号</t>
    <rPh sb="0" eb="1">
      <t>ダイ</t>
    </rPh>
    <rPh sb="2" eb="3">
      <t>ゴウ</t>
    </rPh>
    <phoneticPr fontId="2"/>
  </si>
  <si>
    <t xml:space="preserve">第　  号   </t>
    <rPh sb="0" eb="1">
      <t>ダイ</t>
    </rPh>
    <rPh sb="3" eb="4">
      <t>ゴウ</t>
    </rPh>
    <phoneticPr fontId="2"/>
  </si>
  <si>
    <t>第号の</t>
    <rPh sb="0" eb="1">
      <t>ダイ</t>
    </rPh>
    <rPh sb="1" eb="2">
      <t>ゴウ</t>
    </rPh>
    <phoneticPr fontId="2"/>
  </si>
  <si>
    <t xml:space="preserve"> 第　号</t>
    <phoneticPr fontId="2"/>
  </si>
  <si>
    <t>補助額</t>
    <rPh sb="0" eb="2">
      <t>ホジョ</t>
    </rPh>
    <rPh sb="2" eb="3">
      <t>ガク</t>
    </rPh>
    <phoneticPr fontId="2"/>
  </si>
  <si>
    <t>事業所名：</t>
    <rPh sb="0" eb="3">
      <t>ジギョウショ</t>
    </rPh>
    <rPh sb="3" eb="4">
      <t>メイ</t>
    </rPh>
    <phoneticPr fontId="13"/>
  </si>
  <si>
    <t>１．介護テクノロジー</t>
    <rPh sb="2" eb="4">
      <t>カイゴ</t>
    </rPh>
    <phoneticPr fontId="13"/>
  </si>
  <si>
    <t>（２）その他</t>
    <rPh sb="5" eb="6">
      <t>タ</t>
    </rPh>
    <phoneticPr fontId="2"/>
  </si>
  <si>
    <t>小計</t>
    <rPh sb="0" eb="2">
      <t>ショウケイ</t>
    </rPh>
    <phoneticPr fontId="13"/>
  </si>
  <si>
    <t>２．介護テクノロジーのパッケージ型導入</t>
    <rPh sb="2" eb="4">
      <t>カイゴ</t>
    </rPh>
    <rPh sb="16" eb="17">
      <t>ガタ</t>
    </rPh>
    <rPh sb="17" eb="19">
      <t>ドウニュウ</t>
    </rPh>
    <phoneticPr fontId="13"/>
  </si>
  <si>
    <t>製品名</t>
    <rPh sb="0" eb="2">
      <t>セイヒンメイ</t>
    </rPh>
    <phoneticPr fontId="2"/>
  </si>
  <si>
    <t>（１）介護業務支援のうち「介護ソフト」</t>
    <rPh sb="3" eb="7">
      <t>カイゴギョウム</t>
    </rPh>
    <rPh sb="7" eb="9">
      <t>シエン</t>
    </rPh>
    <rPh sb="13" eb="15">
      <t>カイゴ</t>
    </rPh>
    <phoneticPr fontId="13"/>
  </si>
  <si>
    <t>①介護業務支援（介護ソフト等）</t>
    <rPh sb="1" eb="3">
      <t>カイゴ</t>
    </rPh>
    <rPh sb="3" eb="5">
      <t>ギョウム</t>
    </rPh>
    <rPh sb="5" eb="7">
      <t>シエン</t>
    </rPh>
    <rPh sb="8" eb="10">
      <t>カイゴ</t>
    </rPh>
    <rPh sb="13" eb="14">
      <t>トウ</t>
    </rPh>
    <phoneticPr fontId="2"/>
  </si>
  <si>
    <t>② ①と連動する介護テクノロジー</t>
    <rPh sb="4" eb="6">
      <t>レンドウ</t>
    </rPh>
    <rPh sb="8" eb="10">
      <t>カイゴ</t>
    </rPh>
    <phoneticPr fontId="2"/>
  </si>
  <si>
    <t>③通信環境整備（Wi-Fi等）</t>
    <rPh sb="13" eb="14">
      <t>トウ</t>
    </rPh>
    <phoneticPr fontId="2"/>
  </si>
  <si>
    <t>補助額合計（１＋２）</t>
    <rPh sb="0" eb="3">
      <t>ホジョガク</t>
    </rPh>
    <rPh sb="3" eb="5">
      <t>ゴウケイ</t>
    </rPh>
    <phoneticPr fontId="2"/>
  </si>
  <si>
    <t>事業計画書</t>
    <rPh sb="0" eb="2">
      <t>ジギョウ</t>
    </rPh>
    <rPh sb="2" eb="5">
      <t>ケイカクショ</t>
    </rPh>
    <phoneticPr fontId="2"/>
  </si>
  <si>
    <t>事業実績書</t>
    <rPh sb="0" eb="2">
      <t>ジギョウ</t>
    </rPh>
    <rPh sb="2" eb="4">
      <t>ジッセキ</t>
    </rPh>
    <rPh sb="4" eb="5">
      <t>ショ</t>
    </rPh>
    <phoneticPr fontId="2"/>
  </si>
  <si>
    <t>機器を導入した事業所名および台数</t>
    <rPh sb="0" eb="2">
      <t>キキ</t>
    </rPh>
    <rPh sb="3" eb="5">
      <t>ドウニュウ</t>
    </rPh>
    <rPh sb="7" eb="9">
      <t>ジギョウ</t>
    </rPh>
    <rPh sb="9" eb="10">
      <t>ショ</t>
    </rPh>
    <rPh sb="10" eb="11">
      <t>メイ</t>
    </rPh>
    <rPh sb="14" eb="16">
      <t>ダイスウ</t>
    </rPh>
    <phoneticPr fontId="2"/>
  </si>
  <si>
    <t>導入する事業所名および住所</t>
    <rPh sb="0" eb="2">
      <t>ドウニュウ</t>
    </rPh>
    <rPh sb="4" eb="6">
      <t>ジギョウ</t>
    </rPh>
    <rPh sb="6" eb="7">
      <t>ショ</t>
    </rPh>
    <rPh sb="7" eb="8">
      <t>メイ</t>
    </rPh>
    <rPh sb="11" eb="13">
      <t>ジュウショ</t>
    </rPh>
    <phoneticPr fontId="2"/>
  </si>
  <si>
    <t>年度大分県介護テクノロジー導入支援事業</t>
    <phoneticPr fontId="2"/>
  </si>
  <si>
    <t>承認申請書</t>
  </si>
  <si>
    <t>年度大分県介護テクノロジー導入支援事業について、下記のとおり</t>
    <rPh sb="0" eb="1">
      <t>ネン</t>
    </rPh>
    <phoneticPr fontId="2"/>
  </si>
  <si>
    <t>したい</t>
  </si>
  <si>
    <t>年</t>
    <phoneticPr fontId="2"/>
  </si>
  <si>
    <t xml:space="preserve">年度大分県介護テクノロジー導入支援事業  </t>
    <phoneticPr fontId="2"/>
  </si>
  <si>
    <t>承認通知書</t>
    <rPh sb="0" eb="2">
      <t>ショウニン</t>
    </rPh>
    <rPh sb="2" eb="5">
      <t>ツウチショ</t>
    </rPh>
    <phoneticPr fontId="2"/>
  </si>
  <si>
    <t>事業費補助金交付要綱第５条の規定に基づき、承認します。</t>
  </si>
  <si>
    <t>介護テクノロジー導入支援事業</t>
  </si>
  <si>
    <t>承認申請書については、大分県介護テクノロジー導入支援</t>
  </si>
  <si>
    <t>donyu-hojyo@pref.oita.jp</t>
  </si>
  <si>
    <t>による交付決定通知に係る補助金の額</t>
  </si>
  <si>
    <t>　　　　第 　　 号</t>
    <rPh sb="4" eb="5">
      <t>ダイ</t>
    </rPh>
    <rPh sb="9" eb="10">
      <t>ゴウ</t>
    </rPh>
    <phoneticPr fontId="2"/>
  </si>
  <si>
    <t>の</t>
    <phoneticPr fontId="2"/>
  </si>
  <si>
    <t>方法により交付されるよう、大分県介護テクノロジー導入支援事業費補助金交付要綱第９条の規定により　　　請求します。</t>
    <phoneticPr fontId="2"/>
  </si>
  <si>
    <t>移乗支援（装着）</t>
    <phoneticPr fontId="2"/>
  </si>
  <si>
    <t>移動支援</t>
    <phoneticPr fontId="2"/>
  </si>
  <si>
    <t>排泄支援</t>
    <phoneticPr fontId="2"/>
  </si>
  <si>
    <t>移乗支援（リフト）</t>
    <phoneticPr fontId="2"/>
  </si>
  <si>
    <t>移乗支援（その他）</t>
    <phoneticPr fontId="2"/>
  </si>
  <si>
    <t>入浴支援（トロリーバス）</t>
    <phoneticPr fontId="2"/>
  </si>
  <si>
    <t>入浴支援（その他）</t>
    <phoneticPr fontId="2"/>
  </si>
  <si>
    <t>機能訓練支援</t>
    <phoneticPr fontId="2"/>
  </si>
  <si>
    <t>食事・栄養管理支援</t>
    <phoneticPr fontId="2"/>
  </si>
  <si>
    <t>認知症生活支援・認知症ケア支援</t>
    <phoneticPr fontId="2"/>
  </si>
  <si>
    <t>バックオフィスソフト</t>
    <phoneticPr fontId="2"/>
  </si>
  <si>
    <t>ウェアラブル端末</t>
    <phoneticPr fontId="2"/>
  </si>
  <si>
    <t>見守り・コミュニケーション</t>
    <phoneticPr fontId="2"/>
  </si>
  <si>
    <t>台数</t>
    <rPh sb="0" eb="1">
      <t>ダイスウ</t>
    </rPh>
    <phoneticPr fontId="2"/>
  </si>
  <si>
    <t>情報端末（PC、タブレット端末等）</t>
    <phoneticPr fontId="2"/>
  </si>
  <si>
    <t>介護ソフト本体</t>
    <phoneticPr fontId="2"/>
  </si>
  <si>
    <t>（E）</t>
    <phoneticPr fontId="13"/>
  </si>
  <si>
    <t>小計</t>
    <rPh sb="0" eb="2">
      <t>ショウケイ</t>
    </rPh>
    <phoneticPr fontId="2"/>
  </si>
  <si>
    <t>情報端末（PC、タブレット
端末等）</t>
    <phoneticPr fontId="2"/>
  </si>
  <si>
    <t>（（E）（J）の合計と800万円のいずれか低い額）</t>
    <rPh sb="8" eb="10">
      <t>ゴウケイ</t>
    </rPh>
    <rPh sb="14" eb="16">
      <t>マンエン</t>
    </rPh>
    <rPh sb="21" eb="22">
      <t>ヒク</t>
    </rPh>
    <rPh sb="23" eb="24">
      <t>ガク</t>
    </rPh>
    <phoneticPr fontId="2"/>
  </si>
  <si>
    <t>補助対象経費（F)</t>
    <rPh sb="0" eb="2">
      <t>ホジョ</t>
    </rPh>
    <rPh sb="2" eb="4">
      <t>タイショウ</t>
    </rPh>
    <rPh sb="4" eb="6">
      <t>ケイヒ</t>
    </rPh>
    <phoneticPr fontId="13"/>
  </si>
  <si>
    <t>（B)台数</t>
    <rPh sb="3" eb="5">
      <t>ダイスウ</t>
    </rPh>
    <phoneticPr fontId="13"/>
  </si>
  <si>
    <t>（C）=（A)÷（B)×3/4
※千円未満切捨</t>
    <rPh sb="17" eb="19">
      <t>センエン</t>
    </rPh>
    <rPh sb="19" eb="21">
      <t>ミマン</t>
    </rPh>
    <rPh sb="21" eb="23">
      <t>キリス</t>
    </rPh>
    <phoneticPr fontId="13"/>
  </si>
  <si>
    <t>（D)基準額</t>
    <rPh sb="3" eb="5">
      <t>キジュン</t>
    </rPh>
    <rPh sb="5" eb="6">
      <t>ガク</t>
    </rPh>
    <phoneticPr fontId="13"/>
  </si>
  <si>
    <t>（G)台数</t>
    <rPh sb="3" eb="5">
      <t>ダイスウ</t>
    </rPh>
    <phoneticPr fontId="13"/>
  </si>
  <si>
    <t>（H）=（F)÷（G)×3/4
※千円未満切捨</t>
    <rPh sb="17" eb="19">
      <t>センエン</t>
    </rPh>
    <rPh sb="19" eb="21">
      <t>ミマン</t>
    </rPh>
    <rPh sb="21" eb="23">
      <t>キリス</t>
    </rPh>
    <phoneticPr fontId="13"/>
  </si>
  <si>
    <t>（I)基準額</t>
    <rPh sb="3" eb="6">
      <t>キジュンガク</t>
    </rPh>
    <phoneticPr fontId="13"/>
  </si>
  <si>
    <t>（J）（（H)（I)のいずれか
低い額×（G)）</t>
    <rPh sb="16" eb="17">
      <t>ヒク</t>
    </rPh>
    <rPh sb="18" eb="19">
      <t>ガク</t>
    </rPh>
    <phoneticPr fontId="13"/>
  </si>
  <si>
    <t>①情報端末（PC、タブレット端末等）を付帯する機器</t>
    <rPh sb="19" eb="21">
      <t>フタイ</t>
    </rPh>
    <rPh sb="23" eb="25">
      <t>キキ</t>
    </rPh>
    <phoneticPr fontId="2"/>
  </si>
  <si>
    <t>②情報端末（PC、タブレット端末等）を付帯しない機器</t>
    <rPh sb="19" eb="21">
      <t>フタイ</t>
    </rPh>
    <rPh sb="24" eb="26">
      <t>キキ</t>
    </rPh>
    <phoneticPr fontId="2"/>
  </si>
  <si>
    <t>補助対象経費（K)</t>
    <rPh sb="0" eb="2">
      <t>ホジョ</t>
    </rPh>
    <rPh sb="2" eb="4">
      <t>タイショウ</t>
    </rPh>
    <rPh sb="4" eb="6">
      <t>ケイヒ</t>
    </rPh>
    <phoneticPr fontId="13"/>
  </si>
  <si>
    <t>補助対象経費合計</t>
    <rPh sb="0" eb="2">
      <t>ホジョ</t>
    </rPh>
    <rPh sb="2" eb="4">
      <t>タイショウ</t>
    </rPh>
    <rPh sb="4" eb="6">
      <t>ケイヒ</t>
    </rPh>
    <rPh sb="6" eb="8">
      <t>ゴウケイ</t>
    </rPh>
    <phoneticPr fontId="2"/>
  </si>
  <si>
    <t>補助対象経費</t>
    <rPh sb="0" eb="6">
      <t>ホジョタイショウケイヒ</t>
    </rPh>
    <phoneticPr fontId="2"/>
  </si>
  <si>
    <t>④情報端末（PC・タブレット端末等）</t>
    <rPh sb="1" eb="5">
      <t>ジョウホウタンマツ</t>
    </rPh>
    <rPh sb="16" eb="17">
      <t>トウ</t>
    </rPh>
    <phoneticPr fontId="2"/>
  </si>
  <si>
    <t>（M)基準額</t>
    <rPh sb="3" eb="6">
      <t>キジュンガク</t>
    </rPh>
    <phoneticPr fontId="13"/>
  </si>
  <si>
    <t>（N）（（L)（M)のいずれか
低い額）</t>
    <rPh sb="16" eb="17">
      <t>ヒク</t>
    </rPh>
    <rPh sb="18" eb="19">
      <t>ガク</t>
    </rPh>
    <phoneticPr fontId="13"/>
  </si>
  <si>
    <t>（（N）の合計と1,600万円のいずれか低い額）</t>
    <rPh sb="5" eb="7">
      <t>ゴウケイ</t>
    </rPh>
    <rPh sb="13" eb="15">
      <t>マンエン</t>
    </rPh>
    <rPh sb="20" eb="21">
      <t>ヒク</t>
    </rPh>
    <rPh sb="22" eb="23">
      <t>ガク</t>
    </rPh>
    <phoneticPr fontId="2"/>
  </si>
  <si>
    <t>小計</t>
    <rPh sb="0" eb="1">
      <t>ショウケイ</t>
    </rPh>
    <phoneticPr fontId="2"/>
  </si>
  <si>
    <t>介護業務支援（その他）</t>
    <rPh sb="9" eb="10">
      <t>タ</t>
    </rPh>
    <phoneticPr fontId="2"/>
  </si>
  <si>
    <t>効果的・効率的なコミュニケーションを図るための機器（インカム等）</t>
  </si>
  <si>
    <t>効果的・効率的なコミュニケーションを図るための機器（インカム等）</t>
    <rPh sb="30" eb="31">
      <t>トウ</t>
    </rPh>
    <phoneticPr fontId="2"/>
  </si>
  <si>
    <t>移乗支援（その他）</t>
  </si>
  <si>
    <t>B事業所</t>
    <rPh sb="1" eb="4">
      <t>ジギョウショ</t>
    </rPh>
    <phoneticPr fontId="2"/>
  </si>
  <si>
    <t>A事業所</t>
    <rPh sb="1" eb="4">
      <t>ジギョウショ</t>
    </rPh>
    <phoneticPr fontId="2"/>
  </si>
  <si>
    <t>介護記録ソフト○○○</t>
    <rPh sb="0" eb="1">
      <t>カイゴ</t>
    </rPh>
    <rPh sb="1" eb="2">
      <t>キロク</t>
    </rPh>
    <phoneticPr fontId="2"/>
  </si>
  <si>
    <t>モバイルPC</t>
    <phoneticPr fontId="2"/>
  </si>
  <si>
    <t>（L）（（K)×3/4）
※千円未満切捨
※④は10万円/台が補助上限</t>
    <rPh sb="14" eb="16">
      <t>センエン</t>
    </rPh>
    <rPh sb="16" eb="18">
      <t>ミマン</t>
    </rPh>
    <rPh sb="18" eb="20">
      <t>キリス</t>
    </rPh>
    <rPh sb="26" eb="28">
      <t>マンエン</t>
    </rPh>
    <rPh sb="29" eb="30">
      <t>ダイ</t>
    </rPh>
    <rPh sb="31" eb="35">
      <t>ホジョジョウゲン</t>
    </rPh>
    <phoneticPr fontId="13"/>
  </si>
  <si>
    <t>（L）（（K)×3/4）
※千円未満切捨
※④は10万円/台が補助上限</t>
    <rPh sb="14" eb="16">
      <t>センエン</t>
    </rPh>
    <rPh sb="16" eb="18">
      <t>ミマン</t>
    </rPh>
    <rPh sb="18" eb="20">
      <t>キリス</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</si>
</sst>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quot;"/>
    <numFmt numFmtId="177" formatCode="#,###"/>
    <numFmt numFmtId="178" formatCode="#"/>
    <numFmt numFmtId="179" formatCode="\(#,###\)"/>
    <numFmt numFmtId="180" formatCode="\(#,###&quot;円&quot;\)"/>
    <numFmt numFmtId="181" formatCode="0_);\(0\)"/>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1"/>
      <color theme="1"/>
      <name val="ＭＳ Ｐゴシック"/>
      <family val="3"/>
      <charset val="128"/>
    </font>
    <font>
      <b/>
      <sz val="11"/>
      <color rgb="FFFF0000"/>
      <name val="ＭＳ Ｐゴシック"/>
      <family val="3"/>
      <charset val="128"/>
    </font>
    <font>
      <sz val="11"/>
      <color theme="1"/>
      <name val="ＭＳ Ｐゴシック"/>
      <family val="3"/>
      <charset val="128"/>
      <scheme val="minor"/>
    </font>
    <font>
      <sz val="11"/>
      <color theme="1"/>
      <name val="ＭＳ ゴシック"/>
      <family val="3"/>
      <charset val="128"/>
    </font>
    <font>
      <sz val="11"/>
      <name val="ＭＳ Ｐゴシック"/>
      <family val="3"/>
      <charset val="128"/>
    </font>
    <font>
      <sz val="12"/>
      <color rgb="FFFF0000"/>
      <name val="ＭＳ 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6"/>
      <name val="ＭＳ Ｐゴシック"/>
      <family val="2"/>
      <charset val="128"/>
    </font>
    <font>
      <sz val="11"/>
      <color theme="1"/>
      <name val="ＭＳ 明朝"/>
      <family val="1"/>
      <charset val="128"/>
    </font>
    <font>
      <sz val="9"/>
      <color rgb="FFFF0000"/>
      <name val="ＭＳ Ｐゴシック"/>
      <family val="3"/>
      <charset val="128"/>
    </font>
    <font>
      <sz val="11"/>
      <color rgb="FFFF0000"/>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scheme val="minor"/>
    </font>
    <font>
      <b/>
      <sz val="11"/>
      <color rgb="FFFF0000"/>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sz val="9"/>
      <color theme="1"/>
      <name val="ＭＳ Ｐゴシック"/>
      <family val="3"/>
      <charset val="128"/>
      <scheme val="major"/>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0000"/>
        <bgColor indexed="64"/>
      </patternFill>
    </fill>
    <fill>
      <patternFill patternType="solid">
        <fgColor rgb="FFFFFF00"/>
        <bgColor indexed="64"/>
      </patternFill>
    </fill>
    <fill>
      <patternFill patternType="solid">
        <fgColor indexed="9"/>
        <bgColor indexed="64"/>
      </patternFill>
    </fill>
    <fill>
      <patternFill patternType="solid">
        <fgColor indexed="26"/>
        <bgColor indexed="64"/>
      </patternFill>
    </fill>
    <fill>
      <patternFill patternType="solid">
        <fgColor theme="4" tint="0.79998168889431442"/>
        <bgColor indexed="64"/>
      </patternFill>
    </fill>
  </fills>
  <borders count="9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style="thick">
        <color indexed="64"/>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8" fillId="0" borderId="0"/>
    <xf numFmtId="0" fontId="21" fillId="0" borderId="0" applyNumberFormat="0" applyFill="0" applyBorder="0" applyAlignment="0" applyProtection="0">
      <alignment vertical="center"/>
    </xf>
  </cellStyleXfs>
  <cellXfs count="66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3" fillId="0" borderId="3" xfId="0" applyFont="1" applyBorder="1">
      <alignment vertical="center"/>
    </xf>
    <xf numFmtId="0" fontId="0" fillId="0" borderId="0" xfId="0" applyAlignment="1">
      <alignment horizontal="right" vertical="center" shrinkToFit="1"/>
    </xf>
    <xf numFmtId="0" fontId="7" fillId="0" borderId="8" xfId="0" applyFont="1" applyBorder="1" applyAlignment="1">
      <alignment horizontal="left" vertical="center"/>
    </xf>
    <xf numFmtId="0" fontId="7" fillId="0" borderId="12" xfId="0" applyFont="1" applyBorder="1" applyAlignment="1">
      <alignment horizontal="left" vertical="center"/>
    </xf>
    <xf numFmtId="178" fontId="4" fillId="0" borderId="0" xfId="0" applyNumberFormat="1" applyFont="1">
      <alignment vertical="center"/>
    </xf>
    <xf numFmtId="178" fontId="4" fillId="0" borderId="0" xfId="0" applyNumberFormat="1" applyFont="1" applyAlignment="1">
      <alignment horizontal="left" vertical="center"/>
    </xf>
    <xf numFmtId="177" fontId="6" fillId="0" borderId="0" xfId="0" applyNumberFormat="1" applyFont="1" applyAlignment="1">
      <alignment horizontal="left" vertical="center" wrapText="1"/>
    </xf>
    <xf numFmtId="177" fontId="6" fillId="0" borderId="0" xfId="0" applyNumberFormat="1" applyFont="1" applyAlignment="1">
      <alignment horizontal="right" vertical="center" wrapText="1"/>
    </xf>
    <xf numFmtId="0" fontId="6" fillId="0" borderId="0" xfId="0" applyFont="1">
      <alignment vertical="center"/>
    </xf>
    <xf numFmtId="177" fontId="6" fillId="0" borderId="0" xfId="0" applyNumberFormat="1" applyFont="1" applyAlignment="1">
      <alignment horizontal="right" vertical="center" shrinkToFit="1"/>
    </xf>
    <xf numFmtId="49" fontId="4" fillId="0" borderId="0" xfId="0" applyNumberFormat="1" applyFont="1">
      <alignment vertical="center"/>
    </xf>
    <xf numFmtId="0" fontId="4" fillId="0" borderId="0" xfId="0" applyFont="1" applyAlignment="1">
      <alignment horizontal="right" vertical="center"/>
    </xf>
    <xf numFmtId="0" fontId="4" fillId="0" borderId="0" xfId="0" applyFont="1" applyAlignment="1">
      <alignment vertical="top" wrapText="1"/>
    </xf>
    <xf numFmtId="49" fontId="0" fillId="0" borderId="11" xfId="0" applyNumberFormat="1" applyBorder="1" applyAlignment="1">
      <alignment horizontal="left" vertical="center" shrinkToFit="1"/>
    </xf>
    <xf numFmtId="49" fontId="0" fillId="0" borderId="0" xfId="0" applyNumberFormat="1">
      <alignment vertical="center"/>
    </xf>
    <xf numFmtId="49" fontId="4" fillId="0" borderId="0" xfId="0" applyNumberFormat="1" applyFont="1" applyProtection="1">
      <alignment vertical="center"/>
      <protection locked="0"/>
    </xf>
    <xf numFmtId="0" fontId="4" fillId="0" borderId="0" xfId="0" applyFont="1" applyAlignment="1">
      <alignment vertical="center" shrinkToFit="1"/>
    </xf>
    <xf numFmtId="0" fontId="4" fillId="0" borderId="0" xfId="0" applyFont="1" applyAlignment="1">
      <alignment vertical="top"/>
    </xf>
    <xf numFmtId="38" fontId="4" fillId="0" borderId="0" xfId="1" applyFont="1" applyFill="1" applyBorder="1" applyAlignment="1" applyProtection="1">
      <alignment vertical="center" shrinkToFit="1"/>
    </xf>
    <xf numFmtId="0" fontId="4" fillId="0" borderId="0" xfId="0" applyFont="1" applyAlignment="1">
      <alignment horizontal="left" vertical="center" shrinkToFit="1"/>
    </xf>
    <xf numFmtId="0" fontId="4" fillId="0" borderId="0" xfId="0" applyFont="1" applyAlignment="1">
      <alignment horizontal="right" vertical="center" shrinkToFit="1"/>
    </xf>
    <xf numFmtId="176" fontId="6" fillId="0" borderId="0" xfId="1" applyNumberFormat="1" applyFont="1" applyFill="1" applyBorder="1" applyAlignment="1" applyProtection="1">
      <alignment horizontal="left" vertical="center"/>
    </xf>
    <xf numFmtId="49" fontId="4" fillId="0" borderId="0" xfId="0" applyNumberFormat="1" applyFont="1" applyAlignment="1">
      <alignment horizontal="right" vertical="top"/>
    </xf>
    <xf numFmtId="0" fontId="4" fillId="0" borderId="0" xfId="0" applyFont="1" applyAlignment="1">
      <alignment horizontal="right" vertical="top"/>
    </xf>
    <xf numFmtId="0" fontId="9" fillId="0" borderId="0" xfId="0" applyFont="1">
      <alignment vertical="center"/>
    </xf>
    <xf numFmtId="49" fontId="0" fillId="0" borderId="0" xfId="0" applyNumberFormat="1" applyAlignment="1">
      <alignment horizontal="right" vertical="center"/>
    </xf>
    <xf numFmtId="49" fontId="4" fillId="0" borderId="0" xfId="0" quotePrefix="1" applyNumberFormat="1" applyFont="1" applyAlignment="1" applyProtection="1">
      <alignment horizontal="right" vertical="center"/>
      <protection locked="0"/>
    </xf>
    <xf numFmtId="49" fontId="4" fillId="0" borderId="0" xfId="0" applyNumberFormat="1" applyFont="1" applyAlignment="1" applyProtection="1">
      <alignment horizontal="right" vertical="center"/>
      <protection locked="0"/>
    </xf>
    <xf numFmtId="0" fontId="4" fillId="0" borderId="0" xfId="0" applyFont="1" applyProtection="1">
      <alignment vertical="center"/>
      <protection locked="0"/>
    </xf>
    <xf numFmtId="0" fontId="8" fillId="0" borderId="0" xfId="0" applyFont="1" applyAlignment="1">
      <alignment vertical="top" wrapText="1"/>
    </xf>
    <xf numFmtId="0" fontId="8" fillId="0" borderId="0" xfId="0" applyFont="1" applyAlignment="1">
      <alignment vertical="top"/>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1" xfId="0" applyBorder="1">
      <alignment vertical="center"/>
    </xf>
    <xf numFmtId="0" fontId="6" fillId="0" borderId="0" xfId="0" applyFont="1" applyAlignment="1">
      <alignment vertical="top" wrapText="1"/>
    </xf>
    <xf numFmtId="0" fontId="0" fillId="0" borderId="11" xfId="0" applyBorder="1" applyAlignment="1">
      <alignment vertical="center" shrinkToFit="1"/>
    </xf>
    <xf numFmtId="0" fontId="0" fillId="0" borderId="12" xfId="0" applyBorder="1" applyAlignment="1">
      <alignment vertical="center" shrinkToFit="1"/>
    </xf>
    <xf numFmtId="0" fontId="10" fillId="0" borderId="0" xfId="0" applyFont="1">
      <alignment vertical="center"/>
    </xf>
    <xf numFmtId="0" fontId="11" fillId="0" borderId="0" xfId="0" applyFont="1">
      <alignment vertical="center"/>
    </xf>
    <xf numFmtId="0" fontId="11" fillId="0" borderId="10" xfId="0" applyFont="1" applyBorder="1">
      <alignment vertical="center"/>
    </xf>
    <xf numFmtId="0" fontId="12" fillId="0" borderId="0" xfId="0" applyFont="1">
      <alignment vertical="center"/>
    </xf>
    <xf numFmtId="0" fontId="11" fillId="0" borderId="0" xfId="0" applyFont="1" applyAlignment="1">
      <alignment horizontal="center" vertical="center"/>
    </xf>
    <xf numFmtId="0" fontId="4" fillId="2" borderId="0" xfId="0" applyFont="1" applyFill="1">
      <alignment vertical="center"/>
    </xf>
    <xf numFmtId="38" fontId="4" fillId="2" borderId="0" xfId="1" applyFont="1" applyFill="1">
      <alignment vertical="center"/>
    </xf>
    <xf numFmtId="38" fontId="4" fillId="2" borderId="7" xfId="1" applyFont="1" applyFill="1" applyBorder="1">
      <alignment vertical="center"/>
    </xf>
    <xf numFmtId="38" fontId="4" fillId="2" borderId="7" xfId="1" applyFont="1" applyFill="1" applyBorder="1" applyAlignment="1">
      <alignment vertical="center" wrapText="1"/>
    </xf>
    <xf numFmtId="38" fontId="4" fillId="2" borderId="0" xfId="1" applyFont="1" applyFill="1" applyBorder="1">
      <alignment vertical="center"/>
    </xf>
    <xf numFmtId="0" fontId="4" fillId="2" borderId="10" xfId="0" applyFont="1" applyFill="1" applyBorder="1">
      <alignment vertical="center"/>
    </xf>
    <xf numFmtId="49" fontId="6" fillId="0" borderId="0" xfId="0" applyNumberFormat="1" applyFont="1" applyAlignment="1" applyProtection="1">
      <alignment vertical="center" shrinkToFit="1"/>
      <protection locked="0"/>
    </xf>
    <xf numFmtId="0" fontId="0" fillId="0" borderId="11" xfId="0" applyBorder="1" applyAlignment="1">
      <alignment vertical="center" wrapText="1"/>
    </xf>
    <xf numFmtId="0" fontId="0" fillId="0" borderId="11" xfId="0" applyBorder="1" applyAlignment="1">
      <alignment vertical="top" wrapText="1"/>
    </xf>
    <xf numFmtId="49" fontId="0" fillId="0" borderId="8" xfId="0" applyNumberFormat="1" applyBorder="1">
      <alignment vertical="center"/>
    </xf>
    <xf numFmtId="0" fontId="6" fillId="0" borderId="0" xfId="0" applyFont="1" applyAlignment="1">
      <alignment vertical="top"/>
    </xf>
    <xf numFmtId="0" fontId="8" fillId="0" borderId="0" xfId="0" applyFont="1">
      <alignment vertical="center"/>
    </xf>
    <xf numFmtId="176" fontId="6" fillId="0" borderId="0" xfId="1" applyNumberFormat="1" applyFont="1" applyFill="1" applyBorder="1" applyAlignment="1" applyProtection="1">
      <alignment vertical="center"/>
    </xf>
    <xf numFmtId="0" fontId="0" fillId="0" borderId="7" xfId="0" applyBorder="1" applyAlignment="1">
      <alignment vertical="center" wrapText="1"/>
    </xf>
    <xf numFmtId="0" fontId="0" fillId="0" borderId="13" xfId="0" applyBorder="1" applyAlignment="1">
      <alignment vertical="center" wrapText="1"/>
    </xf>
    <xf numFmtId="0" fontId="0" fillId="0" borderId="16" xfId="0" applyBorder="1" applyAlignment="1">
      <alignment vertical="center" wrapText="1"/>
    </xf>
    <xf numFmtId="0" fontId="4" fillId="0" borderId="11" xfId="0" applyFont="1" applyBorder="1">
      <alignment vertical="center"/>
    </xf>
    <xf numFmtId="0" fontId="4" fillId="0" borderId="12"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3" fillId="0" borderId="11" xfId="0" applyFont="1" applyBorder="1">
      <alignment vertical="center"/>
    </xf>
    <xf numFmtId="0" fontId="0" fillId="0" borderId="3" xfId="0" applyBorder="1" applyAlignment="1">
      <alignment vertical="center" wrapText="1"/>
    </xf>
    <xf numFmtId="0" fontId="0" fillId="0" borderId="0" xfId="0" applyAlignment="1">
      <alignment vertical="center" wrapText="1"/>
    </xf>
    <xf numFmtId="0" fontId="14" fillId="0" borderId="0" xfId="0" applyFont="1">
      <alignment vertical="center"/>
    </xf>
    <xf numFmtId="38" fontId="4" fillId="0" borderId="0" xfId="1" applyFont="1" applyFill="1" applyAlignment="1" applyProtection="1">
      <alignment vertical="center"/>
    </xf>
    <xf numFmtId="38" fontId="4" fillId="2" borderId="10" xfId="1" applyFont="1" applyFill="1" applyBorder="1">
      <alignment vertical="center"/>
    </xf>
    <xf numFmtId="38" fontId="4" fillId="2" borderId="10" xfId="1" applyFont="1" applyFill="1" applyBorder="1" applyAlignment="1">
      <alignment vertical="center"/>
    </xf>
    <xf numFmtId="3" fontId="8" fillId="3" borderId="7" xfId="0" quotePrefix="1" applyNumberFormat="1" applyFont="1" applyFill="1" applyBorder="1" applyAlignment="1" applyProtection="1">
      <alignment horizontal="left" vertical="center" wrapText="1"/>
      <protection locked="0"/>
    </xf>
    <xf numFmtId="3" fontId="8" fillId="3" borderId="13" xfId="0" quotePrefix="1" applyNumberFormat="1" applyFont="1" applyFill="1" applyBorder="1" applyAlignment="1" applyProtection="1">
      <alignment horizontal="left" vertical="center" wrapText="1"/>
      <protection locked="0"/>
    </xf>
    <xf numFmtId="38" fontId="4" fillId="2" borderId="0" xfId="1" applyFont="1" applyFill="1" applyBorder="1" applyAlignment="1">
      <alignment vertical="center"/>
    </xf>
    <xf numFmtId="0" fontId="15" fillId="0" borderId="0" xfId="0" applyFont="1">
      <alignment vertical="center"/>
    </xf>
    <xf numFmtId="0" fontId="16" fillId="4" borderId="0" xfId="0" applyFont="1" applyFill="1">
      <alignment vertical="center"/>
    </xf>
    <xf numFmtId="0" fontId="16" fillId="0" borderId="0" xfId="0" applyFont="1">
      <alignment vertical="center"/>
    </xf>
    <xf numFmtId="0" fontId="4" fillId="3" borderId="0" xfId="0" applyFont="1" applyFill="1" applyProtection="1">
      <alignment vertical="center"/>
      <protection locked="0"/>
    </xf>
    <xf numFmtId="0" fontId="16" fillId="5" borderId="0" xfId="0" applyFont="1" applyFill="1">
      <alignment vertical="center"/>
    </xf>
    <xf numFmtId="0" fontId="4" fillId="5" borderId="0" xfId="0" applyFont="1" applyFill="1">
      <alignment vertical="center"/>
    </xf>
    <xf numFmtId="0" fontId="4" fillId="3" borderId="0" xfId="0" applyFont="1" applyFill="1" applyAlignment="1" applyProtection="1">
      <alignment horizontal="center" vertical="center"/>
      <protection locked="0"/>
    </xf>
    <xf numFmtId="0" fontId="11" fillId="3" borderId="0" xfId="0" applyFont="1" applyFill="1" applyProtection="1">
      <alignment vertical="center"/>
      <protection locked="0"/>
    </xf>
    <xf numFmtId="0" fontId="11" fillId="0" borderId="0" xfId="0" applyFont="1" applyProtection="1">
      <alignment vertical="center"/>
      <protection locked="0"/>
    </xf>
    <xf numFmtId="0" fontId="11" fillId="3" borderId="10" xfId="0" applyFont="1" applyFill="1" applyBorder="1" applyProtection="1">
      <alignment vertical="center"/>
      <protection locked="0"/>
    </xf>
    <xf numFmtId="0" fontId="15" fillId="0" borderId="0" xfId="0" applyFont="1" applyProtection="1">
      <alignment vertical="center"/>
      <protection locked="0"/>
    </xf>
    <xf numFmtId="38" fontId="4" fillId="3" borderId="7" xfId="1" applyFont="1" applyFill="1" applyBorder="1" applyProtection="1">
      <alignment vertical="center"/>
      <protection locked="0"/>
    </xf>
    <xf numFmtId="176" fontId="6" fillId="3" borderId="0" xfId="1" applyNumberFormat="1" applyFont="1" applyFill="1" applyBorder="1" applyAlignment="1" applyProtection="1">
      <alignment horizontal="right" vertical="center"/>
      <protection locked="0"/>
    </xf>
    <xf numFmtId="176" fontId="6" fillId="3" borderId="0" xfId="1" applyNumberFormat="1" applyFont="1" applyFill="1" applyBorder="1" applyAlignment="1" applyProtection="1">
      <alignment horizontal="left" vertical="center"/>
      <protection locked="0"/>
    </xf>
    <xf numFmtId="49" fontId="0" fillId="0" borderId="0" xfId="0" quotePrefix="1" applyNumberFormat="1" applyAlignment="1">
      <alignment horizontal="right" vertical="center" shrinkToFit="1"/>
    </xf>
    <xf numFmtId="49" fontId="0" fillId="0" borderId="0" xfId="0" applyNumberFormat="1" applyAlignment="1">
      <alignment horizontal="right" vertical="center" shrinkToFit="1"/>
    </xf>
    <xf numFmtId="49" fontId="0" fillId="0" borderId="0" xfId="0" applyNumberFormat="1" applyAlignment="1">
      <alignment horizontal="left" vertical="center" shrinkToFit="1"/>
    </xf>
    <xf numFmtId="49" fontId="0" fillId="0" borderId="0" xfId="0" applyNumberFormat="1" applyAlignment="1">
      <alignment vertical="center" shrinkToFit="1"/>
    </xf>
    <xf numFmtId="179" fontId="0" fillId="6" borderId="13" xfId="1" applyNumberFormat="1" applyFont="1" applyFill="1" applyBorder="1" applyAlignment="1">
      <alignment vertical="center"/>
    </xf>
    <xf numFmtId="179" fontId="0" fillId="6" borderId="25" xfId="1" applyNumberFormat="1" applyFont="1" applyFill="1" applyBorder="1" applyAlignment="1">
      <alignment vertical="center"/>
    </xf>
    <xf numFmtId="3" fontId="8" fillId="3" borderId="17" xfId="0" quotePrefix="1" applyNumberFormat="1" applyFont="1" applyFill="1" applyBorder="1" applyAlignment="1" applyProtection="1">
      <alignment horizontal="left" vertical="center" wrapText="1"/>
      <protection locked="0"/>
    </xf>
    <xf numFmtId="0" fontId="0" fillId="0" borderId="17" xfId="0" applyBorder="1" applyAlignment="1">
      <alignment vertical="center" wrapText="1"/>
    </xf>
    <xf numFmtId="0" fontId="0" fillId="0" borderId="25" xfId="0" applyBorder="1" applyAlignment="1">
      <alignment vertical="center" wrapText="1"/>
    </xf>
    <xf numFmtId="0" fontId="0" fillId="0" borderId="29"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0" xfId="0" applyBorder="1" applyAlignment="1">
      <alignment vertical="top" wrapText="1"/>
    </xf>
    <xf numFmtId="0" fontId="0" fillId="0" borderId="9" xfId="0" applyBorder="1" applyAlignment="1">
      <alignment vertical="top" wrapText="1"/>
    </xf>
    <xf numFmtId="0" fontId="4" fillId="3" borderId="10" xfId="0" applyFont="1" applyFill="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6" xfId="0" applyFont="1" applyBorder="1" applyAlignment="1">
      <alignment horizontal="center" vertical="center"/>
    </xf>
    <xf numFmtId="178" fontId="0" fillId="0" borderId="0" xfId="0" applyNumberFormat="1" applyAlignment="1" applyProtection="1">
      <alignment vertical="center" shrinkToFit="1"/>
      <protection locked="0"/>
    </xf>
    <xf numFmtId="0" fontId="20" fillId="0" borderId="0" xfId="0" applyFont="1" applyAlignment="1">
      <alignment horizontal="left" vertical="center"/>
    </xf>
    <xf numFmtId="58" fontId="0" fillId="0" borderId="11" xfId="0" applyNumberFormat="1" applyBorder="1" applyAlignment="1">
      <alignment vertical="center" wrapText="1"/>
    </xf>
    <xf numFmtId="0" fontId="0" fillId="0" borderId="12" xfId="0" applyBorder="1" applyAlignment="1">
      <alignment vertical="center" wrapText="1"/>
    </xf>
    <xf numFmtId="0" fontId="0" fillId="0" borderId="30" xfId="0" applyBorder="1" applyAlignment="1">
      <alignment vertical="center" wrapText="1"/>
    </xf>
    <xf numFmtId="0" fontId="3" fillId="0" borderId="23" xfId="0" applyFont="1" applyBorder="1">
      <alignment vertical="center"/>
    </xf>
    <xf numFmtId="58" fontId="0" fillId="0" borderId="10" xfId="0" applyNumberFormat="1" applyBorder="1" applyAlignment="1">
      <alignment vertical="center" wrapText="1"/>
    </xf>
    <xf numFmtId="0" fontId="0" fillId="0" borderId="33" xfId="0" applyBorder="1" applyAlignment="1">
      <alignment vertical="center" wrapText="1"/>
    </xf>
    <xf numFmtId="58" fontId="0" fillId="0" borderId="33" xfId="0" applyNumberFormat="1" applyBorder="1" applyAlignment="1">
      <alignment vertical="center" wrapText="1"/>
    </xf>
    <xf numFmtId="0" fontId="0" fillId="0" borderId="10" xfId="0" applyBorder="1" applyAlignment="1" applyProtection="1">
      <alignment vertical="center" wrapText="1" shrinkToFit="1"/>
      <protection locked="0"/>
    </xf>
    <xf numFmtId="0" fontId="0" fillId="0" borderId="6" xfId="0" applyBorder="1" applyAlignment="1" applyProtection="1">
      <alignment vertical="center" wrapText="1" shrinkToFit="1"/>
      <protection locked="0"/>
    </xf>
    <xf numFmtId="0" fontId="0" fillId="0" borderId="33" xfId="0" applyBorder="1" applyAlignment="1" applyProtection="1">
      <alignment vertical="center" wrapText="1" shrinkToFit="1"/>
      <protection locked="0"/>
    </xf>
    <xf numFmtId="0" fontId="4" fillId="3" borderId="11" xfId="0" applyFont="1" applyFill="1" applyBorder="1" applyProtection="1">
      <alignment vertical="center"/>
      <protection locked="0"/>
    </xf>
    <xf numFmtId="0" fontId="4" fillId="0" borderId="11" xfId="0" applyFont="1" applyBorder="1" applyAlignment="1">
      <alignment horizontal="center" vertical="center"/>
    </xf>
    <xf numFmtId="3" fontId="8" fillId="2" borderId="2" xfId="0" quotePrefix="1" applyNumberFormat="1" applyFont="1" applyFill="1" applyBorder="1" applyAlignment="1" applyProtection="1">
      <alignment horizontal="center" vertical="center" wrapText="1" shrinkToFit="1"/>
      <protection locked="0"/>
    </xf>
    <xf numFmtId="0" fontId="4" fillId="0" borderId="0" xfId="0" applyFont="1" applyAlignment="1">
      <alignment horizontal="left" vertical="center"/>
    </xf>
    <xf numFmtId="0" fontId="0" fillId="0" borderId="36" xfId="0" applyBorder="1" applyAlignment="1">
      <alignment vertical="center" wrapText="1"/>
    </xf>
    <xf numFmtId="38" fontId="4" fillId="2" borderId="7" xfId="1" applyFont="1" applyFill="1" applyBorder="1" applyProtection="1">
      <alignment vertical="center"/>
    </xf>
    <xf numFmtId="0" fontId="0" fillId="0" borderId="10" xfId="0" applyBorder="1" applyAlignment="1">
      <alignment vertical="center" wrapText="1" shrinkToFit="1"/>
    </xf>
    <xf numFmtId="49" fontId="8" fillId="0" borderId="0" xfId="0" applyNumberFormat="1" applyFont="1">
      <alignment vertical="center"/>
    </xf>
    <xf numFmtId="0" fontId="3" fillId="2" borderId="0" xfId="0" applyFont="1" applyFill="1">
      <alignment vertical="center"/>
    </xf>
    <xf numFmtId="38" fontId="0" fillId="0" borderId="0" xfId="1" applyFont="1" applyFill="1">
      <alignment vertical="center"/>
    </xf>
    <xf numFmtId="3" fontId="8" fillId="2" borderId="7" xfId="0" quotePrefix="1" applyNumberFormat="1" applyFont="1" applyFill="1" applyBorder="1" applyAlignment="1" applyProtection="1">
      <alignment horizontal="left" vertical="center" wrapText="1"/>
      <protection locked="0"/>
    </xf>
    <xf numFmtId="38" fontId="4" fillId="2" borderId="7" xfId="1" applyFont="1" applyFill="1" applyBorder="1" applyProtection="1">
      <alignment vertical="center"/>
      <protection locked="0"/>
    </xf>
    <xf numFmtId="38" fontId="4" fillId="2" borderId="7" xfId="1" applyFont="1" applyFill="1" applyBorder="1" applyAlignment="1">
      <alignment horizontal="center" vertical="center" wrapText="1"/>
    </xf>
    <xf numFmtId="0" fontId="4" fillId="2" borderId="10" xfId="0" applyFont="1" applyFill="1" applyBorder="1" applyAlignment="1">
      <alignment horizontal="left" vertical="center"/>
    </xf>
    <xf numFmtId="38" fontId="4" fillId="2" borderId="7" xfId="1" applyFont="1" applyFill="1" applyBorder="1" applyAlignment="1">
      <alignment horizontal="center" vertical="center"/>
    </xf>
    <xf numFmtId="3" fontId="8" fillId="2" borderId="19" xfId="0" quotePrefix="1" applyNumberFormat="1" applyFont="1" applyFill="1" applyBorder="1" applyAlignment="1" applyProtection="1">
      <alignment horizontal="left" vertical="center" wrapText="1"/>
      <protection locked="0"/>
    </xf>
    <xf numFmtId="38" fontId="4" fillId="2" borderId="13" xfId="1" applyFont="1" applyFill="1" applyBorder="1" applyProtection="1">
      <alignment vertical="center"/>
    </xf>
    <xf numFmtId="38" fontId="4" fillId="2" borderId="13" xfId="1" applyFont="1" applyFill="1" applyBorder="1" applyAlignment="1">
      <alignment vertical="center" wrapText="1"/>
    </xf>
    <xf numFmtId="38" fontId="4" fillId="2" borderId="13" xfId="1" applyFont="1" applyFill="1" applyBorder="1" applyAlignment="1">
      <alignment horizontal="center" vertical="center"/>
    </xf>
    <xf numFmtId="38" fontId="4" fillId="2" borderId="13" xfId="1" applyFont="1" applyFill="1" applyBorder="1">
      <alignment vertical="center"/>
    </xf>
    <xf numFmtId="3" fontId="8" fillId="3" borderId="41" xfId="0" quotePrefix="1" applyNumberFormat="1" applyFont="1" applyFill="1" applyBorder="1" applyAlignment="1" applyProtection="1">
      <alignment horizontal="left" vertical="center" wrapText="1"/>
      <protection locked="0"/>
    </xf>
    <xf numFmtId="38" fontId="4" fillId="2" borderId="41" xfId="1" applyFont="1" applyFill="1" applyBorder="1" applyProtection="1">
      <alignment vertical="center"/>
    </xf>
    <xf numFmtId="38" fontId="4" fillId="2" borderId="41" xfId="1" applyFont="1" applyFill="1" applyBorder="1">
      <alignment vertical="center"/>
    </xf>
    <xf numFmtId="38" fontId="4" fillId="2" borderId="42" xfId="1" applyFont="1" applyFill="1" applyBorder="1" applyProtection="1">
      <alignment vertical="center"/>
    </xf>
    <xf numFmtId="0" fontId="4" fillId="2" borderId="0" xfId="0" applyFont="1" applyFill="1" applyAlignment="1">
      <alignment horizontal="left" vertical="center"/>
    </xf>
    <xf numFmtId="3" fontId="8" fillId="2" borderId="48" xfId="0" quotePrefix="1" applyNumberFormat="1" applyFont="1" applyFill="1" applyBorder="1" applyAlignment="1" applyProtection="1">
      <alignment horizontal="left" vertical="center" wrapText="1"/>
      <protection locked="0"/>
    </xf>
    <xf numFmtId="0" fontId="23" fillId="0" borderId="0" xfId="0" applyFont="1">
      <alignment vertical="center"/>
    </xf>
    <xf numFmtId="38" fontId="5" fillId="3" borderId="7" xfId="1" applyFont="1" applyFill="1" applyBorder="1" applyProtection="1">
      <alignment vertical="center"/>
      <protection locked="0"/>
    </xf>
    <xf numFmtId="38" fontId="5" fillId="3" borderId="13" xfId="1" applyFont="1" applyFill="1" applyBorder="1" applyProtection="1">
      <alignment vertical="center"/>
      <protection locked="0"/>
    </xf>
    <xf numFmtId="38" fontId="5" fillId="3" borderId="41" xfId="1" applyFont="1" applyFill="1" applyBorder="1" applyProtection="1">
      <alignment vertical="center"/>
      <protection locked="0"/>
    </xf>
    <xf numFmtId="3" fontId="8" fillId="3" borderId="7" xfId="0" quotePrefix="1" applyNumberFormat="1" applyFont="1" applyFill="1" applyBorder="1" applyAlignment="1" applyProtection="1">
      <alignment vertical="center" wrapText="1"/>
      <protection locked="0"/>
    </xf>
    <xf numFmtId="3" fontId="8" fillId="3" borderId="13" xfId="0" quotePrefix="1" applyNumberFormat="1" applyFont="1" applyFill="1" applyBorder="1" applyAlignment="1" applyProtection="1">
      <alignment vertical="center" wrapText="1"/>
      <protection locked="0"/>
    </xf>
    <xf numFmtId="3" fontId="5" fillId="3" borderId="7" xfId="0" quotePrefix="1" applyNumberFormat="1" applyFont="1" applyFill="1" applyBorder="1" applyAlignment="1" applyProtection="1">
      <alignment vertical="center" wrapText="1"/>
      <protection locked="0"/>
    </xf>
    <xf numFmtId="3" fontId="5" fillId="3" borderId="13" xfId="0" quotePrefix="1" applyNumberFormat="1" applyFont="1" applyFill="1" applyBorder="1" applyAlignment="1" applyProtection="1">
      <alignment vertical="center" wrapText="1"/>
      <protection locked="0"/>
    </xf>
    <xf numFmtId="0" fontId="8" fillId="2" borderId="0" xfId="0" applyFont="1" applyFill="1">
      <alignment vertical="center"/>
    </xf>
    <xf numFmtId="38" fontId="8" fillId="2" borderId="0" xfId="1"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right" vertical="center"/>
    </xf>
    <xf numFmtId="176" fontId="8" fillId="2" borderId="0" xfId="0" applyNumberFormat="1" applyFont="1" applyFill="1" applyAlignment="1">
      <alignment horizontal="right" vertical="center"/>
    </xf>
    <xf numFmtId="0" fontId="8" fillId="2" borderId="10" xfId="0" applyFont="1" applyFill="1" applyBorder="1">
      <alignment vertical="center"/>
    </xf>
    <xf numFmtId="38" fontId="8" fillId="2" borderId="10" xfId="1" applyFont="1" applyFill="1" applyBorder="1">
      <alignment vertical="center"/>
    </xf>
    <xf numFmtId="38" fontId="8" fillId="2" borderId="10" xfId="1" applyFont="1" applyFill="1" applyBorder="1" applyAlignment="1">
      <alignment vertical="center"/>
    </xf>
    <xf numFmtId="38" fontId="8" fillId="2" borderId="7" xfId="1" applyFont="1" applyFill="1" applyBorder="1" applyAlignment="1">
      <alignment vertical="center" wrapText="1"/>
    </xf>
    <xf numFmtId="38" fontId="8" fillId="2" borderId="7" xfId="1" applyFont="1" applyFill="1" applyBorder="1" applyAlignment="1">
      <alignment horizontal="center" vertical="center"/>
    </xf>
    <xf numFmtId="38" fontId="8" fillId="2" borderId="7" xfId="1" applyFont="1" applyFill="1" applyBorder="1">
      <alignment vertical="center"/>
    </xf>
    <xf numFmtId="38" fontId="8" fillId="2" borderId="7" xfId="1" applyFont="1" applyFill="1" applyBorder="1" applyAlignment="1">
      <alignment horizontal="center" vertical="center" wrapText="1"/>
    </xf>
    <xf numFmtId="38" fontId="8" fillId="2" borderId="7" xfId="1" applyFont="1" applyFill="1" applyBorder="1" applyProtection="1">
      <alignment vertical="center"/>
    </xf>
    <xf numFmtId="38" fontId="8" fillId="2" borderId="7" xfId="1" applyFont="1" applyFill="1" applyBorder="1" applyProtection="1">
      <alignment vertical="center"/>
      <protection locked="0"/>
    </xf>
    <xf numFmtId="38" fontId="8" fillId="2" borderId="13" xfId="1" applyFont="1" applyFill="1" applyBorder="1" applyProtection="1">
      <alignment vertical="center"/>
    </xf>
    <xf numFmtId="38" fontId="8" fillId="3" borderId="7" xfId="1" applyFont="1" applyFill="1" applyBorder="1" applyProtection="1">
      <alignment vertical="center"/>
      <protection locked="0"/>
    </xf>
    <xf numFmtId="38" fontId="8" fillId="3" borderId="13" xfId="1" applyFont="1" applyFill="1" applyBorder="1" applyProtection="1">
      <alignment vertical="center"/>
      <protection locked="0"/>
    </xf>
    <xf numFmtId="0" fontId="8" fillId="2" borderId="0" xfId="0" applyFont="1" applyFill="1" applyAlignment="1">
      <alignment horizontal="left" vertical="center"/>
    </xf>
    <xf numFmtId="38" fontId="8" fillId="2" borderId="0" xfId="1" applyFont="1" applyFill="1" applyBorder="1">
      <alignment vertical="center"/>
    </xf>
    <xf numFmtId="38" fontId="8" fillId="2" borderId="0" xfId="1" applyFont="1" applyFill="1" applyBorder="1" applyAlignment="1">
      <alignment vertical="center"/>
    </xf>
    <xf numFmtId="0" fontId="8" fillId="2" borderId="10" xfId="0" applyFont="1" applyFill="1" applyBorder="1" applyAlignment="1">
      <alignment horizontal="left" vertical="center"/>
    </xf>
    <xf numFmtId="38" fontId="8" fillId="2" borderId="13" xfId="1" applyFont="1" applyFill="1" applyBorder="1" applyAlignment="1">
      <alignment vertical="center" wrapText="1"/>
    </xf>
    <xf numFmtId="38" fontId="8" fillId="2" borderId="13" xfId="1" applyFont="1" applyFill="1" applyBorder="1" applyAlignment="1">
      <alignment horizontal="center" vertical="center"/>
    </xf>
    <xf numFmtId="38" fontId="8" fillId="2" borderId="13" xfId="1" applyFont="1" applyFill="1" applyBorder="1">
      <alignment vertical="center"/>
    </xf>
    <xf numFmtId="38" fontId="8" fillId="2" borderId="41" xfId="1" applyFont="1" applyFill="1" applyBorder="1" applyProtection="1">
      <alignment vertical="center"/>
    </xf>
    <xf numFmtId="38" fontId="8" fillId="2" borderId="41" xfId="1" applyFont="1" applyFill="1" applyBorder="1">
      <alignment vertical="center"/>
    </xf>
    <xf numFmtId="38" fontId="8" fillId="2" borderId="42" xfId="1" applyFont="1" applyFill="1" applyBorder="1" applyProtection="1">
      <alignment vertical="center"/>
    </xf>
    <xf numFmtId="38" fontId="8" fillId="2" borderId="44" xfId="1" applyFont="1" applyFill="1" applyBorder="1" applyProtection="1">
      <alignment vertical="center"/>
    </xf>
    <xf numFmtId="38" fontId="8" fillId="3" borderId="41" xfId="1" applyFont="1" applyFill="1" applyBorder="1" applyProtection="1">
      <alignment vertical="center"/>
      <protection locked="0"/>
    </xf>
    <xf numFmtId="38" fontId="8" fillId="2" borderId="46" xfId="1" applyFont="1" applyFill="1" applyBorder="1" applyProtection="1">
      <alignment vertical="center"/>
    </xf>
    <xf numFmtId="38" fontId="8" fillId="2" borderId="0" xfId="1" applyFont="1" applyFill="1" applyBorder="1" applyProtection="1">
      <alignment vertical="center"/>
    </xf>
    <xf numFmtId="38" fontId="8" fillId="3" borderId="7" xfId="1" applyFont="1" applyFill="1" applyBorder="1">
      <alignment vertical="center"/>
    </xf>
    <xf numFmtId="38" fontId="8" fillId="3" borderId="13" xfId="1" applyFont="1" applyFill="1" applyBorder="1">
      <alignment vertical="center"/>
    </xf>
    <xf numFmtId="38" fontId="8" fillId="2" borderId="0" xfId="0" applyNumberFormat="1" applyFont="1" applyFill="1">
      <alignment vertical="center"/>
    </xf>
    <xf numFmtId="38" fontId="8" fillId="2" borderId="0" xfId="1" applyFont="1" applyFill="1" applyAlignment="1">
      <alignment vertical="center"/>
    </xf>
    <xf numFmtId="176" fontId="8" fillId="2" borderId="7" xfId="0" applyNumberFormat="1" applyFont="1" applyFill="1" applyBorder="1">
      <alignment vertical="center"/>
    </xf>
    <xf numFmtId="176" fontId="8" fillId="2" borderId="39" xfId="0" applyNumberFormat="1" applyFont="1" applyFill="1" applyBorder="1">
      <alignment vertical="center"/>
    </xf>
    <xf numFmtId="38" fontId="4" fillId="2" borderId="16" xfId="1" applyFont="1" applyFill="1" applyBorder="1" applyProtection="1">
      <alignment vertical="center"/>
    </xf>
    <xf numFmtId="38" fontId="4" fillId="2" borderId="50" xfId="0" applyNumberFormat="1" applyFont="1" applyFill="1" applyBorder="1">
      <alignment vertical="center"/>
    </xf>
    <xf numFmtId="3" fontId="8" fillId="2" borderId="18" xfId="0" quotePrefix="1" applyNumberFormat="1" applyFont="1" applyFill="1" applyBorder="1" applyAlignment="1" applyProtection="1">
      <alignment vertical="center" wrapText="1"/>
      <protection locked="0"/>
    </xf>
    <xf numFmtId="3" fontId="8" fillId="2" borderId="60" xfId="0" quotePrefix="1" applyNumberFormat="1" applyFont="1" applyFill="1" applyBorder="1" applyAlignment="1" applyProtection="1">
      <alignment horizontal="left" vertical="center" wrapText="1"/>
      <protection locked="0"/>
    </xf>
    <xf numFmtId="38" fontId="5" fillId="3" borderId="18" xfId="1" applyFont="1" applyFill="1" applyBorder="1" applyProtection="1">
      <alignment vertical="center"/>
      <protection locked="0"/>
    </xf>
    <xf numFmtId="3" fontId="8" fillId="3" borderId="30" xfId="0" quotePrefix="1" applyNumberFormat="1" applyFont="1" applyFill="1" applyBorder="1" applyAlignment="1" applyProtection="1">
      <alignment horizontal="left" vertical="center" wrapText="1"/>
      <protection locked="0"/>
    </xf>
    <xf numFmtId="3" fontId="8" fillId="0" borderId="60" xfId="0" quotePrefix="1" applyNumberFormat="1" applyFont="1" applyBorder="1" applyAlignment="1" applyProtection="1">
      <alignment horizontal="left" vertical="center" wrapText="1"/>
      <protection locked="0"/>
    </xf>
    <xf numFmtId="38" fontId="8" fillId="2" borderId="16" xfId="1" applyFont="1" applyFill="1" applyBorder="1" applyProtection="1">
      <alignment vertical="center"/>
    </xf>
    <xf numFmtId="38" fontId="8" fillId="3" borderId="18" xfId="1" applyFont="1" applyFill="1" applyBorder="1" applyProtection="1">
      <alignment vertical="center"/>
      <protection locked="0"/>
    </xf>
    <xf numFmtId="38" fontId="8" fillId="2" borderId="50" xfId="0" applyNumberFormat="1" applyFont="1" applyFill="1" applyBorder="1">
      <alignment vertical="center"/>
    </xf>
    <xf numFmtId="38" fontId="8" fillId="2" borderId="29" xfId="1" applyFont="1" applyFill="1" applyBorder="1" applyProtection="1">
      <alignment vertical="center"/>
    </xf>
    <xf numFmtId="38" fontId="8" fillId="3" borderId="17" xfId="1" applyFont="1" applyFill="1" applyBorder="1" applyProtection="1">
      <alignment vertical="center"/>
      <protection locked="0"/>
    </xf>
    <xf numFmtId="38" fontId="8" fillId="2" borderId="17" xfId="1" applyFont="1" applyFill="1" applyBorder="1" applyProtection="1">
      <alignment vertical="center"/>
    </xf>
    <xf numFmtId="38" fontId="8" fillId="2" borderId="17" xfId="1" applyFont="1" applyFill="1" applyBorder="1">
      <alignment vertical="center"/>
    </xf>
    <xf numFmtId="38" fontId="8" fillId="2" borderId="52" xfId="1" applyFont="1" applyFill="1" applyBorder="1" applyProtection="1">
      <alignment vertical="center"/>
    </xf>
    <xf numFmtId="38" fontId="8" fillId="2" borderId="43" xfId="0" applyNumberFormat="1" applyFont="1" applyFill="1" applyBorder="1">
      <alignment vertical="center"/>
    </xf>
    <xf numFmtId="38" fontId="8" fillId="2" borderId="18" xfId="0" applyNumberFormat="1" applyFont="1" applyFill="1" applyBorder="1">
      <alignment vertical="center"/>
    </xf>
    <xf numFmtId="38" fontId="8" fillId="0" borderId="18" xfId="1" applyFont="1" applyFill="1" applyBorder="1" applyProtection="1">
      <alignment vertical="center"/>
    </xf>
    <xf numFmtId="38" fontId="8" fillId="2" borderId="66" xfId="1" applyFont="1" applyFill="1" applyBorder="1" applyProtection="1">
      <alignment vertical="center"/>
    </xf>
    <xf numFmtId="38" fontId="8" fillId="2" borderId="18" xfId="1" applyFont="1" applyFill="1" applyBorder="1" applyProtection="1">
      <alignment vertical="center"/>
    </xf>
    <xf numFmtId="38" fontId="8" fillId="2" borderId="67" xfId="1" applyFont="1" applyFill="1" applyBorder="1" applyProtection="1">
      <alignment vertical="center"/>
    </xf>
    <xf numFmtId="38" fontId="8" fillId="2" borderId="17" xfId="1" applyFont="1" applyFill="1" applyBorder="1" applyProtection="1">
      <alignment vertical="center"/>
      <protection locked="0"/>
    </xf>
    <xf numFmtId="179" fontId="0" fillId="3" borderId="13" xfId="1" applyNumberFormat="1" applyFont="1" applyFill="1" applyBorder="1" applyAlignment="1">
      <alignment vertical="center"/>
    </xf>
    <xf numFmtId="38" fontId="8" fillId="3" borderId="30" xfId="1" applyFont="1" applyFill="1" applyBorder="1" applyProtection="1">
      <alignment vertical="center"/>
      <protection locked="0"/>
    </xf>
    <xf numFmtId="38" fontId="8" fillId="2" borderId="30" xfId="1" applyFont="1" applyFill="1" applyBorder="1" applyProtection="1">
      <alignment vertical="center"/>
    </xf>
    <xf numFmtId="38" fontId="8" fillId="3" borderId="50" xfId="1" applyFont="1" applyFill="1" applyBorder="1" applyProtection="1">
      <alignment vertical="center"/>
      <protection locked="0"/>
    </xf>
    <xf numFmtId="38" fontId="8" fillId="2" borderId="50" xfId="1" applyFont="1" applyFill="1" applyBorder="1" applyProtection="1">
      <alignment vertical="center"/>
    </xf>
    <xf numFmtId="38" fontId="8" fillId="2" borderId="31" xfId="1" applyFont="1" applyFill="1" applyBorder="1" applyProtection="1">
      <alignment vertical="center"/>
    </xf>
    <xf numFmtId="3" fontId="8" fillId="2" borderId="50" xfId="0" quotePrefix="1" applyNumberFormat="1" applyFont="1" applyFill="1" applyBorder="1" applyAlignment="1" applyProtection="1">
      <alignment vertical="center" wrapText="1"/>
      <protection locked="0"/>
    </xf>
    <xf numFmtId="38" fontId="8" fillId="2" borderId="50" xfId="1" applyFont="1" applyFill="1" applyBorder="1" applyProtection="1">
      <alignment vertical="center"/>
      <protection locked="0"/>
    </xf>
    <xf numFmtId="38" fontId="8" fillId="2" borderId="30" xfId="1" applyFont="1" applyFill="1" applyBorder="1">
      <alignment vertical="center"/>
    </xf>
    <xf numFmtId="3" fontId="8" fillId="3" borderId="69" xfId="0" quotePrefix="1" applyNumberFormat="1" applyFont="1" applyFill="1" applyBorder="1" applyAlignment="1" applyProtection="1">
      <alignment horizontal="left" vertical="center" wrapText="1"/>
      <protection locked="0"/>
    </xf>
    <xf numFmtId="179" fontId="0" fillId="3" borderId="69" xfId="1" applyNumberFormat="1" applyFont="1" applyFill="1" applyBorder="1" applyAlignment="1">
      <alignment vertical="center"/>
    </xf>
    <xf numFmtId="179" fontId="0" fillId="6" borderId="69" xfId="1" applyNumberFormat="1" applyFont="1" applyFill="1" applyBorder="1" applyAlignment="1">
      <alignment vertical="center"/>
    </xf>
    <xf numFmtId="38" fontId="8" fillId="2" borderId="73" xfId="1" applyFont="1" applyFill="1" applyBorder="1" applyProtection="1">
      <alignment vertical="center"/>
    </xf>
    <xf numFmtId="179" fontId="0" fillId="6" borderId="46" xfId="1" applyNumberFormat="1" applyFont="1" applyFill="1" applyBorder="1" applyAlignment="1">
      <alignment vertical="center"/>
    </xf>
    <xf numFmtId="3" fontId="8" fillId="3" borderId="17" xfId="0" quotePrefix="1" applyNumberFormat="1" applyFont="1" applyFill="1" applyBorder="1" applyAlignment="1" applyProtection="1">
      <alignment vertical="center" wrapText="1"/>
      <protection locked="0"/>
    </xf>
    <xf numFmtId="38" fontId="8" fillId="2" borderId="81" xfId="1" applyFont="1" applyFill="1" applyBorder="1" applyProtection="1">
      <alignment vertical="center"/>
    </xf>
    <xf numFmtId="180" fontId="0" fillId="2" borderId="0" xfId="0" applyNumberFormat="1" applyFill="1" applyAlignment="1">
      <alignment horizontal="right" vertical="center"/>
    </xf>
    <xf numFmtId="176" fontId="8" fillId="2" borderId="89" xfId="0" applyNumberFormat="1" applyFont="1" applyFill="1" applyBorder="1">
      <alignment vertical="center"/>
    </xf>
    <xf numFmtId="176" fontId="8" fillId="2" borderId="17" xfId="0" applyNumberFormat="1" applyFont="1" applyFill="1" applyBorder="1">
      <alignment vertical="center"/>
    </xf>
    <xf numFmtId="180" fontId="0" fillId="2" borderId="88" xfId="0" applyNumberFormat="1" applyFill="1" applyBorder="1" applyAlignment="1">
      <alignment horizontal="right" vertical="center"/>
    </xf>
    <xf numFmtId="180" fontId="0" fillId="2" borderId="13" xfId="0" applyNumberFormat="1" applyFill="1" applyBorder="1" applyAlignment="1">
      <alignment horizontal="right" vertical="center"/>
    </xf>
    <xf numFmtId="0" fontId="4" fillId="3" borderId="0" xfId="0" applyFont="1" applyFill="1" applyAlignment="1" applyProtection="1">
      <alignment horizontal="center" vertical="center"/>
      <protection locked="0"/>
    </xf>
    <xf numFmtId="49" fontId="0" fillId="0" borderId="0" xfId="0" applyNumberFormat="1" applyAlignment="1">
      <alignment horizontal="right" vertical="center"/>
    </xf>
    <xf numFmtId="49" fontId="0" fillId="3" borderId="0" xfId="0" applyNumberFormat="1" applyFill="1" applyAlignment="1" applyProtection="1">
      <alignment horizontal="center" vertical="center" shrinkToFit="1"/>
      <protection locked="0"/>
    </xf>
    <xf numFmtId="0" fontId="0" fillId="3" borderId="11" xfId="0" quotePrefix="1" applyFill="1" applyBorder="1" applyAlignment="1" applyProtection="1">
      <alignment horizontal="right" vertical="center" shrinkToFit="1"/>
      <protection locked="0"/>
    </xf>
    <xf numFmtId="49" fontId="0" fillId="3" borderId="11" xfId="0" applyNumberFormat="1" applyFill="1" applyBorder="1" applyAlignment="1" applyProtection="1">
      <alignment horizontal="right" vertical="center" shrinkToFit="1"/>
      <protection locked="0"/>
    </xf>
    <xf numFmtId="0" fontId="4" fillId="3" borderId="0" xfId="0" applyFont="1" applyFill="1" applyProtection="1">
      <alignment vertical="center"/>
      <protection locked="0"/>
    </xf>
    <xf numFmtId="0" fontId="4" fillId="0" borderId="0" xfId="0" applyFont="1" applyAlignment="1">
      <alignment horizontal="center" vertical="center"/>
    </xf>
    <xf numFmtId="0" fontId="4" fillId="3" borderId="0" xfId="0" applyFont="1" applyFill="1" applyAlignment="1" applyProtection="1">
      <alignment horizontal="left" vertical="center"/>
      <protection locked="0"/>
    </xf>
    <xf numFmtId="38" fontId="4" fillId="3" borderId="0" xfId="0" applyNumberFormat="1" applyFont="1" applyFill="1" applyAlignment="1" applyProtection="1">
      <alignment horizontal="right" vertical="top" wrapText="1"/>
      <protection locked="0"/>
    </xf>
    <xf numFmtId="0" fontId="4" fillId="3" borderId="0" xfId="0" applyFont="1" applyFill="1" applyAlignment="1" applyProtection="1">
      <alignment horizontal="right" vertical="top" wrapText="1"/>
      <protection locked="0"/>
    </xf>
    <xf numFmtId="0" fontId="11" fillId="0" borderId="0" xfId="0" applyFont="1" applyAlignment="1">
      <alignment horizontal="distributed" vertical="center"/>
    </xf>
    <xf numFmtId="0" fontId="4" fillId="0" borderId="0" xfId="0" applyFont="1" applyAlignment="1">
      <alignment horizontal="distributed" vertical="center"/>
    </xf>
    <xf numFmtId="0" fontId="0" fillId="3" borderId="8"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6" fillId="3" borderId="8"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49" fontId="0" fillId="0" borderId="7" xfId="0" applyNumberFormat="1" applyBorder="1" applyAlignment="1">
      <alignment horizontal="right" vertical="center"/>
    </xf>
    <xf numFmtId="49" fontId="0" fillId="0" borderId="8" xfId="0" applyNumberFormat="1" applyBorder="1"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left" vertical="center"/>
    </xf>
    <xf numFmtId="49" fontId="0" fillId="0" borderId="1" xfId="0" applyNumberFormat="1" applyBorder="1" applyAlignment="1">
      <alignment horizontal="right" vertical="center"/>
    </xf>
    <xf numFmtId="49" fontId="0" fillId="0" borderId="9" xfId="0" applyNumberFormat="1" applyBorder="1" applyAlignment="1">
      <alignment horizontal="right" vertical="center"/>
    </xf>
    <xf numFmtId="49" fontId="6" fillId="3" borderId="0" xfId="0" applyNumberFormat="1" applyFont="1" applyFill="1" applyAlignment="1" applyProtection="1">
      <alignment horizontal="right" vertical="center" shrinkToFit="1"/>
      <protection locked="0"/>
    </xf>
    <xf numFmtId="0" fontId="11" fillId="3" borderId="10" xfId="0" applyFont="1" applyFill="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0" fillId="0" borderId="0" xfId="0" applyFont="1" applyAlignment="1">
      <alignment horizontal="center" vertical="center"/>
    </xf>
    <xf numFmtId="0" fontId="11" fillId="0" borderId="0" xfId="0" applyFont="1" applyAlignment="1">
      <alignment horizontal="center" vertical="center"/>
    </xf>
    <xf numFmtId="49" fontId="11" fillId="3" borderId="0" xfId="0" applyNumberFormat="1" applyFont="1" applyFill="1" applyAlignment="1" applyProtection="1">
      <alignment horizontal="center" vertical="center" shrinkToFit="1"/>
      <protection locked="0"/>
    </xf>
    <xf numFmtId="0" fontId="11" fillId="0" borderId="0" xfId="0" applyFont="1" applyAlignment="1">
      <alignment horizontal="left" vertical="center"/>
    </xf>
    <xf numFmtId="0" fontId="11" fillId="3" borderId="0" xfId="0" applyFont="1" applyFill="1" applyAlignment="1" applyProtection="1">
      <alignment horizontal="center" vertical="center"/>
      <protection locked="0"/>
    </xf>
    <xf numFmtId="0" fontId="11" fillId="0" borderId="10" xfId="0" applyFont="1" applyBorder="1" applyAlignment="1">
      <alignment horizontal="left" vertical="center"/>
    </xf>
    <xf numFmtId="0" fontId="12" fillId="0" borderId="9" xfId="0" applyFont="1" applyBorder="1" applyAlignment="1">
      <alignment horizontal="center" vertical="center"/>
    </xf>
    <xf numFmtId="0" fontId="8" fillId="2" borderId="0" xfId="0" applyFont="1" applyFill="1" applyAlignment="1">
      <alignment horizontal="center" vertical="center"/>
    </xf>
    <xf numFmtId="0" fontId="8" fillId="3" borderId="10" xfId="0" applyFont="1" applyFill="1" applyBorder="1" applyAlignment="1">
      <alignment horizontal="left" vertical="center"/>
    </xf>
    <xf numFmtId="3" fontId="8" fillId="2" borderId="1" xfId="0" quotePrefix="1" applyNumberFormat="1" applyFont="1" applyFill="1" applyBorder="1" applyAlignment="1" applyProtection="1">
      <alignment horizontal="center" vertical="center" wrapText="1" shrinkToFit="1"/>
      <protection locked="0"/>
    </xf>
    <xf numFmtId="3" fontId="8" fillId="2" borderId="9" xfId="0" quotePrefix="1" applyNumberFormat="1" applyFont="1" applyFill="1" applyBorder="1" applyAlignment="1" applyProtection="1">
      <alignment horizontal="center" vertical="center" wrapText="1" shrinkToFit="1"/>
      <protection locked="0"/>
    </xf>
    <xf numFmtId="3" fontId="8" fillId="2" borderId="2" xfId="0" quotePrefix="1" applyNumberFormat="1" applyFont="1" applyFill="1" applyBorder="1" applyAlignment="1" applyProtection="1">
      <alignment horizontal="center" vertical="center" wrapText="1" shrinkToFit="1"/>
      <protection locked="0"/>
    </xf>
    <xf numFmtId="3" fontId="8" fillId="2" borderId="1" xfId="0" quotePrefix="1" applyNumberFormat="1" applyFont="1" applyFill="1" applyBorder="1" applyAlignment="1" applyProtection="1">
      <alignment horizontal="center" vertical="center" wrapText="1"/>
      <protection locked="0"/>
    </xf>
    <xf numFmtId="3" fontId="8" fillId="2" borderId="9" xfId="0" quotePrefix="1" applyNumberFormat="1" applyFont="1" applyFill="1" applyBorder="1" applyAlignment="1" applyProtection="1">
      <alignment horizontal="center" vertical="center" wrapText="1"/>
      <protection locked="0"/>
    </xf>
    <xf numFmtId="3" fontId="8" fillId="2" borderId="2" xfId="0" quotePrefix="1" applyNumberFormat="1" applyFont="1" applyFill="1" applyBorder="1" applyAlignment="1" applyProtection="1">
      <alignment horizontal="center" vertical="center" wrapText="1"/>
      <protection locked="0"/>
    </xf>
    <xf numFmtId="3" fontId="8" fillId="3" borderId="8" xfId="0" quotePrefix="1" applyNumberFormat="1" applyFont="1" applyFill="1" applyBorder="1" applyAlignment="1" applyProtection="1">
      <alignment horizontal="center" vertical="center" wrapText="1"/>
      <protection locked="0"/>
    </xf>
    <xf numFmtId="3" fontId="8" fillId="3" borderId="11" xfId="0" quotePrefix="1" applyNumberFormat="1" applyFont="1" applyFill="1" applyBorder="1" applyAlignment="1" applyProtection="1">
      <alignment horizontal="center" vertical="center" wrapText="1"/>
      <protection locked="0"/>
    </xf>
    <xf numFmtId="3" fontId="8" fillId="3" borderId="12" xfId="0" quotePrefix="1" applyNumberFormat="1" applyFont="1" applyFill="1" applyBorder="1" applyAlignment="1" applyProtection="1">
      <alignment horizontal="center" vertical="center" wrapText="1"/>
      <protection locked="0"/>
    </xf>
    <xf numFmtId="3" fontId="8" fillId="2" borderId="13" xfId="0" quotePrefix="1" applyNumberFormat="1" applyFont="1" applyFill="1" applyBorder="1" applyAlignment="1" applyProtection="1">
      <alignment horizontal="center" vertical="center" wrapText="1"/>
      <protection locked="0"/>
    </xf>
    <xf numFmtId="3" fontId="8" fillId="3" borderId="1" xfId="0" quotePrefix="1" applyNumberFormat="1" applyFont="1" applyFill="1" applyBorder="1" applyAlignment="1" applyProtection="1">
      <alignment horizontal="center" vertical="center" wrapText="1"/>
      <protection locked="0"/>
    </xf>
    <xf numFmtId="3" fontId="8" fillId="3" borderId="9" xfId="0" quotePrefix="1" applyNumberFormat="1" applyFont="1" applyFill="1" applyBorder="1" applyAlignment="1" applyProtection="1">
      <alignment horizontal="center" vertical="center" wrapText="1"/>
      <protection locked="0"/>
    </xf>
    <xf numFmtId="3" fontId="8" fillId="3" borderId="2" xfId="0" quotePrefix="1" applyNumberFormat="1" applyFont="1" applyFill="1" applyBorder="1" applyAlignment="1" applyProtection="1">
      <alignment horizontal="center" vertical="center" wrapText="1"/>
      <protection locked="0"/>
    </xf>
    <xf numFmtId="3" fontId="8" fillId="2" borderId="15" xfId="0" quotePrefix="1" applyNumberFormat="1" applyFont="1" applyFill="1" applyBorder="1" applyAlignment="1" applyProtection="1">
      <alignment horizontal="center" vertical="center" wrapText="1"/>
      <protection locked="0"/>
    </xf>
    <xf numFmtId="3" fontId="8" fillId="2" borderId="14" xfId="0" quotePrefix="1" applyNumberFormat="1" applyFont="1" applyFill="1" applyBorder="1" applyAlignment="1" applyProtection="1">
      <alignment horizontal="center" vertical="center" wrapText="1"/>
      <protection locked="0"/>
    </xf>
    <xf numFmtId="3" fontId="8" fillId="2" borderId="59" xfId="0" quotePrefix="1" applyNumberFormat="1" applyFont="1" applyFill="1" applyBorder="1" applyAlignment="1" applyProtection="1">
      <alignment horizontal="center" vertical="center" wrapText="1"/>
      <protection locked="0"/>
    </xf>
    <xf numFmtId="0" fontId="8" fillId="3" borderId="0" xfId="0" applyFont="1" applyFill="1" applyAlignment="1">
      <alignment horizontal="left" vertical="center"/>
    </xf>
    <xf numFmtId="3" fontId="8" fillId="2" borderId="40" xfId="0" quotePrefix="1" applyNumberFormat="1" applyFont="1" applyFill="1" applyBorder="1" applyAlignment="1" applyProtection="1">
      <alignment horizontal="left" vertical="center" wrapText="1"/>
      <protection locked="0"/>
    </xf>
    <xf numFmtId="3" fontId="8" fillId="2" borderId="41" xfId="0" quotePrefix="1" applyNumberFormat="1" applyFont="1" applyFill="1" applyBorder="1" applyAlignment="1" applyProtection="1">
      <alignment horizontal="left" vertical="center" wrapText="1"/>
      <protection locked="0"/>
    </xf>
    <xf numFmtId="3" fontId="8" fillId="3" borderId="49" xfId="0" quotePrefix="1" applyNumberFormat="1" applyFont="1" applyFill="1" applyBorder="1" applyAlignment="1" applyProtection="1">
      <alignment horizontal="left" vertical="center" wrapText="1"/>
      <protection locked="0"/>
    </xf>
    <xf numFmtId="3" fontId="8" fillId="3" borderId="7" xfId="0" quotePrefix="1" applyNumberFormat="1" applyFont="1" applyFill="1" applyBorder="1" applyAlignment="1" applyProtection="1">
      <alignment horizontal="left" vertical="center" wrapText="1"/>
      <protection locked="0"/>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3" fontId="8" fillId="3" borderId="45" xfId="0" quotePrefix="1" applyNumberFormat="1" applyFont="1" applyFill="1" applyBorder="1" applyAlignment="1" applyProtection="1">
      <alignment horizontal="left" vertical="center" wrapText="1"/>
      <protection locked="0"/>
    </xf>
    <xf numFmtId="3" fontId="8" fillId="3" borderId="13" xfId="0" quotePrefix="1" applyNumberFormat="1" applyFont="1" applyFill="1" applyBorder="1" applyAlignment="1" applyProtection="1">
      <alignment horizontal="left" vertical="center" wrapText="1"/>
      <protection locked="0"/>
    </xf>
    <xf numFmtId="0" fontId="8" fillId="2" borderId="61"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63" xfId="0" applyFont="1" applyFill="1" applyBorder="1">
      <alignment vertical="center"/>
    </xf>
    <xf numFmtId="0" fontId="19" fillId="0" borderId="64" xfId="0" applyFont="1" applyBorder="1">
      <alignment vertical="center"/>
    </xf>
    <xf numFmtId="0" fontId="19" fillId="0" borderId="65" xfId="0" applyFont="1" applyBorder="1">
      <alignment vertical="center"/>
    </xf>
    <xf numFmtId="0" fontId="8" fillId="2" borderId="56" xfId="0" applyFont="1" applyFill="1" applyBorder="1">
      <alignment vertical="center"/>
    </xf>
    <xf numFmtId="0" fontId="19" fillId="0" borderId="57" xfId="0" applyFont="1" applyBorder="1">
      <alignment vertical="center"/>
    </xf>
    <xf numFmtId="0" fontId="19" fillId="0" borderId="58" xfId="0" applyFont="1" applyBorder="1">
      <alignment vertical="center"/>
    </xf>
    <xf numFmtId="3" fontId="8" fillId="2" borderId="51" xfId="0" quotePrefix="1" applyNumberFormat="1" applyFont="1" applyFill="1" applyBorder="1" applyAlignment="1" applyProtection="1">
      <alignment horizontal="left" vertical="center" wrapText="1"/>
      <protection locked="0"/>
    </xf>
    <xf numFmtId="3" fontId="8" fillId="2" borderId="17" xfId="0" quotePrefix="1" applyNumberFormat="1" applyFont="1" applyFill="1" applyBorder="1" applyAlignment="1" applyProtection="1">
      <alignment horizontal="left" vertical="center" wrapText="1"/>
      <protection locked="0"/>
    </xf>
    <xf numFmtId="0" fontId="8" fillId="2" borderId="53" xfId="0" applyFont="1" applyFill="1" applyBorder="1">
      <alignment vertical="center"/>
    </xf>
    <xf numFmtId="0" fontId="19" fillId="0" borderId="54" xfId="0" applyFont="1" applyBorder="1">
      <alignment vertical="center"/>
    </xf>
    <xf numFmtId="0" fontId="19" fillId="0" borderId="55" xfId="0" applyFont="1" applyBorder="1">
      <alignment vertical="center"/>
    </xf>
    <xf numFmtId="3" fontId="8" fillId="3" borderId="30" xfId="0" quotePrefix="1" applyNumberFormat="1" applyFont="1" applyFill="1" applyBorder="1" applyAlignment="1" applyProtection="1">
      <alignment horizontal="left" vertical="center" wrapText="1"/>
      <protection locked="0"/>
    </xf>
    <xf numFmtId="0" fontId="8" fillId="2" borderId="15"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 fontId="8" fillId="2" borderId="1" xfId="0" quotePrefix="1" applyNumberFormat="1" applyFont="1" applyFill="1" applyBorder="1" applyAlignment="1" applyProtection="1">
      <alignment horizontal="left" vertical="center" wrapText="1" shrinkToFit="1"/>
      <protection locked="0"/>
    </xf>
    <xf numFmtId="3" fontId="8" fillId="2" borderId="9" xfId="0" quotePrefix="1" applyNumberFormat="1" applyFont="1" applyFill="1" applyBorder="1" applyAlignment="1" applyProtection="1">
      <alignment horizontal="left" vertical="center" wrapText="1" shrinkToFit="1"/>
      <protection locked="0"/>
    </xf>
    <xf numFmtId="3" fontId="8" fillId="2" borderId="2" xfId="0" quotePrefix="1" applyNumberFormat="1" applyFont="1" applyFill="1" applyBorder="1" applyAlignment="1" applyProtection="1">
      <alignment horizontal="left" vertical="center" wrapText="1" shrinkToFit="1"/>
      <protection locked="0"/>
    </xf>
    <xf numFmtId="3" fontId="8" fillId="2" borderId="7" xfId="0" quotePrefix="1" applyNumberFormat="1" applyFont="1" applyFill="1" applyBorder="1" applyAlignment="1" applyProtection="1">
      <alignment horizontal="left" vertical="center" wrapText="1"/>
      <protection locked="0"/>
    </xf>
    <xf numFmtId="3" fontId="8" fillId="2" borderId="13" xfId="0" quotePrefix="1" applyNumberFormat="1" applyFont="1" applyFill="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38" xfId="0" applyFont="1" applyFill="1" applyBorder="1" applyAlignment="1">
      <alignment horizontal="center" vertical="center"/>
    </xf>
    <xf numFmtId="0" fontId="5" fillId="3" borderId="10" xfId="0" applyFont="1" applyFill="1" applyBorder="1" applyAlignment="1">
      <alignment horizontal="left" vertical="center"/>
    </xf>
    <xf numFmtId="3" fontId="5" fillId="3" borderId="8" xfId="0" quotePrefix="1" applyNumberFormat="1" applyFont="1" applyFill="1" applyBorder="1" applyAlignment="1" applyProtection="1">
      <alignment horizontal="center" vertical="center" wrapText="1"/>
      <protection locked="0"/>
    </xf>
    <xf numFmtId="3" fontId="5" fillId="3" borderId="11" xfId="0" quotePrefix="1" applyNumberFormat="1" applyFont="1" applyFill="1" applyBorder="1" applyAlignment="1" applyProtection="1">
      <alignment horizontal="center" vertical="center" wrapText="1"/>
      <protection locked="0"/>
    </xf>
    <xf numFmtId="3" fontId="5" fillId="3" borderId="12" xfId="0" quotePrefix="1" applyNumberFormat="1" applyFont="1" applyFill="1" applyBorder="1" applyAlignment="1" applyProtection="1">
      <alignment horizontal="center" vertical="center" wrapText="1"/>
      <protection locked="0"/>
    </xf>
    <xf numFmtId="3" fontId="5" fillId="3" borderId="1" xfId="0" quotePrefix="1" applyNumberFormat="1" applyFont="1" applyFill="1" applyBorder="1" applyAlignment="1" applyProtection="1">
      <alignment horizontal="center" vertical="center" wrapText="1"/>
      <protection locked="0"/>
    </xf>
    <xf numFmtId="3" fontId="5" fillId="3" borderId="9" xfId="0" quotePrefix="1" applyNumberFormat="1" applyFont="1" applyFill="1" applyBorder="1" applyAlignment="1" applyProtection="1">
      <alignment horizontal="center" vertical="center" wrapText="1"/>
      <protection locked="0"/>
    </xf>
    <xf numFmtId="3" fontId="5" fillId="3" borderId="2" xfId="0" quotePrefix="1" applyNumberFormat="1" applyFont="1" applyFill="1" applyBorder="1" applyAlignment="1" applyProtection="1">
      <alignment horizontal="center" vertical="center" wrapText="1"/>
      <protection locked="0"/>
    </xf>
    <xf numFmtId="0" fontId="5" fillId="3" borderId="0" xfId="0" applyFont="1" applyFill="1" applyAlignment="1">
      <alignment horizontal="left" vertical="center"/>
    </xf>
    <xf numFmtId="3" fontId="5" fillId="3" borderId="49" xfId="0" quotePrefix="1" applyNumberFormat="1" applyFont="1" applyFill="1" applyBorder="1" applyAlignment="1" applyProtection="1">
      <alignment horizontal="left" vertical="center" wrapText="1"/>
      <protection locked="0"/>
    </xf>
    <xf numFmtId="3" fontId="5" fillId="3" borderId="7" xfId="0" quotePrefix="1" applyNumberFormat="1" applyFont="1" applyFill="1" applyBorder="1" applyAlignment="1" applyProtection="1">
      <alignment horizontal="left" vertical="center" wrapText="1"/>
      <protection locked="0"/>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3" fontId="5" fillId="3" borderId="13" xfId="0" quotePrefix="1" applyNumberFormat="1" applyFont="1" applyFill="1" applyBorder="1" applyAlignment="1" applyProtection="1">
      <alignment horizontal="left" vertical="center" wrapText="1"/>
      <protection locked="0"/>
    </xf>
    <xf numFmtId="0" fontId="4" fillId="2" borderId="56" xfId="0" applyFont="1" applyFill="1" applyBorder="1">
      <alignment vertical="center"/>
    </xf>
    <xf numFmtId="0" fontId="0" fillId="0" borderId="57" xfId="0" applyBorder="1">
      <alignment vertical="center"/>
    </xf>
    <xf numFmtId="0" fontId="0" fillId="0" borderId="58" xfId="0" applyBorder="1">
      <alignment vertical="center"/>
    </xf>
    <xf numFmtId="49" fontId="0" fillId="0" borderId="1" xfId="0" applyNumberFormat="1" applyBorder="1" applyAlignment="1">
      <alignment horizontal="center" vertical="center"/>
    </xf>
    <xf numFmtId="49" fontId="0" fillId="0" borderId="9" xfId="0" applyNumberFormat="1" applyBorder="1" applyAlignment="1">
      <alignment horizontal="center" vertical="center"/>
    </xf>
    <xf numFmtId="49" fontId="0" fillId="0" borderId="3" xfId="0" applyNumberFormat="1" applyBorder="1" applyAlignment="1">
      <alignment horizontal="center" vertical="center"/>
    </xf>
    <xf numFmtId="49" fontId="0" fillId="0" borderId="0" xfId="0" applyNumberFormat="1" applyAlignment="1">
      <alignment horizontal="center" vertical="center"/>
    </xf>
    <xf numFmtId="49" fontId="0" fillId="0" borderId="5" xfId="0" applyNumberFormat="1" applyBorder="1" applyAlignment="1">
      <alignment horizontal="center" vertical="center"/>
    </xf>
    <xf numFmtId="49" fontId="0" fillId="0" borderId="10" xfId="0" applyNumberFormat="1"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3" borderId="1"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38" fontId="0" fillId="3" borderId="7" xfId="1" applyFont="1" applyFill="1" applyBorder="1" applyAlignment="1" applyProtection="1">
      <alignment horizontal="right" vertical="center" wrapText="1"/>
      <protection locked="0"/>
    </xf>
    <xf numFmtId="178" fontId="4" fillId="0" borderId="11" xfId="0" applyNumberFormat="1" applyFont="1" applyBorder="1" applyAlignment="1" applyProtection="1">
      <alignment horizontal="center" vertical="center"/>
      <protection locked="0"/>
    </xf>
    <xf numFmtId="178" fontId="0" fillId="0" borderId="11" xfId="0" applyNumberFormat="1" applyBorder="1" applyAlignment="1" applyProtection="1">
      <alignment horizontal="center" vertical="center" wrapText="1"/>
      <protection locked="0"/>
    </xf>
    <xf numFmtId="49" fontId="0" fillId="0" borderId="11" xfId="0" applyNumberFormat="1" applyBorder="1" applyAlignment="1">
      <alignment horizontal="right" vertical="center"/>
    </xf>
    <xf numFmtId="0" fontId="0" fillId="0" borderId="11" xfId="0" applyBorder="1" applyAlignment="1">
      <alignment horizontal="left" vertical="center"/>
    </xf>
    <xf numFmtId="0" fontId="0" fillId="0" borderId="12" xfId="0" applyBorder="1" applyAlignment="1">
      <alignment horizontal="left" vertical="center"/>
    </xf>
    <xf numFmtId="0" fontId="4" fillId="3" borderId="11" xfId="0" applyFont="1" applyFill="1" applyBorder="1" applyAlignment="1" applyProtection="1">
      <alignment horizontal="center" vertical="center"/>
      <protection locked="0"/>
    </xf>
    <xf numFmtId="58" fontId="0" fillId="3" borderId="8" xfId="0" applyNumberFormat="1" applyFill="1" applyBorder="1" applyAlignment="1" applyProtection="1">
      <alignment horizontal="center" vertical="center" wrapText="1"/>
      <protection locked="0"/>
    </xf>
    <xf numFmtId="58" fontId="0" fillId="3" borderId="11" xfId="0" applyNumberFormat="1"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49" fontId="0" fillId="0" borderId="5" xfId="0" applyNumberFormat="1" applyBorder="1" applyAlignment="1">
      <alignment horizontal="right" vertical="center"/>
    </xf>
    <xf numFmtId="49" fontId="0" fillId="0" borderId="10" xfId="0" applyNumberFormat="1" applyBorder="1" applyAlignment="1">
      <alignment horizontal="right" vertical="center"/>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38" fontId="0" fillId="0" borderId="18" xfId="1" applyFont="1" applyFill="1" applyBorder="1" applyAlignment="1">
      <alignment horizontal="right" vertical="center" wrapText="1"/>
    </xf>
    <xf numFmtId="38" fontId="0" fillId="3" borderId="8" xfId="1" applyFont="1" applyFill="1" applyBorder="1" applyAlignment="1" applyProtection="1">
      <alignment horizontal="right" vertical="center" wrapText="1"/>
      <protection locked="0"/>
    </xf>
    <xf numFmtId="38" fontId="0" fillId="3" borderId="11" xfId="1" applyFont="1" applyFill="1" applyBorder="1" applyAlignment="1" applyProtection="1">
      <alignment horizontal="right" vertical="center" wrapText="1"/>
      <protection locked="0"/>
    </xf>
    <xf numFmtId="38" fontId="0" fillId="3" borderId="12" xfId="1" applyFont="1" applyFill="1" applyBorder="1" applyAlignment="1" applyProtection="1">
      <alignment horizontal="right" vertical="center" wrapText="1"/>
      <protection locked="0"/>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12" xfId="0" applyBorder="1" applyAlignment="1">
      <alignment horizontal="center" vertical="center" wrapText="1"/>
    </xf>
    <xf numFmtId="49" fontId="0" fillId="0" borderId="8" xfId="0" applyNumberFormat="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3" borderId="8" xfId="0" applyNumberFormat="1" applyFill="1" applyBorder="1" applyAlignment="1" applyProtection="1">
      <alignment horizontal="left" vertical="center"/>
      <protection locked="0"/>
    </xf>
    <xf numFmtId="49" fontId="0" fillId="3" borderId="11" xfId="0" applyNumberFormat="1" applyFill="1" applyBorder="1" applyAlignment="1" applyProtection="1">
      <alignment horizontal="left" vertical="center"/>
      <protection locked="0"/>
    </xf>
    <xf numFmtId="49" fontId="0" fillId="3" borderId="12" xfId="0" applyNumberFormat="1" applyFill="1" applyBorder="1" applyAlignment="1" applyProtection="1">
      <alignment horizontal="left" vertical="center"/>
      <protection locked="0"/>
    </xf>
    <xf numFmtId="38" fontId="0" fillId="3" borderId="8" xfId="1" applyFont="1" applyFill="1" applyBorder="1" applyAlignment="1" applyProtection="1">
      <alignment horizontal="right" vertical="top" wrapText="1"/>
      <protection locked="0"/>
    </xf>
    <xf numFmtId="38" fontId="0" fillId="3" borderId="11" xfId="1" applyFont="1" applyFill="1" applyBorder="1" applyAlignment="1" applyProtection="1">
      <alignment horizontal="right" vertical="top" wrapText="1"/>
      <protection locked="0"/>
    </xf>
    <xf numFmtId="49" fontId="0" fillId="3" borderId="8" xfId="0" applyNumberFormat="1" applyFill="1" applyBorder="1" applyAlignment="1" applyProtection="1">
      <alignment horizontal="left" vertical="top"/>
      <protection locked="0"/>
    </xf>
    <xf numFmtId="49" fontId="0" fillId="3" borderId="11" xfId="0" applyNumberFormat="1" applyFill="1" applyBorder="1" applyAlignment="1" applyProtection="1">
      <alignment horizontal="left" vertical="top"/>
      <protection locked="0"/>
    </xf>
    <xf numFmtId="49" fontId="0" fillId="3" borderId="12" xfId="0" applyNumberFormat="1" applyFill="1" applyBorder="1" applyAlignment="1" applyProtection="1">
      <alignment horizontal="left" vertical="top"/>
      <protection locked="0"/>
    </xf>
    <xf numFmtId="38" fontId="0" fillId="0" borderId="8" xfId="1" applyFont="1" applyFill="1" applyBorder="1" applyAlignment="1">
      <alignment horizontal="right" vertical="center" wrapText="1"/>
    </xf>
    <xf numFmtId="38" fontId="0" fillId="0" borderId="11" xfId="1" applyFont="1" applyFill="1" applyBorder="1" applyAlignment="1">
      <alignment horizontal="righ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0" borderId="0" xfId="0" applyFont="1" applyAlignment="1">
      <alignment horizontal="center" vertical="center"/>
    </xf>
    <xf numFmtId="176" fontId="6" fillId="8" borderId="0" xfId="1" applyNumberFormat="1" applyFont="1" applyFill="1" applyBorder="1" applyAlignment="1" applyProtection="1">
      <alignment horizontal="right" vertical="center"/>
      <protection locked="0"/>
    </xf>
    <xf numFmtId="0" fontId="4" fillId="0" borderId="0" xfId="0" applyFont="1" applyAlignment="1">
      <alignment vertical="top" wrapText="1"/>
    </xf>
    <xf numFmtId="0" fontId="4" fillId="8" borderId="0" xfId="0" applyFont="1" applyFill="1" applyAlignment="1" applyProtection="1">
      <alignment horizontal="distributed" vertical="center"/>
      <protection locked="0"/>
    </xf>
    <xf numFmtId="178" fontId="0" fillId="0" borderId="0" xfId="0" applyNumberFormat="1" applyAlignment="1">
      <alignment horizontal="center" vertical="center" shrinkToFit="1"/>
    </xf>
    <xf numFmtId="0" fontId="4" fillId="8" borderId="0" xfId="0" applyFont="1" applyFill="1" applyAlignment="1" applyProtection="1">
      <alignment horizontal="center" vertical="center"/>
      <protection locked="0"/>
    </xf>
    <xf numFmtId="178" fontId="4" fillId="0" borderId="0" xfId="0" applyNumberFormat="1" applyFont="1" applyAlignment="1">
      <alignment horizontal="left" vertical="center"/>
    </xf>
    <xf numFmtId="49" fontId="0" fillId="8" borderId="0" xfId="0" applyNumberFormat="1" applyFill="1" applyAlignment="1" applyProtection="1">
      <alignment horizontal="center" vertical="center" shrinkToFit="1"/>
      <protection locked="0"/>
    </xf>
    <xf numFmtId="0" fontId="4" fillId="0" borderId="0" xfId="0" applyFont="1">
      <alignment vertical="center"/>
    </xf>
    <xf numFmtId="178" fontId="4" fillId="0" borderId="0" xfId="0" applyNumberFormat="1" applyFont="1" applyAlignment="1">
      <alignment horizontal="right" vertical="center"/>
    </xf>
    <xf numFmtId="0" fontId="4" fillId="0" borderId="0" xfId="0" applyFont="1" applyAlignment="1">
      <alignment vertical="top"/>
    </xf>
    <xf numFmtId="0" fontId="8" fillId="0" borderId="0" xfId="0" applyFont="1" applyAlignment="1">
      <alignment vertical="top" wrapText="1"/>
    </xf>
    <xf numFmtId="0" fontId="8" fillId="0" borderId="0" xfId="0" applyFont="1" applyAlignment="1">
      <alignment vertical="top"/>
    </xf>
    <xf numFmtId="178" fontId="4" fillId="0" borderId="0" xfId="0" applyNumberFormat="1" applyFont="1" applyAlignment="1">
      <alignment horizontal="center" vertical="center"/>
    </xf>
    <xf numFmtId="0" fontId="4" fillId="0" borderId="0" xfId="0" applyFont="1" applyAlignment="1">
      <alignment horizontal="left" vertical="center"/>
    </xf>
    <xf numFmtId="178" fontId="4" fillId="0" borderId="0" xfId="0" applyNumberFormat="1" applyFont="1">
      <alignment vertical="center"/>
    </xf>
    <xf numFmtId="49" fontId="6" fillId="8" borderId="0" xfId="0" applyNumberFormat="1" applyFont="1" applyFill="1" applyAlignment="1" applyProtection="1">
      <alignment horizontal="right" vertical="center" shrinkToFit="1"/>
      <protection locked="0"/>
    </xf>
    <xf numFmtId="49" fontId="6" fillId="0" borderId="0" xfId="0" applyNumberFormat="1" applyFont="1" applyAlignment="1" applyProtection="1">
      <alignment horizontal="right" vertical="center" shrinkToFit="1"/>
      <protection locked="0"/>
    </xf>
    <xf numFmtId="176" fontId="6" fillId="0" borderId="0" xfId="1" applyNumberFormat="1" applyFont="1" applyFill="1" applyBorder="1" applyAlignment="1" applyProtection="1">
      <alignment horizontal="right" vertical="center"/>
    </xf>
    <xf numFmtId="178" fontId="0" fillId="0" borderId="0" xfId="0" applyNumberFormat="1" applyAlignment="1" applyProtection="1">
      <alignment horizontal="center" vertical="center" shrinkToFit="1"/>
      <protection locked="0"/>
    </xf>
    <xf numFmtId="0" fontId="0" fillId="0" borderId="0" xfId="0"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181" fontId="19" fillId="0" borderId="0" xfId="0" applyNumberFormat="1" applyFont="1" applyAlignment="1">
      <alignment horizontal="center" vertical="top"/>
    </xf>
    <xf numFmtId="0" fontId="0" fillId="3" borderId="8" xfId="0" applyFill="1" applyBorder="1" applyAlignment="1" applyProtection="1">
      <alignment horizontal="left" vertical="center" wrapText="1" shrinkToFit="1"/>
      <protection locked="0"/>
    </xf>
    <xf numFmtId="0" fontId="0" fillId="3" borderId="11" xfId="0" applyFill="1" applyBorder="1" applyAlignment="1" applyProtection="1">
      <alignment horizontal="left" vertical="center" wrapText="1" shrinkToFit="1"/>
      <protection locked="0"/>
    </xf>
    <xf numFmtId="0" fontId="0" fillId="3" borderId="12" xfId="0" applyFill="1" applyBorder="1" applyAlignment="1" applyProtection="1">
      <alignment horizontal="left" vertical="center" wrapText="1" shrinkToFit="1"/>
      <protection locked="0"/>
    </xf>
    <xf numFmtId="178" fontId="4" fillId="3" borderId="0" xfId="0" applyNumberFormat="1" applyFont="1" applyFill="1" applyAlignment="1" applyProtection="1">
      <alignment horizontal="center" vertical="center"/>
      <protection locked="0"/>
    </xf>
    <xf numFmtId="0" fontId="22" fillId="3" borderId="0" xfId="0" applyFont="1" applyFill="1" applyAlignment="1" applyProtection="1">
      <alignment horizontal="left" vertical="center" wrapText="1"/>
      <protection locked="0"/>
    </xf>
    <xf numFmtId="0" fontId="6" fillId="3" borderId="0" xfId="0" applyFont="1" applyFill="1" applyAlignment="1" applyProtection="1">
      <alignment horizontal="left" vertical="top" wrapText="1"/>
      <protection locked="0"/>
    </xf>
    <xf numFmtId="49" fontId="6" fillId="0" borderId="1"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0" fillId="0" borderId="10" xfId="0" applyBorder="1" applyAlignment="1">
      <alignment horizontal="left" vertical="center"/>
    </xf>
    <xf numFmtId="0" fontId="0" fillId="0" borderId="35" xfId="0" applyBorder="1" applyAlignment="1" applyProtection="1">
      <alignment horizontal="center" vertical="center" wrapText="1" shrinkToFit="1"/>
      <protection locked="0"/>
    </xf>
    <xf numFmtId="0" fontId="0" fillId="0" borderId="33" xfId="0" applyBorder="1" applyAlignment="1" applyProtection="1">
      <alignment horizontal="center" vertical="center" wrapText="1" shrinkToFit="1"/>
      <protection locked="0"/>
    </xf>
    <xf numFmtId="0" fontId="0" fillId="0" borderId="5" xfId="0" applyBorder="1" applyAlignment="1" applyProtection="1">
      <alignment horizontal="center" vertical="center" wrapText="1" shrinkToFit="1"/>
      <protection locked="0"/>
    </xf>
    <xf numFmtId="0" fontId="0" fillId="0" borderId="10" xfId="0" applyBorder="1" applyAlignment="1" applyProtection="1">
      <alignment horizontal="center" vertical="center" wrapText="1" shrinkToFit="1"/>
      <protection locked="0"/>
    </xf>
    <xf numFmtId="58" fontId="0" fillId="3" borderId="33" xfId="0" applyNumberFormat="1" applyFill="1" applyBorder="1" applyAlignment="1" applyProtection="1">
      <alignment horizontal="center" vertical="center" wrapText="1"/>
      <protection locked="0"/>
    </xf>
    <xf numFmtId="0" fontId="0" fillId="0" borderId="33" xfId="0" applyBorder="1" applyAlignment="1" applyProtection="1">
      <alignment horizontal="left" vertical="center" wrapText="1" shrinkToFit="1"/>
      <protection locked="0"/>
    </xf>
    <xf numFmtId="0" fontId="0" fillId="0" borderId="34" xfId="0" applyBorder="1" applyAlignment="1" applyProtection="1">
      <alignment horizontal="left" vertical="center" wrapText="1" shrinkToFit="1"/>
      <protection locked="0"/>
    </xf>
    <xf numFmtId="0" fontId="0" fillId="3" borderId="33" xfId="0" applyFill="1" applyBorder="1" applyAlignment="1" applyProtection="1">
      <alignment horizontal="center" vertical="center" wrapText="1" shrinkToFit="1"/>
      <protection locked="0"/>
    </xf>
    <xf numFmtId="0" fontId="4" fillId="3" borderId="33" xfId="0" applyFont="1" applyFill="1" applyBorder="1" applyAlignment="1" applyProtection="1">
      <alignment horizontal="center" vertical="center"/>
      <protection locked="0"/>
    </xf>
    <xf numFmtId="58" fontId="0" fillId="3" borderId="10" xfId="0" applyNumberFormat="1" applyFill="1" applyBorder="1" applyAlignment="1" applyProtection="1">
      <alignment horizontal="center" vertical="center" wrapText="1"/>
      <protection locked="0"/>
    </xf>
    <xf numFmtId="0" fontId="0" fillId="3" borderId="36" xfId="0" applyFill="1" applyBorder="1" applyAlignment="1" applyProtection="1">
      <alignment horizontal="center" vertical="center" wrapText="1" shrinkToFit="1"/>
      <protection locked="0"/>
    </xf>
    <xf numFmtId="0" fontId="21" fillId="0" borderId="7" xfId="7"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horizontal="center" vertical="top" wrapText="1"/>
    </xf>
    <xf numFmtId="0" fontId="4" fillId="0" borderId="7" xfId="0" applyFont="1" applyBorder="1" applyAlignment="1">
      <alignment horizontal="center" vertical="center" wrapText="1"/>
    </xf>
    <xf numFmtId="0" fontId="0" fillId="3" borderId="0" xfId="0" applyFill="1" applyAlignment="1" applyProtection="1">
      <alignment horizontal="center" vertical="center" shrinkToFit="1"/>
      <protection locked="0"/>
    </xf>
    <xf numFmtId="0" fontId="0" fillId="3" borderId="8" xfId="0" applyFill="1" applyBorder="1" applyAlignment="1" applyProtection="1">
      <alignment horizontal="left" vertical="center" shrinkToFit="1"/>
      <protection locked="0"/>
    </xf>
    <xf numFmtId="0" fontId="0" fillId="3" borderId="11" xfId="0" applyFill="1" applyBorder="1" applyAlignment="1" applyProtection="1">
      <alignment horizontal="left" vertical="center" shrinkToFit="1"/>
      <protection locked="0"/>
    </xf>
    <xf numFmtId="0" fontId="0" fillId="3" borderId="12" xfId="0" applyFill="1" applyBorder="1" applyAlignment="1" applyProtection="1">
      <alignment horizontal="left" vertical="center" shrinkToFit="1"/>
      <protection locked="0"/>
    </xf>
    <xf numFmtId="0" fontId="6" fillId="3" borderId="8" xfId="0" applyFont="1" applyFill="1" applyBorder="1" applyAlignment="1">
      <alignment horizontal="left" vertical="center"/>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178" fontId="0" fillId="0" borderId="0" xfId="0" applyNumberFormat="1" applyAlignment="1" applyProtection="1">
      <alignment horizontal="left" vertical="center" shrinkToFit="1"/>
      <protection locked="0"/>
    </xf>
    <xf numFmtId="0" fontId="4" fillId="0" borderId="0" xfId="0" applyFont="1" applyAlignment="1">
      <alignment horizontal="left" vertical="top" wrapText="1"/>
    </xf>
    <xf numFmtId="176" fontId="6" fillId="3" borderId="0" xfId="1" applyNumberFormat="1" applyFont="1" applyFill="1" applyBorder="1" applyAlignment="1" applyProtection="1">
      <alignment horizontal="right" vertical="center"/>
      <protection locked="0"/>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3" fillId="3" borderId="7" xfId="0" applyFont="1" applyFill="1" applyBorder="1" applyAlignment="1" applyProtection="1">
      <alignment horizontal="right" vertical="center"/>
      <protection locked="0"/>
    </xf>
    <xf numFmtId="0" fontId="3" fillId="3" borderId="7" xfId="0" applyFont="1" applyFill="1" applyBorder="1" applyAlignment="1" applyProtection="1">
      <alignment horizontal="left" vertical="center"/>
      <protection locked="0"/>
    </xf>
    <xf numFmtId="0" fontId="4" fillId="0" borderId="9" xfId="0" applyFont="1" applyBorder="1" applyAlignment="1">
      <alignment horizontal="left" vertical="top" wrapText="1"/>
    </xf>
    <xf numFmtId="49" fontId="4" fillId="3" borderId="0" xfId="0" applyNumberFormat="1" applyFont="1" applyFill="1" applyAlignment="1" applyProtection="1">
      <alignment horizontal="center" vertical="center"/>
      <protection locked="0"/>
    </xf>
    <xf numFmtId="49" fontId="0" fillId="3" borderId="5" xfId="0" applyNumberFormat="1" applyFill="1" applyBorder="1" applyAlignment="1" applyProtection="1">
      <alignment horizontal="right" vertical="center" shrinkToFit="1"/>
      <protection locked="0"/>
    </xf>
    <xf numFmtId="49" fontId="0" fillId="3" borderId="10" xfId="0" applyNumberFormat="1" applyFill="1" applyBorder="1" applyAlignment="1" applyProtection="1">
      <alignment horizontal="right" vertical="center" shrinkToFit="1"/>
      <protection locked="0"/>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38" fontId="4" fillId="3" borderId="8" xfId="1" applyFont="1" applyFill="1" applyBorder="1" applyAlignment="1" applyProtection="1">
      <alignment horizontal="right" vertical="center"/>
      <protection locked="0"/>
    </xf>
    <xf numFmtId="38" fontId="4" fillId="3" borderId="11" xfId="1" applyFont="1" applyFill="1" applyBorder="1" applyAlignment="1" applyProtection="1">
      <alignment horizontal="right" vertical="center"/>
      <protection locked="0"/>
    </xf>
    <xf numFmtId="0" fontId="4" fillId="0" borderId="1" xfId="0" applyFont="1" applyBorder="1" applyAlignment="1">
      <alignment horizontal="left" vertical="center" wrapText="1"/>
    </xf>
    <xf numFmtId="0" fontId="4" fillId="0" borderId="9" xfId="0" applyFont="1" applyBorder="1" applyAlignment="1">
      <alignment horizontal="left" vertical="center"/>
    </xf>
    <xf numFmtId="0" fontId="4" fillId="0" borderId="3" xfId="0" applyFont="1" applyBorder="1" applyAlignment="1">
      <alignment horizontal="left" vertical="center"/>
    </xf>
    <xf numFmtId="0" fontId="7" fillId="3" borderId="11" xfId="0" applyFont="1" applyFill="1" applyBorder="1" applyAlignment="1" applyProtection="1">
      <alignment horizontal="left" vertical="center"/>
      <protection locked="0"/>
    </xf>
    <xf numFmtId="38" fontId="4" fillId="0" borderId="8" xfId="1" applyFont="1" applyBorder="1" applyAlignment="1">
      <alignment horizontal="right" vertical="center"/>
    </xf>
    <xf numFmtId="38" fontId="4" fillId="0" borderId="11" xfId="1" applyFont="1" applyBorder="1" applyAlignment="1">
      <alignment horizontal="right" vertical="center"/>
    </xf>
    <xf numFmtId="0" fontId="4" fillId="3" borderId="8"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3" borderId="9"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wrapText="1"/>
      <protection locked="0"/>
    </xf>
    <xf numFmtId="0" fontId="6" fillId="3" borderId="8" xfId="0" applyFont="1" applyFill="1" applyBorder="1">
      <alignment vertical="center"/>
    </xf>
    <xf numFmtId="0" fontId="6" fillId="3" borderId="11" xfId="0" applyFont="1" applyFill="1" applyBorder="1">
      <alignment vertical="center"/>
    </xf>
    <xf numFmtId="0" fontId="6" fillId="3" borderId="12" xfId="0" applyFont="1" applyFill="1" applyBorder="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38" fontId="4" fillId="3" borderId="0" xfId="1" applyFont="1" applyFill="1" applyAlignment="1" applyProtection="1">
      <alignment horizontal="center" vertical="center"/>
      <protection locked="0"/>
    </xf>
    <xf numFmtId="49" fontId="0" fillId="3" borderId="11" xfId="0" quotePrefix="1" applyNumberFormat="1" applyFill="1" applyBorder="1" applyAlignment="1" applyProtection="1">
      <alignment horizontal="right" vertical="center" shrinkToFit="1"/>
      <protection locked="0"/>
    </xf>
    <xf numFmtId="0" fontId="16" fillId="0" borderId="0" xfId="0" applyFont="1" applyAlignment="1">
      <alignment horizontal="left" vertical="center" wrapText="1"/>
    </xf>
    <xf numFmtId="178" fontId="0" fillId="0" borderId="11" xfId="0" applyNumberFormat="1" applyBorder="1" applyAlignment="1">
      <alignment horizontal="center" vertical="center" wrapText="1"/>
    </xf>
    <xf numFmtId="178" fontId="4" fillId="0" borderId="11" xfId="0" applyNumberFormat="1" applyFont="1" applyBorder="1" applyAlignment="1">
      <alignment horizontal="center" vertical="center"/>
    </xf>
    <xf numFmtId="38" fontId="0" fillId="0" borderId="18" xfId="1" applyFont="1" applyFill="1" applyBorder="1" applyAlignment="1" applyProtection="1">
      <alignment horizontal="right" vertical="center" wrapText="1"/>
    </xf>
    <xf numFmtId="49" fontId="4" fillId="8" borderId="0" xfId="0" applyNumberFormat="1" applyFont="1" applyFill="1" applyAlignment="1" applyProtection="1">
      <alignment horizontal="center" vertical="center"/>
      <protection locked="0"/>
    </xf>
    <xf numFmtId="38" fontId="4" fillId="8" borderId="0" xfId="1" applyFont="1" applyFill="1" applyAlignment="1" applyProtection="1">
      <alignment horizontal="right" vertical="center"/>
      <protection locked="0"/>
    </xf>
    <xf numFmtId="0" fontId="4" fillId="8" borderId="0" xfId="0" applyFont="1" applyFill="1" applyAlignment="1" applyProtection="1">
      <alignment horizontal="right" vertical="center"/>
      <protection locked="0"/>
    </xf>
    <xf numFmtId="38" fontId="4" fillId="8" borderId="0" xfId="1" applyFont="1" applyFill="1" applyAlignment="1" applyProtection="1">
      <alignment horizontal="center" vertical="center"/>
      <protection locked="0"/>
    </xf>
    <xf numFmtId="0" fontId="8" fillId="2" borderId="82"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84" xfId="0" applyFont="1" applyFill="1" applyBorder="1" applyAlignment="1">
      <alignment horizontal="center" vertical="center"/>
    </xf>
    <xf numFmtId="0" fontId="8" fillId="2" borderId="85" xfId="0" applyFont="1" applyFill="1" applyBorder="1" applyAlignment="1">
      <alignment horizontal="center" vertical="center"/>
    </xf>
    <xf numFmtId="0" fontId="8" fillId="2" borderId="86"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3" fontId="8" fillId="2" borderId="5" xfId="0" quotePrefix="1" applyNumberFormat="1" applyFont="1" applyFill="1" applyBorder="1" applyAlignment="1" applyProtection="1">
      <alignment horizontal="left" vertical="center" wrapText="1" shrinkToFit="1"/>
      <protection locked="0"/>
    </xf>
    <xf numFmtId="3" fontId="8" fillId="2" borderId="10" xfId="0" quotePrefix="1" applyNumberFormat="1" applyFont="1" applyFill="1" applyBorder="1" applyAlignment="1" applyProtection="1">
      <alignment horizontal="left" vertical="center" wrapText="1" shrinkToFit="1"/>
      <protection locked="0"/>
    </xf>
    <xf numFmtId="3" fontId="8" fillId="2" borderId="6" xfId="0" quotePrefix="1" applyNumberFormat="1" applyFont="1" applyFill="1" applyBorder="1" applyAlignment="1" applyProtection="1">
      <alignment horizontal="left" vertical="center" wrapText="1" shrinkToFit="1"/>
      <protection locked="0"/>
    </xf>
    <xf numFmtId="3" fontId="8" fillId="2" borderId="22" xfId="0" quotePrefix="1" applyNumberFormat="1" applyFont="1" applyFill="1" applyBorder="1" applyAlignment="1" applyProtection="1">
      <alignment horizontal="center" vertical="center" wrapText="1"/>
      <protection locked="0"/>
    </xf>
    <xf numFmtId="3" fontId="8" fillId="2" borderId="23" xfId="0" quotePrefix="1" applyNumberFormat="1" applyFont="1" applyFill="1" applyBorder="1" applyAlignment="1" applyProtection="1">
      <alignment horizontal="center" vertical="center" wrapText="1"/>
      <protection locked="0"/>
    </xf>
    <xf numFmtId="3" fontId="8" fillId="2" borderId="24" xfId="0" quotePrefix="1" applyNumberFormat="1" applyFont="1" applyFill="1" applyBorder="1" applyAlignment="1" applyProtection="1">
      <alignment horizontal="center" vertical="center" wrapText="1"/>
      <protection locked="0"/>
    </xf>
    <xf numFmtId="3" fontId="8" fillId="2" borderId="26" xfId="0" quotePrefix="1" applyNumberFormat="1" applyFont="1" applyFill="1" applyBorder="1" applyAlignment="1" applyProtection="1">
      <alignment horizontal="center" vertical="center" wrapText="1"/>
      <protection locked="0"/>
    </xf>
    <xf numFmtId="3" fontId="8" fillId="2" borderId="27" xfId="0" quotePrefix="1" applyNumberFormat="1" applyFont="1" applyFill="1" applyBorder="1" applyAlignment="1" applyProtection="1">
      <alignment horizontal="center" vertical="center" wrapText="1"/>
      <protection locked="0"/>
    </xf>
    <xf numFmtId="3" fontId="8" fillId="2" borderId="28" xfId="0" quotePrefix="1" applyNumberFormat="1" applyFont="1" applyFill="1" applyBorder="1" applyAlignment="1" applyProtection="1">
      <alignment horizontal="center" vertical="center" wrapText="1"/>
      <protection locked="0"/>
    </xf>
    <xf numFmtId="3" fontId="8" fillId="2" borderId="70" xfId="0" quotePrefix="1" applyNumberFormat="1" applyFont="1" applyFill="1" applyBorder="1" applyAlignment="1" applyProtection="1">
      <alignment horizontal="center" vertical="center" wrapText="1"/>
      <protection locked="0"/>
    </xf>
    <xf numFmtId="3" fontId="8" fillId="2" borderId="68" xfId="0" quotePrefix="1" applyNumberFormat="1" applyFont="1" applyFill="1" applyBorder="1" applyAlignment="1" applyProtection="1">
      <alignment horizontal="center" vertical="center" wrapText="1"/>
      <protection locked="0"/>
    </xf>
    <xf numFmtId="38" fontId="8" fillId="2" borderId="19" xfId="1" applyFont="1" applyFill="1" applyBorder="1" applyAlignment="1">
      <alignment horizontal="center" vertical="center" wrapText="1"/>
    </xf>
    <xf numFmtId="38" fontId="8" fillId="2" borderId="20" xfId="1" applyFont="1" applyFill="1" applyBorder="1" applyAlignment="1">
      <alignment horizontal="center" vertical="center" wrapText="1"/>
    </xf>
    <xf numFmtId="38" fontId="8" fillId="2" borderId="68" xfId="1" applyFont="1" applyFill="1" applyBorder="1" applyAlignment="1">
      <alignment horizontal="center" vertical="center" wrapText="1"/>
    </xf>
    <xf numFmtId="3" fontId="8" fillId="2" borderId="19" xfId="0" quotePrefix="1" applyNumberFormat="1" applyFont="1" applyFill="1" applyBorder="1" applyAlignment="1" applyProtection="1">
      <alignment horizontal="center" vertical="center" wrapText="1"/>
      <protection locked="0"/>
    </xf>
    <xf numFmtId="3" fontId="8" fillId="2" borderId="21" xfId="0" quotePrefix="1" applyNumberFormat="1" applyFont="1" applyFill="1" applyBorder="1" applyAlignment="1" applyProtection="1">
      <alignment horizontal="center" vertical="center" wrapText="1"/>
      <protection locked="0"/>
    </xf>
    <xf numFmtId="3" fontId="8" fillId="2" borderId="71" xfId="0" quotePrefix="1" applyNumberFormat="1" applyFont="1" applyFill="1" applyBorder="1" applyAlignment="1" applyProtection="1">
      <alignment horizontal="center" vertical="center" wrapText="1"/>
      <protection locked="0"/>
    </xf>
    <xf numFmtId="3" fontId="8" fillId="2" borderId="10" xfId="0" quotePrefix="1" applyNumberFormat="1" applyFont="1" applyFill="1" applyBorder="1" applyAlignment="1" applyProtection="1">
      <alignment horizontal="center" vertical="center" wrapText="1"/>
      <protection locked="0"/>
    </xf>
    <xf numFmtId="3" fontId="8" fillId="2" borderId="6" xfId="0" quotePrefix="1" applyNumberFormat="1" applyFont="1" applyFill="1" applyBorder="1" applyAlignment="1" applyProtection="1">
      <alignment horizontal="center" vertical="center" wrapText="1"/>
      <protection locked="0"/>
    </xf>
    <xf numFmtId="3" fontId="8" fillId="3" borderId="72" xfId="0" quotePrefix="1" applyNumberFormat="1" applyFont="1" applyFill="1" applyBorder="1" applyAlignment="1" applyProtection="1">
      <alignment horizontal="center" vertical="center" wrapText="1"/>
      <protection locked="0"/>
    </xf>
    <xf numFmtId="3" fontId="8" fillId="3" borderId="74" xfId="0" quotePrefix="1" applyNumberFormat="1" applyFont="1" applyFill="1" applyBorder="1" applyAlignment="1" applyProtection="1">
      <alignment horizontal="center" vertical="center" wrapText="1"/>
      <protection locked="0"/>
    </xf>
    <xf numFmtId="3" fontId="8" fillId="3" borderId="0" xfId="0" quotePrefix="1" applyNumberFormat="1" applyFont="1" applyFill="1" applyAlignment="1" applyProtection="1">
      <alignment horizontal="center" vertical="center" wrapText="1"/>
      <protection locked="0"/>
    </xf>
    <xf numFmtId="3" fontId="8" fillId="3" borderId="4" xfId="0" quotePrefix="1" applyNumberFormat="1" applyFont="1" applyFill="1" applyBorder="1" applyAlignment="1" applyProtection="1">
      <alignment horizontal="center" vertical="center" wrapText="1"/>
      <protection locked="0"/>
    </xf>
    <xf numFmtId="3" fontId="8" fillId="2" borderId="72" xfId="0" quotePrefix="1" applyNumberFormat="1" applyFont="1" applyFill="1" applyBorder="1" applyAlignment="1" applyProtection="1">
      <alignment horizontal="center" vertical="center" wrapText="1"/>
      <protection locked="0"/>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79" xfId="0" applyFont="1" applyFill="1" applyBorder="1" applyAlignment="1">
      <alignment horizontal="center" vertical="center"/>
    </xf>
    <xf numFmtId="0" fontId="8" fillId="2" borderId="80" xfId="0" applyFont="1" applyFill="1" applyBorder="1" applyAlignment="1">
      <alignment horizontal="center" vertical="center"/>
    </xf>
    <xf numFmtId="3" fontId="8" fillId="3" borderId="1" xfId="0" quotePrefix="1" applyNumberFormat="1" applyFont="1" applyFill="1" applyBorder="1" applyAlignment="1" applyProtection="1">
      <alignment horizontal="left" vertical="center" wrapText="1"/>
      <protection locked="0"/>
    </xf>
    <xf numFmtId="3" fontId="8" fillId="3" borderId="9" xfId="0" quotePrefix="1" applyNumberFormat="1" applyFont="1" applyFill="1" applyBorder="1" applyAlignment="1" applyProtection="1">
      <alignment horizontal="left" vertical="center" wrapText="1"/>
      <protection locked="0"/>
    </xf>
    <xf numFmtId="3" fontId="8" fillId="3" borderId="2" xfId="0" quotePrefix="1" applyNumberFormat="1" applyFont="1" applyFill="1" applyBorder="1" applyAlignment="1" applyProtection="1">
      <alignment horizontal="left" vertical="center" wrapText="1"/>
      <protection locked="0"/>
    </xf>
    <xf numFmtId="3" fontId="8" fillId="3" borderId="5" xfId="0" quotePrefix="1" applyNumberFormat="1" applyFont="1" applyFill="1" applyBorder="1" applyAlignment="1" applyProtection="1">
      <alignment horizontal="left" vertical="center" wrapText="1"/>
      <protection locked="0"/>
    </xf>
    <xf numFmtId="3" fontId="8" fillId="3" borderId="10" xfId="0" quotePrefix="1" applyNumberFormat="1" applyFont="1" applyFill="1" applyBorder="1" applyAlignment="1" applyProtection="1">
      <alignment horizontal="left" vertical="center" wrapText="1"/>
      <protection locked="0"/>
    </xf>
    <xf numFmtId="3" fontId="8" fillId="3" borderId="6" xfId="0" quotePrefix="1" applyNumberFormat="1" applyFont="1" applyFill="1" applyBorder="1" applyAlignment="1" applyProtection="1">
      <alignment horizontal="left" vertical="center" wrapText="1"/>
      <protection locked="0"/>
    </xf>
    <xf numFmtId="3" fontId="8" fillId="3" borderId="31" xfId="0" quotePrefix="1" applyNumberFormat="1" applyFont="1" applyFill="1" applyBorder="1" applyAlignment="1" applyProtection="1">
      <alignment horizontal="center" vertical="center" wrapText="1"/>
      <protection locked="0"/>
    </xf>
    <xf numFmtId="3" fontId="8" fillId="3" borderId="27" xfId="0" quotePrefix="1" applyNumberFormat="1" applyFont="1" applyFill="1" applyBorder="1" applyAlignment="1" applyProtection="1">
      <alignment horizontal="center" vertical="center" wrapText="1"/>
      <protection locked="0"/>
    </xf>
    <xf numFmtId="3" fontId="8" fillId="3" borderId="28" xfId="0" quotePrefix="1" applyNumberFormat="1" applyFont="1" applyFill="1" applyBorder="1" applyAlignment="1" applyProtection="1">
      <alignment horizontal="center" vertical="center" wrapText="1"/>
      <protection locked="0"/>
    </xf>
    <xf numFmtId="3" fontId="8" fillId="2" borderId="70" xfId="0" quotePrefix="1" applyNumberFormat="1" applyFont="1" applyFill="1" applyBorder="1" applyAlignment="1" applyProtection="1">
      <alignment horizontal="left" vertical="center" wrapText="1"/>
      <protection locked="0"/>
    </xf>
    <xf numFmtId="0" fontId="0" fillId="0" borderId="68" xfId="0" applyBorder="1" applyAlignment="1">
      <alignment horizontal="left" vertical="center" wrapText="1"/>
    </xf>
    <xf numFmtId="3" fontId="8" fillId="2" borderId="5" xfId="0" quotePrefix="1" applyNumberFormat="1" applyFont="1" applyFill="1" applyBorder="1" applyAlignment="1" applyProtection="1">
      <alignment horizontal="center" vertical="center" wrapText="1"/>
      <protection locked="0"/>
    </xf>
    <xf numFmtId="3" fontId="8" fillId="3" borderId="5" xfId="0" quotePrefix="1" applyNumberFormat="1" applyFont="1" applyFill="1" applyBorder="1" applyAlignment="1" applyProtection="1">
      <alignment horizontal="center" vertical="center" wrapText="1"/>
      <protection locked="0"/>
    </xf>
    <xf numFmtId="3" fontId="8" fillId="3" borderId="10" xfId="0" quotePrefix="1" applyNumberFormat="1" applyFont="1" applyFill="1" applyBorder="1" applyAlignment="1" applyProtection="1">
      <alignment horizontal="center" vertical="center" wrapText="1"/>
      <protection locked="0"/>
    </xf>
    <xf numFmtId="3" fontId="8" fillId="3" borderId="6" xfId="0" quotePrefix="1" applyNumberFormat="1" applyFont="1" applyFill="1" applyBorder="1" applyAlignment="1" applyProtection="1">
      <alignment horizontal="center" vertical="center" wrapText="1"/>
      <protection locked="0"/>
    </xf>
    <xf numFmtId="3" fontId="8" fillId="2" borderId="31" xfId="0" quotePrefix="1" applyNumberFormat="1" applyFont="1" applyFill="1" applyBorder="1" applyAlignment="1" applyProtection="1">
      <alignment horizontal="center" vertical="center" wrapText="1"/>
      <protection locked="0"/>
    </xf>
    <xf numFmtId="179" fontId="18" fillId="7" borderId="1" xfId="1" quotePrefix="1" applyNumberFormat="1" applyFont="1" applyFill="1" applyBorder="1" applyAlignment="1" applyProtection="1">
      <alignment horizontal="right" vertical="center" wrapText="1"/>
      <protection locked="0"/>
    </xf>
    <xf numFmtId="179" fontId="18" fillId="7" borderId="9" xfId="1" quotePrefix="1" applyNumberFormat="1" applyFont="1" applyFill="1" applyBorder="1" applyAlignment="1" applyProtection="1">
      <alignment horizontal="right" vertical="center" wrapText="1"/>
      <protection locked="0"/>
    </xf>
    <xf numFmtId="179" fontId="18" fillId="7" borderId="2" xfId="1" quotePrefix="1" applyNumberFormat="1" applyFont="1" applyFill="1" applyBorder="1" applyAlignment="1" applyProtection="1">
      <alignment horizontal="right" vertical="center" wrapText="1"/>
      <protection locked="0"/>
    </xf>
    <xf numFmtId="38" fontId="0" fillId="0" borderId="31" xfId="1" applyFont="1" applyFill="1" applyBorder="1" applyAlignment="1" applyProtection="1">
      <alignment horizontal="right" vertical="center" wrapText="1"/>
    </xf>
    <xf numFmtId="38" fontId="0" fillId="0" borderId="27" xfId="1" applyFont="1" applyFill="1" applyBorder="1" applyAlignment="1" applyProtection="1">
      <alignment horizontal="right" vertical="center" wrapText="1"/>
    </xf>
    <xf numFmtId="38" fontId="0" fillId="0" borderId="28" xfId="1" applyFont="1" applyFill="1" applyBorder="1" applyAlignment="1" applyProtection="1">
      <alignment horizontal="right" vertical="center" wrapText="1"/>
    </xf>
    <xf numFmtId="0" fontId="0" fillId="0" borderId="2"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179" fontId="18" fillId="0" borderId="32" xfId="1" quotePrefix="1" applyNumberFormat="1" applyFont="1" applyFill="1" applyBorder="1" applyAlignment="1" applyProtection="1">
      <alignment horizontal="right" vertical="center" wrapText="1"/>
    </xf>
    <xf numFmtId="179" fontId="18" fillId="0" borderId="23" xfId="1" quotePrefix="1" applyNumberFormat="1" applyFont="1" applyFill="1" applyBorder="1" applyAlignment="1" applyProtection="1">
      <alignment horizontal="right" vertical="center" wrapText="1"/>
    </xf>
    <xf numFmtId="179" fontId="18" fillId="0" borderId="24" xfId="1" quotePrefix="1" applyNumberFormat="1" applyFont="1" applyFill="1" applyBorder="1" applyAlignment="1" applyProtection="1">
      <alignment horizontal="right" vertical="center" wrapText="1"/>
    </xf>
    <xf numFmtId="38" fontId="0" fillId="7" borderId="5" xfId="1" applyFont="1" applyFill="1" applyBorder="1" applyAlignment="1" applyProtection="1">
      <alignment horizontal="right" vertical="center" wrapText="1"/>
      <protection locked="0"/>
    </xf>
    <xf numFmtId="38" fontId="0" fillId="7" borderId="10" xfId="1" applyFont="1" applyFill="1" applyBorder="1" applyAlignment="1" applyProtection="1">
      <alignment horizontal="right" vertical="center" wrapText="1"/>
      <protection locked="0"/>
    </xf>
    <xf numFmtId="38" fontId="0" fillId="7" borderId="6" xfId="1" applyFont="1" applyFill="1" applyBorder="1" applyAlignment="1" applyProtection="1">
      <alignment horizontal="right" vertical="center" wrapText="1"/>
      <protection locked="0"/>
    </xf>
    <xf numFmtId="38" fontId="0" fillId="7" borderId="3" xfId="1" applyFont="1" applyFill="1" applyBorder="1" applyAlignment="1" applyProtection="1">
      <alignment horizontal="right" vertical="center" wrapText="1"/>
      <protection locked="0"/>
    </xf>
    <xf numFmtId="38" fontId="0" fillId="7" borderId="0" xfId="1" applyFont="1" applyFill="1" applyBorder="1" applyAlignment="1" applyProtection="1">
      <alignment horizontal="right" vertical="center" wrapText="1"/>
      <protection locked="0"/>
    </xf>
    <xf numFmtId="38" fontId="0" fillId="7" borderId="4" xfId="1" applyFont="1" applyFill="1" applyBorder="1" applyAlignment="1" applyProtection="1">
      <alignment horizontal="right" vertical="center" wrapText="1"/>
      <protection locked="0"/>
    </xf>
    <xf numFmtId="179" fontId="18" fillId="7" borderId="3" xfId="1" quotePrefix="1" applyNumberFormat="1" applyFont="1" applyFill="1" applyBorder="1" applyAlignment="1" applyProtection="1">
      <alignment horizontal="right" vertical="center" wrapText="1"/>
      <protection locked="0"/>
    </xf>
    <xf numFmtId="179" fontId="18" fillId="7" borderId="0" xfId="1" quotePrefix="1" applyNumberFormat="1" applyFont="1" applyFill="1" applyBorder="1" applyAlignment="1" applyProtection="1">
      <alignment horizontal="right" vertical="center" wrapText="1"/>
      <protection locked="0"/>
    </xf>
    <xf numFmtId="179" fontId="18" fillId="7" borderId="4" xfId="1" quotePrefix="1" applyNumberFormat="1" applyFont="1" applyFill="1" applyBorder="1" applyAlignment="1" applyProtection="1">
      <alignment horizontal="right" vertical="center" wrapText="1"/>
      <protection locked="0"/>
    </xf>
    <xf numFmtId="0" fontId="0" fillId="3" borderId="5" xfId="0"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7" borderId="1" xfId="0" applyFill="1" applyBorder="1" applyAlignment="1" applyProtection="1">
      <alignment horizontal="left" vertical="center" wrapText="1"/>
      <protection locked="0"/>
    </xf>
    <xf numFmtId="0" fontId="0" fillId="7" borderId="9" xfId="0" applyFill="1" applyBorder="1" applyAlignment="1" applyProtection="1">
      <alignment horizontal="left" vertical="center" wrapText="1"/>
      <protection locked="0"/>
    </xf>
    <xf numFmtId="0" fontId="0" fillId="7" borderId="5" xfId="0" applyFill="1" applyBorder="1" applyAlignment="1" applyProtection="1">
      <alignment horizontal="left" vertical="center" wrapText="1"/>
      <protection locked="0"/>
    </xf>
    <xf numFmtId="0" fontId="0" fillId="7" borderId="10" xfId="0" applyFill="1" applyBorder="1" applyAlignment="1" applyProtection="1">
      <alignment horizontal="left" vertical="center" wrapText="1"/>
      <protection locked="0"/>
    </xf>
    <xf numFmtId="0" fontId="0" fillId="7" borderId="6" xfId="0" applyFill="1" applyBorder="1" applyAlignment="1" applyProtection="1">
      <alignment horizontal="left" vertical="center" wrapText="1"/>
      <protection locked="0"/>
    </xf>
    <xf numFmtId="0" fontId="0" fillId="0" borderId="3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49" fontId="0" fillId="0" borderId="3" xfId="0" applyNumberFormat="1" applyBorder="1" applyAlignment="1">
      <alignment horizontal="right" vertical="center"/>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28" xfId="0" applyBorder="1" applyAlignment="1">
      <alignment horizontal="center" vertical="center" wrapText="1"/>
    </xf>
    <xf numFmtId="0" fontId="0" fillId="0" borderId="22" xfId="0" applyBorder="1" applyAlignment="1">
      <alignment horizontal="center" vertical="center" wrapText="1"/>
    </xf>
    <xf numFmtId="0" fontId="0" fillId="0" borderId="2" xfId="0" applyBorder="1" applyAlignment="1">
      <alignment horizontal="left" vertical="center"/>
    </xf>
    <xf numFmtId="0" fontId="0" fillId="0" borderId="6" xfId="0" applyBorder="1" applyAlignment="1">
      <alignment horizontal="left" vertical="center"/>
    </xf>
    <xf numFmtId="58" fontId="0" fillId="3" borderId="35" xfId="0" applyNumberFormat="1" applyFill="1" applyBorder="1" applyAlignment="1" applyProtection="1">
      <alignment horizontal="center" vertical="center" wrapText="1"/>
      <protection locked="0"/>
    </xf>
    <xf numFmtId="0" fontId="0" fillId="3" borderId="33" xfId="0" applyFill="1" applyBorder="1" applyAlignment="1" applyProtection="1">
      <alignment horizontal="center" vertical="center" wrapText="1"/>
      <protection locked="0"/>
    </xf>
    <xf numFmtId="178" fontId="4" fillId="0" borderId="9" xfId="0" applyNumberFormat="1" applyFont="1" applyBorder="1" applyAlignment="1">
      <alignment horizontal="center" vertical="center"/>
    </xf>
    <xf numFmtId="58" fontId="0" fillId="3" borderId="5" xfId="0" applyNumberFormat="1"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protection locked="0"/>
    </xf>
    <xf numFmtId="178" fontId="4" fillId="3" borderId="36" xfId="0" applyNumberFormat="1" applyFont="1" applyFill="1" applyBorder="1" applyAlignment="1" applyProtection="1">
      <alignment horizontal="center" vertical="center"/>
      <protection locked="0"/>
    </xf>
    <xf numFmtId="49" fontId="0" fillId="3" borderId="1" xfId="0" applyNumberFormat="1" applyFill="1" applyBorder="1" applyAlignment="1" applyProtection="1">
      <alignment horizontal="left" vertical="center"/>
      <protection locked="0"/>
    </xf>
    <xf numFmtId="49" fontId="0" fillId="3" borderId="9" xfId="0" applyNumberFormat="1" applyFill="1" applyBorder="1" applyAlignment="1" applyProtection="1">
      <alignment horizontal="left" vertical="center"/>
      <protection locked="0"/>
    </xf>
    <xf numFmtId="49" fontId="0" fillId="3" borderId="2" xfId="0" applyNumberFormat="1" applyFill="1" applyBorder="1" applyAlignment="1" applyProtection="1">
      <alignment horizontal="left" vertical="center"/>
      <protection locked="0"/>
    </xf>
    <xf numFmtId="179" fontId="0" fillId="3" borderId="1" xfId="1" applyNumberFormat="1" applyFont="1" applyFill="1" applyBorder="1" applyAlignment="1" applyProtection="1">
      <alignment horizontal="right" vertical="center" wrapText="1"/>
      <protection locked="0"/>
    </xf>
    <xf numFmtId="179" fontId="0" fillId="3" borderId="9" xfId="1" applyNumberFormat="1" applyFont="1" applyFill="1" applyBorder="1" applyAlignment="1" applyProtection="1">
      <alignment horizontal="right" vertical="center" wrapText="1"/>
      <protection locked="0"/>
    </xf>
    <xf numFmtId="0" fontId="0" fillId="3" borderId="2" xfId="0" applyFill="1" applyBorder="1" applyAlignment="1" applyProtection="1">
      <alignment horizontal="left" vertical="center" wrapText="1"/>
      <protection locked="0"/>
    </xf>
    <xf numFmtId="49" fontId="0" fillId="3" borderId="5" xfId="0" applyNumberFormat="1" applyFill="1" applyBorder="1" applyAlignment="1" applyProtection="1">
      <alignment horizontal="left" vertical="top"/>
      <protection locked="0"/>
    </xf>
    <xf numFmtId="49" fontId="0" fillId="3" borderId="10" xfId="0" applyNumberFormat="1" applyFill="1" applyBorder="1" applyAlignment="1" applyProtection="1">
      <alignment horizontal="left" vertical="top"/>
      <protection locked="0"/>
    </xf>
    <xf numFmtId="49" fontId="0" fillId="3" borderId="6" xfId="0" applyNumberFormat="1" applyFill="1" applyBorder="1" applyAlignment="1" applyProtection="1">
      <alignment horizontal="left" vertical="top"/>
      <protection locked="0"/>
    </xf>
    <xf numFmtId="38" fontId="0" fillId="3" borderId="5" xfId="1" applyFont="1" applyFill="1" applyBorder="1" applyAlignment="1" applyProtection="1">
      <alignment horizontal="right" vertical="top" wrapText="1"/>
      <protection locked="0"/>
    </xf>
    <xf numFmtId="38" fontId="0" fillId="3" borderId="10" xfId="1" applyFont="1" applyFill="1" applyBorder="1" applyAlignment="1" applyProtection="1">
      <alignment horizontal="right" vertical="top" wrapText="1"/>
      <protection locked="0"/>
    </xf>
    <xf numFmtId="49" fontId="0" fillId="0" borderId="2" xfId="0" applyNumberFormat="1" applyBorder="1" applyAlignment="1">
      <alignment horizontal="center" vertical="center"/>
    </xf>
    <xf numFmtId="179" fontId="0" fillId="0" borderId="1" xfId="1" applyNumberFormat="1" applyFont="1" applyFill="1" applyBorder="1" applyAlignment="1">
      <alignment horizontal="right" vertical="center" wrapText="1"/>
    </xf>
    <xf numFmtId="179" fontId="0" fillId="0" borderId="9" xfId="1" applyNumberFormat="1" applyFont="1" applyFill="1" applyBorder="1" applyAlignment="1">
      <alignment horizontal="right" vertical="center" wrapText="1"/>
    </xf>
    <xf numFmtId="0" fontId="0" fillId="0" borderId="1" xfId="0" applyBorder="1" applyAlignment="1">
      <alignment horizontal="left" vertical="center" wrapText="1"/>
    </xf>
    <xf numFmtId="49" fontId="0" fillId="3" borderId="1" xfId="0" applyNumberFormat="1" applyFill="1" applyBorder="1" applyAlignment="1" applyProtection="1">
      <alignment horizontal="left" vertical="top"/>
      <protection locked="0"/>
    </xf>
    <xf numFmtId="49" fontId="0" fillId="3" borderId="9" xfId="0" applyNumberFormat="1" applyFill="1" applyBorder="1" applyAlignment="1" applyProtection="1">
      <alignment horizontal="left" vertical="top"/>
      <protection locked="0"/>
    </xf>
    <xf numFmtId="49" fontId="0" fillId="3" borderId="2" xfId="0" applyNumberFormat="1" applyFill="1" applyBorder="1" applyAlignment="1" applyProtection="1">
      <alignment horizontal="left" vertical="top"/>
      <protection locked="0"/>
    </xf>
    <xf numFmtId="49" fontId="0" fillId="0" borderId="6" xfId="0" applyNumberFormat="1" applyBorder="1" applyAlignment="1">
      <alignment horizontal="center" vertical="center"/>
    </xf>
    <xf numFmtId="38" fontId="0" fillId="0" borderId="5" xfId="1" applyFont="1" applyFill="1" applyBorder="1" applyAlignment="1">
      <alignment horizontal="right" vertical="center" wrapText="1"/>
    </xf>
    <xf numFmtId="38" fontId="0" fillId="0" borderId="10" xfId="1" applyFont="1" applyFill="1" applyBorder="1" applyAlignment="1">
      <alignment horizontal="right" vertical="center" wrapText="1"/>
    </xf>
    <xf numFmtId="0" fontId="0" fillId="0" borderId="5" xfId="0" applyBorder="1" applyAlignment="1">
      <alignment horizontal="left" vertical="center" wrapText="1"/>
    </xf>
    <xf numFmtId="38" fontId="8" fillId="2" borderId="46" xfId="1" applyFont="1" applyFill="1" applyBorder="1" applyAlignment="1" applyProtection="1">
      <alignment horizontal="right" vertical="center"/>
    </xf>
    <xf numFmtId="38" fontId="8" fillId="2" borderId="29" xfId="1" applyFont="1" applyFill="1" applyBorder="1" applyAlignment="1" applyProtection="1">
      <alignment horizontal="right" vertical="center"/>
    </xf>
    <xf numFmtId="179" fontId="0" fillId="6" borderId="90" xfId="1" applyNumberFormat="1" applyFont="1" applyFill="1" applyBorder="1" applyAlignment="1">
      <alignment vertical="center"/>
    </xf>
    <xf numFmtId="0" fontId="0" fillId="0" borderId="91" xfId="0" applyBorder="1" applyAlignment="1">
      <alignment vertical="center"/>
    </xf>
  </cellXfs>
  <cellStyles count="8">
    <cellStyle name="ハイパーリンク" xfId="7" builtinId="8"/>
    <cellStyle name="桁区切り" xfId="1" builtinId="6"/>
    <cellStyle name="桁区切り 2" xfId="4" xr:uid="{00000000-0005-0000-0000-000001000000}"/>
    <cellStyle name="桁区切り 2 2" xfId="3" xr:uid="{00000000-0005-0000-0000-000002000000}"/>
    <cellStyle name="標準" xfId="0" builtinId="0"/>
    <cellStyle name="標準 2" xfId="5" xr:uid="{00000000-0005-0000-0000-000004000000}"/>
    <cellStyle name="標準 2 2" xfId="2" xr:uid="{00000000-0005-0000-0000-000005000000}"/>
    <cellStyle name="標準 3" xfId="6" xr:uid="{00000000-0005-0000-0000-000006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0/relationships/richValueRel" Target="richData/richValueRel.xml"/><Relationship Id="rId30"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34</xdr:col>
      <xdr:colOff>114298</xdr:colOff>
      <xdr:row>4</xdr:row>
      <xdr:rowOff>171450</xdr:rowOff>
    </xdr:from>
    <xdr:to>
      <xdr:col>44</xdr:col>
      <xdr:colOff>38100</xdr:colOff>
      <xdr:row>7</xdr:row>
      <xdr:rowOff>57149</xdr:rowOff>
    </xdr:to>
    <xdr:sp macro="" textlink="">
      <xdr:nvSpPr>
        <xdr:cNvPr id="2" name="吹き出し: 四角形 1">
          <a:extLst>
            <a:ext uri="{FF2B5EF4-FFF2-40B4-BE49-F238E27FC236}">
              <a16:creationId xmlns:a16="http://schemas.microsoft.com/office/drawing/2014/main" id="{C2C40EE7-C352-71EC-A559-8E3A148C53CF}"/>
            </a:ext>
          </a:extLst>
        </xdr:cNvPr>
        <xdr:cNvSpPr/>
      </xdr:nvSpPr>
      <xdr:spPr>
        <a:xfrm>
          <a:off x="7181848" y="923925"/>
          <a:ext cx="2324102" cy="457199"/>
        </a:xfrm>
        <a:prstGeom prst="wedgeRectCallout">
          <a:avLst>
            <a:gd name="adj1" fmla="val -59777"/>
            <a:gd name="adj2" fmla="val -1990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文書番号は貴法人の必要に応じて記入してください。</a:t>
          </a:r>
        </a:p>
      </xdr:txBody>
    </xdr:sp>
    <xdr:clientData/>
  </xdr:twoCellAnchor>
  <xdr:oneCellAnchor>
    <xdr:from>
      <xdr:col>35</xdr:col>
      <xdr:colOff>152400</xdr:colOff>
      <xdr:row>6</xdr:row>
      <xdr:rowOff>38100</xdr:rowOff>
    </xdr:from>
    <xdr:ext cx="184731" cy="264560"/>
    <xdr:sp macro="" textlink="">
      <xdr:nvSpPr>
        <xdr:cNvPr id="4" name="テキスト ボックス 3">
          <a:extLst>
            <a:ext uri="{FF2B5EF4-FFF2-40B4-BE49-F238E27FC236}">
              <a16:creationId xmlns:a16="http://schemas.microsoft.com/office/drawing/2014/main" id="{75A30107-F8CE-1CF2-9504-280E3F6E1CD6}"/>
            </a:ext>
          </a:extLst>
        </xdr:cNvPr>
        <xdr:cNvSpPr txBox="1"/>
      </xdr:nvSpPr>
      <xdr:spPr>
        <a:xfrm>
          <a:off x="7353300" y="117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34</xdr:col>
      <xdr:colOff>66675</xdr:colOff>
      <xdr:row>0</xdr:row>
      <xdr:rowOff>133351</xdr:rowOff>
    </xdr:from>
    <xdr:to>
      <xdr:col>44</xdr:col>
      <xdr:colOff>180975</xdr:colOff>
      <xdr:row>4</xdr:row>
      <xdr:rowOff>38100</xdr:rowOff>
    </xdr:to>
    <xdr:sp macro="" textlink="">
      <xdr:nvSpPr>
        <xdr:cNvPr id="5" name="吹き出し: 四角形 4">
          <a:extLst>
            <a:ext uri="{FF2B5EF4-FFF2-40B4-BE49-F238E27FC236}">
              <a16:creationId xmlns:a16="http://schemas.microsoft.com/office/drawing/2014/main" id="{E03E4F05-35D2-CBD2-C17B-42AEC3AB8C50}"/>
            </a:ext>
          </a:extLst>
        </xdr:cNvPr>
        <xdr:cNvSpPr/>
      </xdr:nvSpPr>
      <xdr:spPr>
        <a:xfrm>
          <a:off x="7077075" y="133351"/>
          <a:ext cx="2514600" cy="657224"/>
        </a:xfrm>
        <a:prstGeom prst="wedgeRectCallout">
          <a:avLst>
            <a:gd name="adj1" fmla="val -53042"/>
            <a:gd name="adj2" fmla="val -22897"/>
          </a:avLst>
        </a:prstGeom>
        <a:solidFill>
          <a:srgbClr val="FFFFCC"/>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ysClr val="windowText" lastClr="000000"/>
              </a:solidFill>
            </a:rPr>
            <a:t>黄色の欄は入力必須！です（全様式）。クリックして▼が出たときは▼をクリックすると項目が出ます、選択して下さい。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45</xdr:col>
      <xdr:colOff>133350</xdr:colOff>
      <xdr:row>1</xdr:row>
      <xdr:rowOff>38099</xdr:rowOff>
    </xdr:from>
    <xdr:to>
      <xdr:col>51</xdr:col>
      <xdr:colOff>57150</xdr:colOff>
      <xdr:row>5</xdr:row>
      <xdr:rowOff>123824</xdr:rowOff>
    </xdr:to>
    <xdr:sp macro="" textlink="">
      <xdr:nvSpPr>
        <xdr:cNvPr id="7" name="フローチャート: 処理 6">
          <a:extLst>
            <a:ext uri="{FF2B5EF4-FFF2-40B4-BE49-F238E27FC236}">
              <a16:creationId xmlns:a16="http://schemas.microsoft.com/office/drawing/2014/main" id="{9D27175A-C5CD-BF4D-D920-26B459F1C50E}"/>
            </a:ext>
          </a:extLst>
        </xdr:cNvPr>
        <xdr:cNvSpPr/>
      </xdr:nvSpPr>
      <xdr:spPr>
        <a:xfrm>
          <a:off x="10287000" y="219074"/>
          <a:ext cx="2057400" cy="847725"/>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cap="none" spc="0">
              <a:ln w="0"/>
              <a:solidFill>
                <a:srgbClr val="FF0000"/>
              </a:solidFill>
              <a:effectLst>
                <a:outerShdw blurRad="38100" dist="19050" dir="2700000" algn="tl" rotWithShape="0">
                  <a:schemeClr val="dk1">
                    <a:alpha val="40000"/>
                  </a:schemeClr>
                </a:outerShdw>
              </a:effectLst>
            </a:rPr>
            <a:t>エクセル様式は切り離さずに</a:t>
          </a:r>
          <a:endParaRPr kumimoji="1" lang="en-US" altLang="ja-JP" sz="1100" b="1" cap="none" spc="0">
            <a:ln w="0"/>
            <a:solidFill>
              <a:srgbClr val="FF0000"/>
            </a:solidFill>
            <a:effectLst>
              <a:outerShdw blurRad="38100" dist="19050" dir="2700000" algn="tl" rotWithShape="0">
                <a:schemeClr val="dk1">
                  <a:alpha val="40000"/>
                </a:schemeClr>
              </a:outerShdw>
            </a:effectLst>
          </a:endParaRPr>
        </a:p>
        <a:p>
          <a:pPr algn="l"/>
          <a:r>
            <a:rPr kumimoji="1" lang="ja-JP" altLang="en-US" sz="1100" b="1" cap="none" spc="0">
              <a:ln w="0"/>
              <a:solidFill>
                <a:srgbClr val="FF0000"/>
              </a:solidFill>
              <a:effectLst>
                <a:outerShdw blurRad="38100" dist="19050" dir="2700000" algn="tl" rotWithShape="0">
                  <a:schemeClr val="dk1">
                    <a:alpha val="40000"/>
                  </a:schemeClr>
                </a:outerShdw>
              </a:effectLst>
            </a:rPr>
            <a:t>提出をお願いします。</a:t>
          </a:r>
          <a:endParaRPr kumimoji="1" lang="en-US" altLang="ja-JP" sz="1100" b="1" cap="none" spc="0">
            <a:ln w="0"/>
            <a:solidFill>
              <a:srgbClr val="FF0000"/>
            </a:solidFill>
            <a:effectLst>
              <a:outerShdw blurRad="38100" dist="19050" dir="2700000" algn="tl" rotWithShape="0">
                <a:schemeClr val="dk1">
                  <a:alpha val="40000"/>
                </a:schemeClr>
              </a:outerShdw>
            </a:effectLst>
          </a:endParaRPr>
        </a:p>
        <a:p>
          <a:pPr algn="l"/>
          <a:r>
            <a:rPr kumimoji="1" lang="ja-JP" altLang="en-US" sz="1100" b="0" cap="none" spc="0">
              <a:ln w="0"/>
              <a:solidFill>
                <a:sysClr val="windowText" lastClr="000000"/>
              </a:solidFill>
              <a:effectLst>
                <a:outerShdw blurRad="38100" dist="19050" dir="2700000" algn="tl" rotWithShape="0">
                  <a:schemeClr val="dk1">
                    <a:alpha val="40000"/>
                  </a:schemeClr>
                </a:outerShdw>
              </a:effectLst>
            </a:rPr>
            <a:t>（切り離すと連動している部分が表示されません）</a:t>
          </a:r>
          <a:endParaRPr kumimoji="1" lang="ja-JP" altLang="en-US" sz="1100" b="0">
            <a:solidFill>
              <a:sysClr val="windowText" lastClr="000000"/>
            </a:solidFill>
          </a:endParaRPr>
        </a:p>
      </xdr:txBody>
    </xdr:sp>
    <xdr:clientData/>
  </xdr:twoCellAnchor>
  <xdr:twoCellAnchor>
    <xdr:from>
      <xdr:col>45</xdr:col>
      <xdr:colOff>247650</xdr:colOff>
      <xdr:row>8</xdr:row>
      <xdr:rowOff>142875</xdr:rowOff>
    </xdr:from>
    <xdr:to>
      <xdr:col>49</xdr:col>
      <xdr:colOff>104776</xdr:colOff>
      <xdr:row>10</xdr:row>
      <xdr:rowOff>95250</xdr:rowOff>
    </xdr:to>
    <xdr:sp macro="" textlink="">
      <xdr:nvSpPr>
        <xdr:cNvPr id="3" name="四角形: 角を丸くする 2">
          <a:extLst>
            <a:ext uri="{FF2B5EF4-FFF2-40B4-BE49-F238E27FC236}">
              <a16:creationId xmlns:a16="http://schemas.microsoft.com/office/drawing/2014/main" id="{85994CA3-334B-2D12-FB40-8E22BCA0A0C9}"/>
            </a:ext>
          </a:extLst>
        </xdr:cNvPr>
        <xdr:cNvSpPr/>
      </xdr:nvSpPr>
      <xdr:spPr>
        <a:xfrm>
          <a:off x="10401300" y="1657350"/>
          <a:ext cx="1609726" cy="333375"/>
        </a:xfrm>
        <a:prstGeom prst="roundRect">
          <a:avLst/>
        </a:prstGeom>
        <a:solidFill>
          <a:sysClr val="window" lastClr="FFFFFF"/>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現知事　佐藤　樹一郎</a:t>
          </a:r>
        </a:p>
      </xdr:txBody>
    </xdr:sp>
    <xdr:clientData/>
  </xdr:twoCellAnchor>
  <xdr:twoCellAnchor>
    <xdr:from>
      <xdr:col>34</xdr:col>
      <xdr:colOff>133349</xdr:colOff>
      <xdr:row>21</xdr:row>
      <xdr:rowOff>85726</xdr:rowOff>
    </xdr:from>
    <xdr:to>
      <xdr:col>48</xdr:col>
      <xdr:colOff>57150</xdr:colOff>
      <xdr:row>22</xdr:row>
      <xdr:rowOff>247650</xdr:rowOff>
    </xdr:to>
    <xdr:sp macro="" textlink="">
      <xdr:nvSpPr>
        <xdr:cNvPr id="6" name="吹き出し: 四角形 5">
          <a:extLst>
            <a:ext uri="{FF2B5EF4-FFF2-40B4-BE49-F238E27FC236}">
              <a16:creationId xmlns:a16="http://schemas.microsoft.com/office/drawing/2014/main" id="{DAD81AF5-CF49-2AD5-23F7-280810887A76}"/>
            </a:ext>
          </a:extLst>
        </xdr:cNvPr>
        <xdr:cNvSpPr/>
      </xdr:nvSpPr>
      <xdr:spPr>
        <a:xfrm>
          <a:off x="7200899" y="4905376"/>
          <a:ext cx="4572001" cy="476249"/>
        </a:xfrm>
        <a:prstGeom prst="wedgeRectCallout">
          <a:avLst>
            <a:gd name="adj1" fmla="val -53789"/>
            <a:gd name="adj2" fmla="val -1914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事業完了予定年月日までに完了しない場合は変更申請が必要になります。余裕をもっての設定してください。</a:t>
          </a:r>
          <a:r>
            <a:rPr kumimoji="1" lang="en-US" altLang="ja-JP" sz="1100" b="1">
              <a:solidFill>
                <a:schemeClr val="tx1"/>
              </a:solidFill>
            </a:rPr>
            <a:t>(</a:t>
          </a:r>
          <a:r>
            <a:rPr kumimoji="1" lang="ja-JP" altLang="en-US" sz="1100" b="1">
              <a:solidFill>
                <a:schemeClr val="tx1"/>
              </a:solidFill>
            </a:rPr>
            <a:t>遅くとも</a:t>
          </a:r>
          <a:r>
            <a:rPr kumimoji="1" lang="en-US" altLang="ja-JP" sz="1100" b="1">
              <a:solidFill>
                <a:schemeClr val="tx1"/>
              </a:solidFill>
            </a:rPr>
            <a:t>3</a:t>
          </a:r>
          <a:r>
            <a:rPr kumimoji="1" lang="ja-JP" altLang="en-US" sz="1100" b="1">
              <a:solidFill>
                <a:schemeClr val="tx1"/>
              </a:solidFill>
            </a:rPr>
            <a:t>月</a:t>
          </a:r>
          <a:r>
            <a:rPr kumimoji="1" lang="en-US" altLang="ja-JP" sz="1100" b="1">
              <a:solidFill>
                <a:schemeClr val="tx1"/>
              </a:solidFill>
            </a:rPr>
            <a:t>31</a:t>
          </a:r>
          <a:r>
            <a:rPr kumimoji="1" lang="ja-JP" altLang="en-US" sz="1100" b="1">
              <a:solidFill>
                <a:schemeClr val="tx1"/>
              </a:solidFill>
            </a:rPr>
            <a:t>日まで）</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123825</xdr:rowOff>
    </xdr:from>
    <xdr:to>
      <xdr:col>33</xdr:col>
      <xdr:colOff>9525</xdr:colOff>
      <xdr:row>35</xdr:row>
      <xdr:rowOff>190499</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0" y="685800"/>
          <a:ext cx="6734175" cy="66865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r>
            <a:rPr kumimoji="1" lang="ja-JP" altLang="en-US" sz="2800"/>
            <a:t>県→法人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171449</xdr:colOff>
      <xdr:row>4</xdr:row>
      <xdr:rowOff>171450</xdr:rowOff>
    </xdr:from>
    <xdr:to>
      <xdr:col>45</xdr:col>
      <xdr:colOff>19050</xdr:colOff>
      <xdr:row>7</xdr:row>
      <xdr:rowOff>66675</xdr:rowOff>
    </xdr:to>
    <xdr:sp macro="" textlink="">
      <xdr:nvSpPr>
        <xdr:cNvPr id="2" name="吹き出し: 四角形 1">
          <a:extLst>
            <a:ext uri="{FF2B5EF4-FFF2-40B4-BE49-F238E27FC236}">
              <a16:creationId xmlns:a16="http://schemas.microsoft.com/office/drawing/2014/main" id="{2D1E2E88-BF4E-C63C-92AC-5F5ECA598437}"/>
            </a:ext>
          </a:extLst>
        </xdr:cNvPr>
        <xdr:cNvSpPr/>
      </xdr:nvSpPr>
      <xdr:spPr>
        <a:xfrm>
          <a:off x="6896099" y="1038225"/>
          <a:ext cx="2247901" cy="466725"/>
        </a:xfrm>
        <a:prstGeom prst="wedgeRectCallout">
          <a:avLst>
            <a:gd name="adj1" fmla="val -59375"/>
            <a:gd name="adj2" fmla="val -24776"/>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文書番号は貴法人の必要に応じて記入してください。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95251</xdr:rowOff>
    </xdr:from>
    <xdr:to>
      <xdr:col>33</xdr:col>
      <xdr:colOff>114300</xdr:colOff>
      <xdr:row>37</xdr:row>
      <xdr:rowOff>28576</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0" y="657226"/>
          <a:ext cx="6734175" cy="6753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r>
            <a:rPr kumimoji="1" lang="ja-JP" altLang="en-US" sz="2800"/>
            <a:t>県→法人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35</xdr:col>
      <xdr:colOff>104775</xdr:colOff>
      <xdr:row>30</xdr:row>
      <xdr:rowOff>19050</xdr:rowOff>
    </xdr:from>
    <xdr:to>
      <xdr:col>45</xdr:col>
      <xdr:colOff>428625</xdr:colOff>
      <xdr:row>31</xdr:row>
      <xdr:rowOff>9525</xdr:rowOff>
    </xdr:to>
    <xdr:sp macro="" textlink="">
      <xdr:nvSpPr>
        <xdr:cNvPr id="2" name="吹き出し: 四角形 1">
          <a:extLst>
            <a:ext uri="{FF2B5EF4-FFF2-40B4-BE49-F238E27FC236}">
              <a16:creationId xmlns:a16="http://schemas.microsoft.com/office/drawing/2014/main" id="{1AFD10EF-48AD-147B-3CFF-AE87CBF5AD1E}"/>
            </a:ext>
          </a:extLst>
        </xdr:cNvPr>
        <xdr:cNvSpPr/>
      </xdr:nvSpPr>
      <xdr:spPr>
        <a:xfrm>
          <a:off x="7077075" y="6924675"/>
          <a:ext cx="2724150" cy="342900"/>
        </a:xfrm>
        <a:prstGeom prst="wedgeRectCallout">
          <a:avLst>
            <a:gd name="adj1" fmla="val -56147"/>
            <a:gd name="adj2" fmla="val -2145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cap="none" spc="0">
              <a:ln w="0"/>
              <a:solidFill>
                <a:sysClr val="windowText" lastClr="000000"/>
              </a:solidFill>
              <a:effectLst>
                <a:outerShdw blurRad="38100" dist="25400" dir="5400000" algn="ctr" rotWithShape="0">
                  <a:srgbClr val="6E747A">
                    <a:alpha val="43000"/>
                  </a:srgbClr>
                </a:outerShdw>
              </a:effectLst>
            </a:rPr>
            <a:t>口座名義はカナで記入して下さい。</a:t>
          </a:r>
          <a:endParaRPr kumimoji="1" lang="en-US" altLang="ja-JP" sz="1100" b="1" cap="none" spc="0">
            <a:ln w="0"/>
            <a:solidFill>
              <a:sysClr val="windowText" lastClr="000000"/>
            </a:solidFill>
            <a:effectLst>
              <a:outerShdw blurRad="38100" dist="25400" dir="5400000" algn="ctr" rotWithShape="0">
                <a:srgbClr val="6E747A">
                  <a:alpha val="43000"/>
                </a:srgbClr>
              </a:outerShdw>
            </a:effectLst>
          </a:endParaRPr>
        </a:p>
        <a:p>
          <a:pPr algn="l"/>
          <a:endParaRPr kumimoji="1" lang="ja-JP" altLang="en-US" sz="11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46</xdr:col>
      <xdr:colOff>209550</xdr:colOff>
      <xdr:row>25</xdr:row>
      <xdr:rowOff>133350</xdr:rowOff>
    </xdr:from>
    <xdr:to>
      <xdr:col>50</xdr:col>
      <xdr:colOff>466726</xdr:colOff>
      <xdr:row>33</xdr:row>
      <xdr:rowOff>85726</xdr:rowOff>
    </xdr:to>
    <xdr:sp macro="" textlink="">
      <xdr:nvSpPr>
        <xdr:cNvPr id="3" name="正方形/長方形 2">
          <a:extLst>
            <a:ext uri="{FF2B5EF4-FFF2-40B4-BE49-F238E27FC236}">
              <a16:creationId xmlns:a16="http://schemas.microsoft.com/office/drawing/2014/main" id="{6CA5D87E-4AC1-8630-68A1-35E56E9AD552}"/>
            </a:ext>
          </a:extLst>
        </xdr:cNvPr>
        <xdr:cNvSpPr/>
      </xdr:nvSpPr>
      <xdr:spPr>
        <a:xfrm>
          <a:off x="10267950" y="6105525"/>
          <a:ext cx="3000376" cy="1600201"/>
        </a:xfrm>
        <a:prstGeom prst="rect">
          <a:avLst/>
        </a:prstGeom>
        <a:solidFill>
          <a:sysClr val="window" lastClr="FFFFFF"/>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略語種類（例）</a:t>
          </a:r>
          <a:endParaRPr kumimoji="1" lang="en-US" altLang="ja-JP" sz="1100" b="1">
            <a:solidFill>
              <a:sysClr val="windowText" lastClr="000000"/>
            </a:solidFill>
          </a:endParaRPr>
        </a:p>
        <a:p>
          <a:pPr algn="l"/>
          <a:r>
            <a:rPr kumimoji="1" lang="ja-JP" altLang="en-US" sz="1100" b="1">
              <a:solidFill>
                <a:sysClr val="windowText" lastClr="000000"/>
              </a:solidFill>
            </a:rPr>
            <a:t>・株式会社　→　ｶ</a:t>
          </a:r>
          <a:r>
            <a:rPr kumimoji="1" lang="en-US" altLang="ja-JP" sz="1100" b="1">
              <a:solidFill>
                <a:sysClr val="windowText" lastClr="000000"/>
              </a:solidFill>
            </a:rPr>
            <a:t>)</a:t>
          </a:r>
        </a:p>
        <a:p>
          <a:pPr algn="l"/>
          <a:r>
            <a:rPr kumimoji="1" lang="ja-JP" altLang="en-US" sz="1100" b="1">
              <a:solidFill>
                <a:sysClr val="windowText" lastClr="000000"/>
              </a:solidFill>
            </a:rPr>
            <a:t>・有限会社　→　ﾕ</a:t>
          </a:r>
          <a:r>
            <a:rPr kumimoji="1" lang="en-US" altLang="ja-JP" sz="1100" b="1">
              <a:solidFill>
                <a:sysClr val="windowText" lastClr="000000"/>
              </a:solidFill>
            </a:rPr>
            <a:t>)</a:t>
          </a:r>
        </a:p>
        <a:p>
          <a:pPr algn="l"/>
          <a:r>
            <a:rPr kumimoji="1" lang="ja-JP" altLang="en-US" sz="1100" b="1">
              <a:solidFill>
                <a:sysClr val="windowText" lastClr="000000"/>
              </a:solidFill>
            </a:rPr>
            <a:t>・医療法人社団、財団、社会医療法人　→　ｲ</a:t>
          </a:r>
          <a:r>
            <a:rPr kumimoji="1" lang="en-US" altLang="ja-JP" sz="1100" b="1">
              <a:solidFill>
                <a:sysClr val="windowText" lastClr="000000"/>
              </a:solidFill>
            </a:rPr>
            <a:t>)</a:t>
          </a:r>
        </a:p>
        <a:p>
          <a:pPr algn="l"/>
          <a:r>
            <a:rPr kumimoji="1" lang="ja-JP" altLang="en-US" sz="1100" b="1">
              <a:solidFill>
                <a:sysClr val="windowText" lastClr="000000"/>
              </a:solidFill>
            </a:rPr>
            <a:t>・一般、公益社団法人　→　ｻﾞｲ</a:t>
          </a:r>
          <a:r>
            <a:rPr kumimoji="1" lang="en-US" altLang="ja-JP" sz="1100" b="1">
              <a:solidFill>
                <a:sysClr val="windowText" lastClr="000000"/>
              </a:solidFill>
            </a:rPr>
            <a:t>)</a:t>
          </a:r>
        </a:p>
        <a:p>
          <a:pPr algn="l"/>
          <a:r>
            <a:rPr kumimoji="1" lang="ja-JP" altLang="en-US" sz="1100" b="1">
              <a:solidFill>
                <a:sysClr val="windowText" lastClr="000000"/>
              </a:solidFill>
            </a:rPr>
            <a:t>・社団法人、一般、公益社団法人　→　ｼｬ</a:t>
          </a:r>
          <a:r>
            <a:rPr kumimoji="1" lang="en-US" altLang="ja-JP" sz="1100" b="1">
              <a:solidFill>
                <a:sysClr val="windowText" lastClr="000000"/>
              </a:solidFill>
            </a:rPr>
            <a:t>)</a:t>
          </a:r>
        </a:p>
        <a:p>
          <a:pPr algn="l"/>
          <a:r>
            <a:rPr kumimoji="1" lang="ja-JP" altLang="en-US" sz="1100" b="1">
              <a:solidFill>
                <a:sysClr val="windowText" lastClr="000000"/>
              </a:solidFill>
            </a:rPr>
            <a:t>・学校法人　→　ｶﾞｸ</a:t>
          </a:r>
          <a:r>
            <a:rPr kumimoji="1" lang="en-US" altLang="ja-JP" sz="1100" b="1">
              <a:solidFill>
                <a:sysClr val="windowText" lastClr="000000"/>
              </a:solidFill>
            </a:rPr>
            <a:t>)</a:t>
          </a:r>
        </a:p>
        <a:p>
          <a:pPr algn="l"/>
          <a:r>
            <a:rPr kumimoji="1" lang="ja-JP" altLang="en-US" sz="1100" b="1">
              <a:solidFill>
                <a:sysClr val="windowText" lastClr="000000"/>
              </a:solidFill>
            </a:rPr>
            <a:t>・社会福祉法人　→　ﾌｸ</a:t>
          </a:r>
          <a:r>
            <a:rPr kumimoji="1" lang="en-US" altLang="ja-JP" sz="11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35</xdr:col>
      <xdr:colOff>142875</xdr:colOff>
      <xdr:row>4</xdr:row>
      <xdr:rowOff>180975</xdr:rowOff>
    </xdr:from>
    <xdr:to>
      <xdr:col>45</xdr:col>
      <xdr:colOff>66675</xdr:colOff>
      <xdr:row>7</xdr:row>
      <xdr:rowOff>76200</xdr:rowOff>
    </xdr:to>
    <xdr:sp macro="" textlink="">
      <xdr:nvSpPr>
        <xdr:cNvPr id="4" name="吹き出し: 四角形 3">
          <a:extLst>
            <a:ext uri="{FF2B5EF4-FFF2-40B4-BE49-F238E27FC236}">
              <a16:creationId xmlns:a16="http://schemas.microsoft.com/office/drawing/2014/main" id="{F19056B2-6479-12E2-FC23-0CF6D5AA823D}"/>
            </a:ext>
          </a:extLst>
        </xdr:cNvPr>
        <xdr:cNvSpPr/>
      </xdr:nvSpPr>
      <xdr:spPr>
        <a:xfrm>
          <a:off x="7115175" y="1047750"/>
          <a:ext cx="2324100" cy="466725"/>
        </a:xfrm>
        <a:prstGeom prst="wedgeRectCallout">
          <a:avLst>
            <a:gd name="adj1" fmla="val -58658"/>
            <a:gd name="adj2" fmla="val -18939"/>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文書番号は貴法人の必要に応じて</a:t>
          </a:r>
          <a:endParaRPr kumimoji="1" lang="en-US" altLang="ja-JP" sz="1100" b="1">
            <a:solidFill>
              <a:sysClr val="windowText" lastClr="000000"/>
            </a:solidFill>
          </a:endParaRPr>
        </a:p>
        <a:p>
          <a:pPr algn="l"/>
          <a:r>
            <a:rPr kumimoji="1" lang="ja-JP" altLang="en-US" sz="1100" b="1">
              <a:solidFill>
                <a:sysClr val="windowText" lastClr="000000"/>
              </a:solidFill>
            </a:rPr>
            <a:t>記入してください。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85725</xdr:colOff>
      <xdr:row>21</xdr:row>
      <xdr:rowOff>57151</xdr:rowOff>
    </xdr:from>
    <xdr:to>
      <xdr:col>45</xdr:col>
      <xdr:colOff>466725</xdr:colOff>
      <xdr:row>22</xdr:row>
      <xdr:rowOff>66675</xdr:rowOff>
    </xdr:to>
    <xdr:sp macro="" textlink="">
      <xdr:nvSpPr>
        <xdr:cNvPr id="2" name="四角形吹き出し 1">
          <a:extLst>
            <a:ext uri="{FF2B5EF4-FFF2-40B4-BE49-F238E27FC236}">
              <a16:creationId xmlns:a16="http://schemas.microsoft.com/office/drawing/2014/main" id="{00000000-0008-0000-0F00-000002000000}"/>
            </a:ext>
          </a:extLst>
        </xdr:cNvPr>
        <xdr:cNvSpPr/>
      </xdr:nvSpPr>
      <xdr:spPr>
        <a:xfrm>
          <a:off x="6838950" y="4914901"/>
          <a:ext cx="3276600" cy="323849"/>
        </a:xfrm>
        <a:prstGeom prst="wedgeRectCallout">
          <a:avLst>
            <a:gd name="adj1" fmla="val -54585"/>
            <a:gd name="adj2" fmla="val -23532"/>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原則、財産管理台帳の取得日と一致させてください。</a:t>
          </a:r>
          <a:endParaRPr kumimoji="1" lang="en-US" altLang="ja-JP" sz="1100" b="1">
            <a:solidFill>
              <a:srgbClr val="FF0000"/>
            </a:solidFill>
          </a:endParaRPr>
        </a:p>
      </xdr:txBody>
    </xdr:sp>
    <xdr:clientData/>
  </xdr:twoCellAnchor>
  <xdr:twoCellAnchor>
    <xdr:from>
      <xdr:col>35</xdr:col>
      <xdr:colOff>95249</xdr:colOff>
      <xdr:row>4</xdr:row>
      <xdr:rowOff>123825</xdr:rowOff>
    </xdr:from>
    <xdr:to>
      <xdr:col>44</xdr:col>
      <xdr:colOff>209550</xdr:colOff>
      <xdr:row>7</xdr:row>
      <xdr:rowOff>38100</xdr:rowOff>
    </xdr:to>
    <xdr:sp macro="" textlink="">
      <xdr:nvSpPr>
        <xdr:cNvPr id="3" name="吹き出し: 四角形 2">
          <a:extLst>
            <a:ext uri="{FF2B5EF4-FFF2-40B4-BE49-F238E27FC236}">
              <a16:creationId xmlns:a16="http://schemas.microsoft.com/office/drawing/2014/main" id="{F59B071C-300A-E7E7-3ED1-17F0444F3B18}"/>
            </a:ext>
          </a:extLst>
        </xdr:cNvPr>
        <xdr:cNvSpPr/>
      </xdr:nvSpPr>
      <xdr:spPr>
        <a:xfrm>
          <a:off x="6848474" y="876300"/>
          <a:ext cx="2324101" cy="485775"/>
        </a:xfrm>
        <a:prstGeom prst="wedgeRectCallout">
          <a:avLst>
            <a:gd name="adj1" fmla="val -57291"/>
            <a:gd name="adj2" fmla="val -17486"/>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文書番号は貴法人の必要に応じて記入してください。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34</xdr:col>
      <xdr:colOff>114300</xdr:colOff>
      <xdr:row>19</xdr:row>
      <xdr:rowOff>28575</xdr:rowOff>
    </xdr:from>
    <xdr:to>
      <xdr:col>45</xdr:col>
      <xdr:colOff>304800</xdr:colOff>
      <xdr:row>22</xdr:row>
      <xdr:rowOff>38100</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7115175" y="5010150"/>
          <a:ext cx="3276600" cy="523875"/>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消費税がかかる場合は、税込の金額を入力するか、項目に消費税を記載ください。</a:t>
          </a:r>
          <a:endParaRPr kumimoji="1" lang="en-US" altLang="ja-JP" sz="11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66674</xdr:colOff>
      <xdr:row>18</xdr:row>
      <xdr:rowOff>95250</xdr:rowOff>
    </xdr:from>
    <xdr:to>
      <xdr:col>47</xdr:col>
      <xdr:colOff>0</xdr:colOff>
      <xdr:row>21</xdr:row>
      <xdr:rowOff>95250</xdr:rowOff>
    </xdr:to>
    <xdr:sp macro="" textlink="">
      <xdr:nvSpPr>
        <xdr:cNvPr id="2" name="四角形吹き出し 1">
          <a:extLst>
            <a:ext uri="{FF2B5EF4-FFF2-40B4-BE49-F238E27FC236}">
              <a16:creationId xmlns:a16="http://schemas.microsoft.com/office/drawing/2014/main" id="{00000000-0008-0000-1300-000002000000}"/>
            </a:ext>
          </a:extLst>
        </xdr:cNvPr>
        <xdr:cNvSpPr/>
      </xdr:nvSpPr>
      <xdr:spPr>
        <a:xfrm>
          <a:off x="6934199" y="3314700"/>
          <a:ext cx="4391026" cy="523875"/>
        </a:xfrm>
        <a:prstGeom prst="wedgeRectCallout">
          <a:avLst>
            <a:gd name="adj1" fmla="val -53652"/>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第３号様式および第１３号様式「５</a:t>
          </a:r>
          <a:r>
            <a:rPr kumimoji="1" lang="en-US" altLang="ja-JP" sz="1100" b="1">
              <a:solidFill>
                <a:srgbClr val="FF0000"/>
              </a:solidFill>
            </a:rPr>
            <a:t>.</a:t>
          </a:r>
          <a:r>
            <a:rPr kumimoji="1" lang="ja-JP" altLang="en-US" sz="1100" b="1">
              <a:solidFill>
                <a:srgbClr val="FF0000"/>
              </a:solidFill>
            </a:rPr>
            <a:t>導入に要する経費の内訳」の合計と</a:t>
          </a:r>
          <a:endParaRPr kumimoji="1" lang="en-US" altLang="ja-JP" sz="1100" b="1">
            <a:solidFill>
              <a:srgbClr val="FF0000"/>
            </a:solidFill>
          </a:endParaRPr>
        </a:p>
        <a:p>
          <a:pPr algn="l"/>
          <a:r>
            <a:rPr kumimoji="1" lang="ja-JP" altLang="en-US" sz="1100" b="1">
              <a:solidFill>
                <a:srgbClr val="FF0000"/>
              </a:solidFill>
            </a:rPr>
            <a:t>一致させてください。</a:t>
          </a:r>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22</xdr:col>
      <xdr:colOff>171450</xdr:colOff>
      <xdr:row>23</xdr:row>
      <xdr:rowOff>114299</xdr:rowOff>
    </xdr:from>
    <xdr:to>
      <xdr:col>35</xdr:col>
      <xdr:colOff>0</xdr:colOff>
      <xdr:row>26</xdr:row>
      <xdr:rowOff>57149</xdr:rowOff>
    </xdr:to>
    <xdr:sp macro="" textlink="">
      <xdr:nvSpPr>
        <xdr:cNvPr id="3" name="吹き出し: 四角形 2">
          <a:extLst>
            <a:ext uri="{FF2B5EF4-FFF2-40B4-BE49-F238E27FC236}">
              <a16:creationId xmlns:a16="http://schemas.microsoft.com/office/drawing/2014/main" id="{D5C297BA-AADC-13C3-85DF-D807B902ED8B}"/>
            </a:ext>
          </a:extLst>
        </xdr:cNvPr>
        <xdr:cNvSpPr/>
      </xdr:nvSpPr>
      <xdr:spPr>
        <a:xfrm>
          <a:off x="4705350" y="4219574"/>
          <a:ext cx="2352675" cy="485775"/>
        </a:xfrm>
        <a:prstGeom prst="wedgeRectCallout">
          <a:avLst>
            <a:gd name="adj1" fmla="val -58219"/>
            <a:gd name="adj2" fmla="val -55027"/>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cap="none" spc="0">
              <a:ln w="0"/>
              <a:solidFill>
                <a:srgbClr val="FF0000"/>
              </a:solidFill>
              <a:effectLst>
                <a:outerShdw blurRad="38100" dist="25400" dir="5400000" algn="ctr" rotWithShape="0">
                  <a:srgbClr val="6E747A">
                    <a:alpha val="43000"/>
                  </a:srgbClr>
                </a:outerShdw>
              </a:effectLst>
            </a:rPr>
            <a:t>必ず収支の計は一致させて下さい。</a:t>
          </a:r>
          <a:endParaRPr kumimoji="1" lang="en-US" altLang="ja-JP" sz="1100" b="1" cap="none" spc="0">
            <a:ln w="0"/>
            <a:solidFill>
              <a:srgbClr val="FF0000"/>
            </a:solidFill>
            <a:effectLst>
              <a:outerShdw blurRad="38100" dist="25400" dir="5400000" algn="ctr" rotWithShape="0">
                <a:srgbClr val="6E747A">
                  <a:alpha val="43000"/>
                </a:srgbClr>
              </a:outerShdw>
            </a:effectLst>
          </a:endParaRPr>
        </a:p>
        <a:p>
          <a:pPr algn="l"/>
          <a:r>
            <a:rPr kumimoji="1" lang="ja-JP" altLang="en-US" sz="1100" b="1" cap="none" spc="0">
              <a:ln w="0"/>
              <a:solidFill>
                <a:srgbClr val="FF0000"/>
              </a:solidFill>
              <a:effectLst>
                <a:outerShdw blurRad="38100" dist="25400" dir="5400000" algn="ctr" rotWithShape="0">
                  <a:srgbClr val="6E747A">
                    <a:alpha val="43000"/>
                  </a:srgbClr>
                </a:outerShdw>
              </a:effectLst>
            </a:rPr>
            <a:t>（</a:t>
          </a:r>
          <a:r>
            <a:rPr kumimoji="1" lang="en-US" altLang="ja-JP" sz="1100" b="1" cap="none" spc="0">
              <a:ln w="0"/>
              <a:solidFill>
                <a:srgbClr val="FF0000"/>
              </a:solidFill>
              <a:effectLst>
                <a:outerShdw blurRad="38100" dist="25400" dir="5400000" algn="ctr" rotWithShape="0">
                  <a:srgbClr val="6E747A">
                    <a:alpha val="43000"/>
                  </a:srgbClr>
                </a:outerShdw>
              </a:effectLst>
            </a:rPr>
            <a:t>NG</a:t>
          </a:r>
          <a:r>
            <a:rPr kumimoji="1" lang="ja-JP" altLang="en-US" sz="1100" b="1" cap="none" spc="0">
              <a:ln w="0"/>
              <a:solidFill>
                <a:srgbClr val="FF0000"/>
              </a:solidFill>
              <a:effectLst>
                <a:outerShdw blurRad="38100" dist="25400" dir="5400000" algn="ctr" rotWithShape="0">
                  <a:srgbClr val="6E747A">
                    <a:alpha val="43000"/>
                  </a:srgbClr>
                </a:outerShdw>
              </a:effectLst>
            </a:rPr>
            <a:t>の時は一致していません）</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171450</xdr:colOff>
      <xdr:row>3</xdr:row>
      <xdr:rowOff>142875</xdr:rowOff>
    </xdr:from>
    <xdr:to>
      <xdr:col>34</xdr:col>
      <xdr:colOff>95250</xdr:colOff>
      <xdr:row>42</xdr:row>
      <xdr:rowOff>28575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71450" y="704850"/>
          <a:ext cx="6734175" cy="73247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r>
            <a:rPr kumimoji="1" lang="ja-JP" altLang="en-US" sz="2800"/>
            <a:t>県→法人</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466725</xdr:colOff>
      <xdr:row>107</xdr:row>
      <xdr:rowOff>257175</xdr:rowOff>
    </xdr:from>
    <xdr:to>
      <xdr:col>19</xdr:col>
      <xdr:colOff>466725</xdr:colOff>
      <xdr:row>110</xdr:row>
      <xdr:rowOff>228600</xdr:rowOff>
    </xdr:to>
    <xdr:sp macro="" textlink="">
      <xdr:nvSpPr>
        <xdr:cNvPr id="2" name="四角形吹き出し 1">
          <a:extLst>
            <a:ext uri="{FF2B5EF4-FFF2-40B4-BE49-F238E27FC236}">
              <a16:creationId xmlns:a16="http://schemas.microsoft.com/office/drawing/2014/main" id="{E1C814C2-C8B5-4A51-8347-0880CA8BD8D4}"/>
            </a:ext>
          </a:extLst>
        </xdr:cNvPr>
        <xdr:cNvSpPr/>
      </xdr:nvSpPr>
      <xdr:spPr>
        <a:xfrm>
          <a:off x="11696700" y="7496175"/>
          <a:ext cx="4114800" cy="10287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333375</xdr:colOff>
      <xdr:row>228</xdr:row>
      <xdr:rowOff>3</xdr:rowOff>
    </xdr:from>
    <xdr:to>
      <xdr:col>18</xdr:col>
      <xdr:colOff>304800</xdr:colOff>
      <xdr:row>432</xdr:row>
      <xdr:rowOff>95251</xdr:rowOff>
    </xdr:to>
    <xdr:sp macro="" textlink="">
      <xdr:nvSpPr>
        <xdr:cNvPr id="4" name="吹き出し: 四角形 3">
          <a:extLst>
            <a:ext uri="{FF2B5EF4-FFF2-40B4-BE49-F238E27FC236}">
              <a16:creationId xmlns:a16="http://schemas.microsoft.com/office/drawing/2014/main" id="{09BDCE16-0BCB-4615-8084-FD9FC1F0E1F5}"/>
            </a:ext>
          </a:extLst>
        </xdr:cNvPr>
        <xdr:cNvSpPr/>
      </xdr:nvSpPr>
      <xdr:spPr>
        <a:xfrm>
          <a:off x="11563350" y="13763628"/>
          <a:ext cx="3400425" cy="781048"/>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523875</xdr:colOff>
      <xdr:row>974</xdr:row>
      <xdr:rowOff>0</xdr:rowOff>
    </xdr:from>
    <xdr:to>
      <xdr:col>19</xdr:col>
      <xdr:colOff>266700</xdr:colOff>
      <xdr:row>975</xdr:row>
      <xdr:rowOff>133350</xdr:rowOff>
    </xdr:to>
    <xdr:sp macro="" textlink="">
      <xdr:nvSpPr>
        <xdr:cNvPr id="6" name="四角形吹き出し 18">
          <a:extLst>
            <a:ext uri="{FF2B5EF4-FFF2-40B4-BE49-F238E27FC236}">
              <a16:creationId xmlns:a16="http://schemas.microsoft.com/office/drawing/2014/main" id="{613691CE-4147-4077-8BCF-AFBBB8B3B8FC}"/>
            </a:ext>
          </a:extLst>
        </xdr:cNvPr>
        <xdr:cNvSpPr/>
      </xdr:nvSpPr>
      <xdr:spPr>
        <a:xfrm>
          <a:off x="11753850" y="15906750"/>
          <a:ext cx="3857625" cy="457200"/>
        </a:xfrm>
        <a:prstGeom prst="wedgeRectCallout">
          <a:avLst>
            <a:gd name="adj1" fmla="val -60976"/>
            <a:gd name="adj2" fmla="val -231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第３号様式の「６．補助対象経費の内訳」の合計（複数シートの場合は全シートの合計）と一致していることをご確認ください。</a:t>
          </a:r>
          <a:endParaRPr kumimoji="1" lang="en-US" altLang="ja-JP" sz="1100" b="1">
            <a:solidFill>
              <a:srgbClr val="FF0000"/>
            </a:solidFill>
          </a:endParaRPr>
        </a:p>
      </xdr:txBody>
    </xdr:sp>
    <xdr:clientData/>
  </xdr:twoCellAnchor>
  <xdr:twoCellAnchor>
    <xdr:from>
      <xdr:col>13</xdr:col>
      <xdr:colOff>523874</xdr:colOff>
      <xdr:row>977</xdr:row>
      <xdr:rowOff>38100</xdr:rowOff>
    </xdr:from>
    <xdr:to>
      <xdr:col>19</xdr:col>
      <xdr:colOff>266699</xdr:colOff>
      <xdr:row>977</xdr:row>
      <xdr:rowOff>409575</xdr:rowOff>
    </xdr:to>
    <xdr:sp macro="" textlink="">
      <xdr:nvSpPr>
        <xdr:cNvPr id="7" name="四角形吹き出し 18">
          <a:extLst>
            <a:ext uri="{FF2B5EF4-FFF2-40B4-BE49-F238E27FC236}">
              <a16:creationId xmlns:a16="http://schemas.microsoft.com/office/drawing/2014/main" id="{900DC3A3-7476-449F-9412-3FAC98847754}"/>
            </a:ext>
          </a:extLst>
        </xdr:cNvPr>
        <xdr:cNvSpPr/>
      </xdr:nvSpPr>
      <xdr:spPr>
        <a:xfrm>
          <a:off x="11753849" y="16449675"/>
          <a:ext cx="3857625" cy="371475"/>
        </a:xfrm>
        <a:prstGeom prst="wedgeRectCallout">
          <a:avLst>
            <a:gd name="adj1" fmla="val -60976"/>
            <a:gd name="adj2" fmla="val -231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補助額合計が内示額以内となっていることをご確認ください。</a:t>
          </a:r>
          <a:endParaRPr kumimoji="1" lang="en-US" altLang="ja-JP" sz="1100" b="1">
            <a:solidFill>
              <a:srgbClr val="FF0000"/>
            </a:solidFill>
          </a:endParaRPr>
        </a:p>
      </xdr:txBody>
    </xdr:sp>
    <xdr:clientData/>
  </xdr:twoCellAnchor>
  <xdr:twoCellAnchor>
    <xdr:from>
      <xdr:col>13</xdr:col>
      <xdr:colOff>323850</xdr:colOff>
      <xdr:row>1</xdr:row>
      <xdr:rowOff>133350</xdr:rowOff>
    </xdr:from>
    <xdr:to>
      <xdr:col>19</xdr:col>
      <xdr:colOff>342900</xdr:colOff>
      <xdr:row>7</xdr:row>
      <xdr:rowOff>161925</xdr:rowOff>
    </xdr:to>
    <xdr:sp macro="" textlink="">
      <xdr:nvSpPr>
        <xdr:cNvPr id="8" name="吹き出し: 四角形 7">
          <a:extLst>
            <a:ext uri="{FF2B5EF4-FFF2-40B4-BE49-F238E27FC236}">
              <a16:creationId xmlns:a16="http://schemas.microsoft.com/office/drawing/2014/main" id="{3F40270B-9B88-40B1-8DDD-2CDB90EBE062}"/>
            </a:ext>
          </a:extLst>
        </xdr:cNvPr>
        <xdr:cNvSpPr/>
      </xdr:nvSpPr>
      <xdr:spPr>
        <a:xfrm>
          <a:off x="11553825" y="304800"/>
          <a:ext cx="4133850" cy="942975"/>
        </a:xfrm>
        <a:prstGeom prst="wedgeRectCallout">
          <a:avLst>
            <a:gd name="adj1" fmla="val -53042"/>
            <a:gd name="adj2" fmla="val -22897"/>
          </a:avLst>
        </a:prstGeom>
        <a:solidFill>
          <a:srgbClr val="FFFFCC"/>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交付申請時の金額が業務改善計画書提出時と同一の場合、</a:t>
          </a:r>
          <a:endParaRPr lang="ja-JP" altLang="ja-JP">
            <a:effectLst/>
          </a:endParaRPr>
        </a:p>
        <a:p>
          <a:r>
            <a:rPr kumimoji="1" lang="ja-JP" altLang="en-US" sz="1100" b="1">
              <a:solidFill>
                <a:schemeClr val="dk1"/>
              </a:solidFill>
              <a:effectLst/>
              <a:latin typeface="+mn-lt"/>
              <a:ea typeface="+mn-ea"/>
              <a:cs typeface="+mn-cs"/>
            </a:rPr>
            <a:t>「補助対象経費」「台数」は</a:t>
          </a:r>
          <a:r>
            <a:rPr kumimoji="1" lang="ja-JP" altLang="ja-JP" sz="1100" b="1">
              <a:solidFill>
                <a:schemeClr val="dk1"/>
              </a:solidFill>
              <a:effectLst/>
              <a:latin typeface="+mn-lt"/>
              <a:ea typeface="+mn-ea"/>
              <a:cs typeface="+mn-cs"/>
            </a:rPr>
            <a:t>内示通知書「補助予定額の計算」中の</a:t>
          </a:r>
          <a:endParaRPr lang="ja-JP" altLang="ja-JP">
            <a:effectLst/>
          </a:endParaRPr>
        </a:p>
        <a:p>
          <a:r>
            <a:rPr kumimoji="1" lang="ja-JP" altLang="ja-JP" sz="1100" b="1">
              <a:solidFill>
                <a:schemeClr val="dk1"/>
              </a:solidFill>
              <a:effectLst/>
              <a:latin typeface="+mn-lt"/>
              <a:ea typeface="+mn-ea"/>
              <a:cs typeface="+mn-cs"/>
            </a:rPr>
            <a:t>各該当箇所から転記ください。</a:t>
          </a:r>
          <a:endParaRPr kumimoji="1" lang="en-US" altLang="ja-JP" sz="1100" b="1">
            <a:solidFill>
              <a:schemeClr val="dk1"/>
            </a:solidFill>
            <a:effectLst/>
            <a:latin typeface="+mn-lt"/>
            <a:ea typeface="+mn-ea"/>
            <a:cs typeface="+mn-cs"/>
          </a:endParaRPr>
        </a:p>
        <a:p>
          <a:r>
            <a:rPr lang="ja-JP" altLang="en-US" b="1">
              <a:solidFill>
                <a:srgbClr val="FF0000"/>
              </a:solidFill>
              <a:effectLst/>
            </a:rPr>
            <a:t>行の追加は絶対に行わないでください。</a:t>
          </a:r>
          <a:endParaRPr lang="ja-JP" altLang="ja-JP" b="1">
            <a:solidFill>
              <a:srgbClr val="FF0000"/>
            </a:solidFill>
            <a:effectLst/>
          </a:endParaRPr>
        </a:p>
        <a:p>
          <a:pPr algn="l"/>
          <a:endParaRPr kumimoji="1" lang="en-US" altLang="ja-JP" sz="1100" b="1">
            <a:solidFill>
              <a:sysClr val="windowText" lastClr="000000"/>
            </a:solidFill>
          </a:endParaRPr>
        </a:p>
      </xdr:txBody>
    </xdr:sp>
    <xdr:clientData/>
  </xdr:twoCellAnchor>
  <xdr:twoCellAnchor>
    <xdr:from>
      <xdr:col>13</xdr:col>
      <xdr:colOff>466725</xdr:colOff>
      <xdr:row>119</xdr:row>
      <xdr:rowOff>257175</xdr:rowOff>
    </xdr:from>
    <xdr:to>
      <xdr:col>19</xdr:col>
      <xdr:colOff>466725</xdr:colOff>
      <xdr:row>125</xdr:row>
      <xdr:rowOff>85725</xdr:rowOff>
    </xdr:to>
    <xdr:sp macro="" textlink="">
      <xdr:nvSpPr>
        <xdr:cNvPr id="14" name="四角形吹き出し 1">
          <a:extLst>
            <a:ext uri="{FF2B5EF4-FFF2-40B4-BE49-F238E27FC236}">
              <a16:creationId xmlns:a16="http://schemas.microsoft.com/office/drawing/2014/main" id="{35FAFB85-4C85-48D0-ACE5-10F7429C2004}"/>
            </a:ext>
          </a:extLst>
        </xdr:cNvPr>
        <xdr:cNvSpPr/>
      </xdr:nvSpPr>
      <xdr:spPr>
        <a:xfrm>
          <a:off x="11696700" y="33442275"/>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148</xdr:row>
      <xdr:rowOff>257175</xdr:rowOff>
    </xdr:from>
    <xdr:to>
      <xdr:col>19</xdr:col>
      <xdr:colOff>466725</xdr:colOff>
      <xdr:row>154</xdr:row>
      <xdr:rowOff>85725</xdr:rowOff>
    </xdr:to>
    <xdr:sp macro="" textlink="">
      <xdr:nvSpPr>
        <xdr:cNvPr id="15" name="四角形吹き出し 1">
          <a:extLst>
            <a:ext uri="{FF2B5EF4-FFF2-40B4-BE49-F238E27FC236}">
              <a16:creationId xmlns:a16="http://schemas.microsoft.com/office/drawing/2014/main" id="{5B447AF1-3968-46C8-A2F1-F12C5B3ECF43}"/>
            </a:ext>
          </a:extLst>
        </xdr:cNvPr>
        <xdr:cNvSpPr/>
      </xdr:nvSpPr>
      <xdr:spPr>
        <a:xfrm>
          <a:off x="11696700" y="31327725"/>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154</xdr:row>
      <xdr:rowOff>257175</xdr:rowOff>
    </xdr:from>
    <xdr:to>
      <xdr:col>19</xdr:col>
      <xdr:colOff>466725</xdr:colOff>
      <xdr:row>160</xdr:row>
      <xdr:rowOff>85725</xdr:rowOff>
    </xdr:to>
    <xdr:sp macro="" textlink="">
      <xdr:nvSpPr>
        <xdr:cNvPr id="16" name="四角形吹き出し 1">
          <a:extLst>
            <a:ext uri="{FF2B5EF4-FFF2-40B4-BE49-F238E27FC236}">
              <a16:creationId xmlns:a16="http://schemas.microsoft.com/office/drawing/2014/main" id="{7286C533-3CA9-4FEB-A2D2-3F5DBB29A918}"/>
            </a:ext>
          </a:extLst>
        </xdr:cNvPr>
        <xdr:cNvSpPr/>
      </xdr:nvSpPr>
      <xdr:spPr>
        <a:xfrm>
          <a:off x="11696700" y="33442275"/>
          <a:ext cx="4114800" cy="9525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160</xdr:row>
      <xdr:rowOff>257175</xdr:rowOff>
    </xdr:from>
    <xdr:to>
      <xdr:col>19</xdr:col>
      <xdr:colOff>466725</xdr:colOff>
      <xdr:row>166</xdr:row>
      <xdr:rowOff>85725</xdr:rowOff>
    </xdr:to>
    <xdr:sp macro="" textlink="">
      <xdr:nvSpPr>
        <xdr:cNvPr id="17" name="四角形吹き出し 1">
          <a:extLst>
            <a:ext uri="{FF2B5EF4-FFF2-40B4-BE49-F238E27FC236}">
              <a16:creationId xmlns:a16="http://schemas.microsoft.com/office/drawing/2014/main" id="{926141A6-B0C1-450E-A49B-DD3129A1060B}"/>
            </a:ext>
          </a:extLst>
        </xdr:cNvPr>
        <xdr:cNvSpPr/>
      </xdr:nvSpPr>
      <xdr:spPr>
        <a:xfrm>
          <a:off x="11696700" y="33537525"/>
          <a:ext cx="4114800" cy="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189</xdr:row>
      <xdr:rowOff>257175</xdr:rowOff>
    </xdr:from>
    <xdr:to>
      <xdr:col>19</xdr:col>
      <xdr:colOff>466725</xdr:colOff>
      <xdr:row>195</xdr:row>
      <xdr:rowOff>85725</xdr:rowOff>
    </xdr:to>
    <xdr:sp macro="" textlink="">
      <xdr:nvSpPr>
        <xdr:cNvPr id="18" name="四角形吹き出し 1">
          <a:extLst>
            <a:ext uri="{FF2B5EF4-FFF2-40B4-BE49-F238E27FC236}">
              <a16:creationId xmlns:a16="http://schemas.microsoft.com/office/drawing/2014/main" id="{36B4587A-6F3E-432E-9AEF-010BEE9CF2DB}"/>
            </a:ext>
          </a:extLst>
        </xdr:cNvPr>
        <xdr:cNvSpPr/>
      </xdr:nvSpPr>
      <xdr:spPr>
        <a:xfrm>
          <a:off x="11696700" y="37890450"/>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195</xdr:row>
      <xdr:rowOff>257175</xdr:rowOff>
    </xdr:from>
    <xdr:to>
      <xdr:col>19</xdr:col>
      <xdr:colOff>466725</xdr:colOff>
      <xdr:row>201</xdr:row>
      <xdr:rowOff>85725</xdr:rowOff>
    </xdr:to>
    <xdr:sp macro="" textlink="">
      <xdr:nvSpPr>
        <xdr:cNvPr id="19" name="四角形吹き出し 1">
          <a:extLst>
            <a:ext uri="{FF2B5EF4-FFF2-40B4-BE49-F238E27FC236}">
              <a16:creationId xmlns:a16="http://schemas.microsoft.com/office/drawing/2014/main" id="{FCA76F19-A442-48F7-B774-FCF25D1E38CE}"/>
            </a:ext>
          </a:extLst>
        </xdr:cNvPr>
        <xdr:cNvSpPr/>
      </xdr:nvSpPr>
      <xdr:spPr>
        <a:xfrm>
          <a:off x="11696700" y="40005000"/>
          <a:ext cx="4114800" cy="9525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201</xdr:row>
      <xdr:rowOff>257175</xdr:rowOff>
    </xdr:from>
    <xdr:to>
      <xdr:col>19</xdr:col>
      <xdr:colOff>466725</xdr:colOff>
      <xdr:row>207</xdr:row>
      <xdr:rowOff>85725</xdr:rowOff>
    </xdr:to>
    <xdr:sp macro="" textlink="">
      <xdr:nvSpPr>
        <xdr:cNvPr id="20" name="四角形吹き出し 1">
          <a:extLst>
            <a:ext uri="{FF2B5EF4-FFF2-40B4-BE49-F238E27FC236}">
              <a16:creationId xmlns:a16="http://schemas.microsoft.com/office/drawing/2014/main" id="{92B40F6E-5BB5-4146-A6B5-E3CC57F6244E}"/>
            </a:ext>
          </a:extLst>
        </xdr:cNvPr>
        <xdr:cNvSpPr/>
      </xdr:nvSpPr>
      <xdr:spPr>
        <a:xfrm>
          <a:off x="11696700" y="40100250"/>
          <a:ext cx="4114800" cy="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230</xdr:row>
      <xdr:rowOff>257175</xdr:rowOff>
    </xdr:from>
    <xdr:to>
      <xdr:col>19</xdr:col>
      <xdr:colOff>466725</xdr:colOff>
      <xdr:row>236</xdr:row>
      <xdr:rowOff>85725</xdr:rowOff>
    </xdr:to>
    <xdr:sp macro="" textlink="">
      <xdr:nvSpPr>
        <xdr:cNvPr id="21" name="四角形吹き出し 1">
          <a:extLst>
            <a:ext uri="{FF2B5EF4-FFF2-40B4-BE49-F238E27FC236}">
              <a16:creationId xmlns:a16="http://schemas.microsoft.com/office/drawing/2014/main" id="{E5E84AE0-4FCD-4163-8B09-A5C90474C5D1}"/>
            </a:ext>
          </a:extLst>
        </xdr:cNvPr>
        <xdr:cNvSpPr/>
      </xdr:nvSpPr>
      <xdr:spPr>
        <a:xfrm>
          <a:off x="11696700" y="44453175"/>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236</xdr:row>
      <xdr:rowOff>257175</xdr:rowOff>
    </xdr:from>
    <xdr:to>
      <xdr:col>19</xdr:col>
      <xdr:colOff>466725</xdr:colOff>
      <xdr:row>242</xdr:row>
      <xdr:rowOff>85725</xdr:rowOff>
    </xdr:to>
    <xdr:sp macro="" textlink="">
      <xdr:nvSpPr>
        <xdr:cNvPr id="22" name="四角形吹き出し 1">
          <a:extLst>
            <a:ext uri="{FF2B5EF4-FFF2-40B4-BE49-F238E27FC236}">
              <a16:creationId xmlns:a16="http://schemas.microsoft.com/office/drawing/2014/main" id="{B9722260-0852-4A15-889B-AB2479F094EA}"/>
            </a:ext>
          </a:extLst>
        </xdr:cNvPr>
        <xdr:cNvSpPr/>
      </xdr:nvSpPr>
      <xdr:spPr>
        <a:xfrm>
          <a:off x="11696700" y="46567725"/>
          <a:ext cx="4114800" cy="9525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242</xdr:row>
      <xdr:rowOff>257175</xdr:rowOff>
    </xdr:from>
    <xdr:to>
      <xdr:col>19</xdr:col>
      <xdr:colOff>466725</xdr:colOff>
      <xdr:row>248</xdr:row>
      <xdr:rowOff>85725</xdr:rowOff>
    </xdr:to>
    <xdr:sp macro="" textlink="">
      <xdr:nvSpPr>
        <xdr:cNvPr id="23" name="四角形吹き出し 1">
          <a:extLst>
            <a:ext uri="{FF2B5EF4-FFF2-40B4-BE49-F238E27FC236}">
              <a16:creationId xmlns:a16="http://schemas.microsoft.com/office/drawing/2014/main" id="{1F5B3636-6BA7-4C67-9BE2-919E6448D4F6}"/>
            </a:ext>
          </a:extLst>
        </xdr:cNvPr>
        <xdr:cNvSpPr/>
      </xdr:nvSpPr>
      <xdr:spPr>
        <a:xfrm>
          <a:off x="11696700" y="46662975"/>
          <a:ext cx="4114800" cy="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271</xdr:row>
      <xdr:rowOff>257175</xdr:rowOff>
    </xdr:from>
    <xdr:to>
      <xdr:col>19</xdr:col>
      <xdr:colOff>466725</xdr:colOff>
      <xdr:row>277</xdr:row>
      <xdr:rowOff>85725</xdr:rowOff>
    </xdr:to>
    <xdr:sp macro="" textlink="">
      <xdr:nvSpPr>
        <xdr:cNvPr id="24" name="四角形吹き出し 1">
          <a:extLst>
            <a:ext uri="{FF2B5EF4-FFF2-40B4-BE49-F238E27FC236}">
              <a16:creationId xmlns:a16="http://schemas.microsoft.com/office/drawing/2014/main" id="{AB940AB1-5045-48AD-9F69-DCAB8EA47A74}"/>
            </a:ext>
          </a:extLst>
        </xdr:cNvPr>
        <xdr:cNvSpPr/>
      </xdr:nvSpPr>
      <xdr:spPr>
        <a:xfrm>
          <a:off x="11696700" y="51015900"/>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277</xdr:row>
      <xdr:rowOff>257175</xdr:rowOff>
    </xdr:from>
    <xdr:to>
      <xdr:col>19</xdr:col>
      <xdr:colOff>466725</xdr:colOff>
      <xdr:row>283</xdr:row>
      <xdr:rowOff>85725</xdr:rowOff>
    </xdr:to>
    <xdr:sp macro="" textlink="">
      <xdr:nvSpPr>
        <xdr:cNvPr id="25" name="四角形吹き出し 1">
          <a:extLst>
            <a:ext uri="{FF2B5EF4-FFF2-40B4-BE49-F238E27FC236}">
              <a16:creationId xmlns:a16="http://schemas.microsoft.com/office/drawing/2014/main" id="{B6FA9BF7-D9C7-4A67-BD2E-ACB13A14D1C9}"/>
            </a:ext>
          </a:extLst>
        </xdr:cNvPr>
        <xdr:cNvSpPr/>
      </xdr:nvSpPr>
      <xdr:spPr>
        <a:xfrm>
          <a:off x="11696700" y="53130450"/>
          <a:ext cx="4114800" cy="9525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283</xdr:row>
      <xdr:rowOff>257175</xdr:rowOff>
    </xdr:from>
    <xdr:to>
      <xdr:col>19</xdr:col>
      <xdr:colOff>466725</xdr:colOff>
      <xdr:row>289</xdr:row>
      <xdr:rowOff>85725</xdr:rowOff>
    </xdr:to>
    <xdr:sp macro="" textlink="">
      <xdr:nvSpPr>
        <xdr:cNvPr id="26" name="四角形吹き出し 1">
          <a:extLst>
            <a:ext uri="{FF2B5EF4-FFF2-40B4-BE49-F238E27FC236}">
              <a16:creationId xmlns:a16="http://schemas.microsoft.com/office/drawing/2014/main" id="{0DE251C1-CB1F-4BC8-A876-DE62DDBD1EF7}"/>
            </a:ext>
          </a:extLst>
        </xdr:cNvPr>
        <xdr:cNvSpPr/>
      </xdr:nvSpPr>
      <xdr:spPr>
        <a:xfrm>
          <a:off x="11696700" y="53225700"/>
          <a:ext cx="4114800" cy="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312</xdr:row>
      <xdr:rowOff>257175</xdr:rowOff>
    </xdr:from>
    <xdr:to>
      <xdr:col>19</xdr:col>
      <xdr:colOff>466725</xdr:colOff>
      <xdr:row>318</xdr:row>
      <xdr:rowOff>85725</xdr:rowOff>
    </xdr:to>
    <xdr:sp macro="" textlink="">
      <xdr:nvSpPr>
        <xdr:cNvPr id="27" name="四角形吹き出し 1">
          <a:extLst>
            <a:ext uri="{FF2B5EF4-FFF2-40B4-BE49-F238E27FC236}">
              <a16:creationId xmlns:a16="http://schemas.microsoft.com/office/drawing/2014/main" id="{89016D14-5D74-45FD-9631-AF1CF79138CD}"/>
            </a:ext>
          </a:extLst>
        </xdr:cNvPr>
        <xdr:cNvSpPr/>
      </xdr:nvSpPr>
      <xdr:spPr>
        <a:xfrm>
          <a:off x="11696700" y="57578625"/>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318</xdr:row>
      <xdr:rowOff>257175</xdr:rowOff>
    </xdr:from>
    <xdr:to>
      <xdr:col>19</xdr:col>
      <xdr:colOff>466725</xdr:colOff>
      <xdr:row>324</xdr:row>
      <xdr:rowOff>85725</xdr:rowOff>
    </xdr:to>
    <xdr:sp macro="" textlink="">
      <xdr:nvSpPr>
        <xdr:cNvPr id="28" name="四角形吹き出し 1">
          <a:extLst>
            <a:ext uri="{FF2B5EF4-FFF2-40B4-BE49-F238E27FC236}">
              <a16:creationId xmlns:a16="http://schemas.microsoft.com/office/drawing/2014/main" id="{8991E58A-8C8E-4348-8F07-225EEF789814}"/>
            </a:ext>
          </a:extLst>
        </xdr:cNvPr>
        <xdr:cNvSpPr/>
      </xdr:nvSpPr>
      <xdr:spPr>
        <a:xfrm>
          <a:off x="11696700" y="59693175"/>
          <a:ext cx="4114800" cy="9525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324</xdr:row>
      <xdr:rowOff>257175</xdr:rowOff>
    </xdr:from>
    <xdr:to>
      <xdr:col>19</xdr:col>
      <xdr:colOff>466725</xdr:colOff>
      <xdr:row>330</xdr:row>
      <xdr:rowOff>85725</xdr:rowOff>
    </xdr:to>
    <xdr:sp macro="" textlink="">
      <xdr:nvSpPr>
        <xdr:cNvPr id="29" name="四角形吹き出し 1">
          <a:extLst>
            <a:ext uri="{FF2B5EF4-FFF2-40B4-BE49-F238E27FC236}">
              <a16:creationId xmlns:a16="http://schemas.microsoft.com/office/drawing/2014/main" id="{565025DB-A39F-42AB-ADF6-27ADD0F3E761}"/>
            </a:ext>
          </a:extLst>
        </xdr:cNvPr>
        <xdr:cNvSpPr/>
      </xdr:nvSpPr>
      <xdr:spPr>
        <a:xfrm>
          <a:off x="11696700" y="59788425"/>
          <a:ext cx="4114800" cy="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353</xdr:row>
      <xdr:rowOff>257175</xdr:rowOff>
    </xdr:from>
    <xdr:to>
      <xdr:col>19</xdr:col>
      <xdr:colOff>466725</xdr:colOff>
      <xdr:row>359</xdr:row>
      <xdr:rowOff>85725</xdr:rowOff>
    </xdr:to>
    <xdr:sp macro="" textlink="">
      <xdr:nvSpPr>
        <xdr:cNvPr id="30" name="四角形吹き出し 1">
          <a:extLst>
            <a:ext uri="{FF2B5EF4-FFF2-40B4-BE49-F238E27FC236}">
              <a16:creationId xmlns:a16="http://schemas.microsoft.com/office/drawing/2014/main" id="{4075B87D-072F-4FD2-9109-9CE86D2037AA}"/>
            </a:ext>
          </a:extLst>
        </xdr:cNvPr>
        <xdr:cNvSpPr/>
      </xdr:nvSpPr>
      <xdr:spPr>
        <a:xfrm>
          <a:off x="11696700" y="64141350"/>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359</xdr:row>
      <xdr:rowOff>257175</xdr:rowOff>
    </xdr:from>
    <xdr:to>
      <xdr:col>19</xdr:col>
      <xdr:colOff>466725</xdr:colOff>
      <xdr:row>365</xdr:row>
      <xdr:rowOff>85725</xdr:rowOff>
    </xdr:to>
    <xdr:sp macro="" textlink="">
      <xdr:nvSpPr>
        <xdr:cNvPr id="31" name="四角形吹き出し 1">
          <a:extLst>
            <a:ext uri="{FF2B5EF4-FFF2-40B4-BE49-F238E27FC236}">
              <a16:creationId xmlns:a16="http://schemas.microsoft.com/office/drawing/2014/main" id="{772BD048-F91D-4558-B115-F2EE4A7A165D}"/>
            </a:ext>
          </a:extLst>
        </xdr:cNvPr>
        <xdr:cNvSpPr/>
      </xdr:nvSpPr>
      <xdr:spPr>
        <a:xfrm>
          <a:off x="11696700" y="66255900"/>
          <a:ext cx="4114800" cy="9525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365</xdr:row>
      <xdr:rowOff>257175</xdr:rowOff>
    </xdr:from>
    <xdr:to>
      <xdr:col>19</xdr:col>
      <xdr:colOff>466725</xdr:colOff>
      <xdr:row>371</xdr:row>
      <xdr:rowOff>85725</xdr:rowOff>
    </xdr:to>
    <xdr:sp macro="" textlink="">
      <xdr:nvSpPr>
        <xdr:cNvPr id="32" name="四角形吹き出し 1">
          <a:extLst>
            <a:ext uri="{FF2B5EF4-FFF2-40B4-BE49-F238E27FC236}">
              <a16:creationId xmlns:a16="http://schemas.microsoft.com/office/drawing/2014/main" id="{0DA4CFCE-AAD2-4A8B-A118-EE8C6E8E6848}"/>
            </a:ext>
          </a:extLst>
        </xdr:cNvPr>
        <xdr:cNvSpPr/>
      </xdr:nvSpPr>
      <xdr:spPr>
        <a:xfrm>
          <a:off x="11696700" y="66351150"/>
          <a:ext cx="4114800" cy="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394</xdr:row>
      <xdr:rowOff>257175</xdr:rowOff>
    </xdr:from>
    <xdr:to>
      <xdr:col>19</xdr:col>
      <xdr:colOff>466725</xdr:colOff>
      <xdr:row>400</xdr:row>
      <xdr:rowOff>85725</xdr:rowOff>
    </xdr:to>
    <xdr:sp macro="" textlink="">
      <xdr:nvSpPr>
        <xdr:cNvPr id="33" name="四角形吹き出し 1">
          <a:extLst>
            <a:ext uri="{FF2B5EF4-FFF2-40B4-BE49-F238E27FC236}">
              <a16:creationId xmlns:a16="http://schemas.microsoft.com/office/drawing/2014/main" id="{2A2425C7-73B6-48D4-ACF4-311A92036143}"/>
            </a:ext>
          </a:extLst>
        </xdr:cNvPr>
        <xdr:cNvSpPr/>
      </xdr:nvSpPr>
      <xdr:spPr>
        <a:xfrm>
          <a:off x="11696700" y="70704075"/>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400</xdr:row>
      <xdr:rowOff>257175</xdr:rowOff>
    </xdr:from>
    <xdr:to>
      <xdr:col>19</xdr:col>
      <xdr:colOff>466725</xdr:colOff>
      <xdr:row>406</xdr:row>
      <xdr:rowOff>85725</xdr:rowOff>
    </xdr:to>
    <xdr:sp macro="" textlink="">
      <xdr:nvSpPr>
        <xdr:cNvPr id="34" name="四角形吹き出し 1">
          <a:extLst>
            <a:ext uri="{FF2B5EF4-FFF2-40B4-BE49-F238E27FC236}">
              <a16:creationId xmlns:a16="http://schemas.microsoft.com/office/drawing/2014/main" id="{5543C2DB-21F5-4C8F-93FA-C9A48BCD97DF}"/>
            </a:ext>
          </a:extLst>
        </xdr:cNvPr>
        <xdr:cNvSpPr/>
      </xdr:nvSpPr>
      <xdr:spPr>
        <a:xfrm>
          <a:off x="11696700" y="72818625"/>
          <a:ext cx="4114800" cy="9525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406</xdr:row>
      <xdr:rowOff>257175</xdr:rowOff>
    </xdr:from>
    <xdr:to>
      <xdr:col>19</xdr:col>
      <xdr:colOff>466725</xdr:colOff>
      <xdr:row>412</xdr:row>
      <xdr:rowOff>85725</xdr:rowOff>
    </xdr:to>
    <xdr:sp macro="" textlink="">
      <xdr:nvSpPr>
        <xdr:cNvPr id="35" name="四角形吹き出し 1">
          <a:extLst>
            <a:ext uri="{FF2B5EF4-FFF2-40B4-BE49-F238E27FC236}">
              <a16:creationId xmlns:a16="http://schemas.microsoft.com/office/drawing/2014/main" id="{4B6D2812-7C24-4331-9C70-A38E126E2C56}"/>
            </a:ext>
          </a:extLst>
        </xdr:cNvPr>
        <xdr:cNvSpPr/>
      </xdr:nvSpPr>
      <xdr:spPr>
        <a:xfrm>
          <a:off x="11696700" y="72913875"/>
          <a:ext cx="4114800" cy="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435</xdr:row>
      <xdr:rowOff>257175</xdr:rowOff>
    </xdr:from>
    <xdr:to>
      <xdr:col>19</xdr:col>
      <xdr:colOff>466725</xdr:colOff>
      <xdr:row>441</xdr:row>
      <xdr:rowOff>85725</xdr:rowOff>
    </xdr:to>
    <xdr:sp macro="" textlink="">
      <xdr:nvSpPr>
        <xdr:cNvPr id="36" name="四角形吹き出し 1">
          <a:extLst>
            <a:ext uri="{FF2B5EF4-FFF2-40B4-BE49-F238E27FC236}">
              <a16:creationId xmlns:a16="http://schemas.microsoft.com/office/drawing/2014/main" id="{2BD03E84-5B2A-45C3-B9DE-4C9211AA0B5E}"/>
            </a:ext>
          </a:extLst>
        </xdr:cNvPr>
        <xdr:cNvSpPr/>
      </xdr:nvSpPr>
      <xdr:spPr>
        <a:xfrm>
          <a:off x="11696700" y="77266800"/>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441</xdr:row>
      <xdr:rowOff>257175</xdr:rowOff>
    </xdr:from>
    <xdr:to>
      <xdr:col>19</xdr:col>
      <xdr:colOff>466725</xdr:colOff>
      <xdr:row>447</xdr:row>
      <xdr:rowOff>85725</xdr:rowOff>
    </xdr:to>
    <xdr:sp macro="" textlink="">
      <xdr:nvSpPr>
        <xdr:cNvPr id="37" name="四角形吹き出し 1">
          <a:extLst>
            <a:ext uri="{FF2B5EF4-FFF2-40B4-BE49-F238E27FC236}">
              <a16:creationId xmlns:a16="http://schemas.microsoft.com/office/drawing/2014/main" id="{FF09E881-A8EA-4964-AB2F-B3DA9F5FF345}"/>
            </a:ext>
          </a:extLst>
        </xdr:cNvPr>
        <xdr:cNvSpPr/>
      </xdr:nvSpPr>
      <xdr:spPr>
        <a:xfrm>
          <a:off x="11696700" y="79381350"/>
          <a:ext cx="4114800" cy="9525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447</xdr:row>
      <xdr:rowOff>257175</xdr:rowOff>
    </xdr:from>
    <xdr:to>
      <xdr:col>19</xdr:col>
      <xdr:colOff>466725</xdr:colOff>
      <xdr:row>453</xdr:row>
      <xdr:rowOff>85725</xdr:rowOff>
    </xdr:to>
    <xdr:sp macro="" textlink="">
      <xdr:nvSpPr>
        <xdr:cNvPr id="38" name="四角形吹き出し 1">
          <a:extLst>
            <a:ext uri="{FF2B5EF4-FFF2-40B4-BE49-F238E27FC236}">
              <a16:creationId xmlns:a16="http://schemas.microsoft.com/office/drawing/2014/main" id="{22E1D6F6-6D3A-4676-BFB6-427BEEA5650B}"/>
            </a:ext>
          </a:extLst>
        </xdr:cNvPr>
        <xdr:cNvSpPr/>
      </xdr:nvSpPr>
      <xdr:spPr>
        <a:xfrm>
          <a:off x="11696700" y="79476600"/>
          <a:ext cx="4114800" cy="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476</xdr:row>
      <xdr:rowOff>257175</xdr:rowOff>
    </xdr:from>
    <xdr:to>
      <xdr:col>19</xdr:col>
      <xdr:colOff>466725</xdr:colOff>
      <xdr:row>482</xdr:row>
      <xdr:rowOff>85725</xdr:rowOff>
    </xdr:to>
    <xdr:sp macro="" textlink="">
      <xdr:nvSpPr>
        <xdr:cNvPr id="39" name="四角形吹き出し 1">
          <a:extLst>
            <a:ext uri="{FF2B5EF4-FFF2-40B4-BE49-F238E27FC236}">
              <a16:creationId xmlns:a16="http://schemas.microsoft.com/office/drawing/2014/main" id="{B6B30669-F42A-4552-B772-7057859CA08A}"/>
            </a:ext>
          </a:extLst>
        </xdr:cNvPr>
        <xdr:cNvSpPr/>
      </xdr:nvSpPr>
      <xdr:spPr>
        <a:xfrm>
          <a:off x="11696700" y="83829525"/>
          <a:ext cx="4114800" cy="194310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482</xdr:row>
      <xdr:rowOff>257175</xdr:rowOff>
    </xdr:from>
    <xdr:to>
      <xdr:col>19</xdr:col>
      <xdr:colOff>466725</xdr:colOff>
      <xdr:row>488</xdr:row>
      <xdr:rowOff>85725</xdr:rowOff>
    </xdr:to>
    <xdr:sp macro="" textlink="">
      <xdr:nvSpPr>
        <xdr:cNvPr id="40" name="四角形吹き出し 1">
          <a:extLst>
            <a:ext uri="{FF2B5EF4-FFF2-40B4-BE49-F238E27FC236}">
              <a16:creationId xmlns:a16="http://schemas.microsoft.com/office/drawing/2014/main" id="{8D09A0E5-B6F6-4BA7-87D8-46ADD4622FD0}"/>
            </a:ext>
          </a:extLst>
        </xdr:cNvPr>
        <xdr:cNvSpPr/>
      </xdr:nvSpPr>
      <xdr:spPr>
        <a:xfrm>
          <a:off x="11696700" y="85944075"/>
          <a:ext cx="4114800" cy="9525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466725</xdr:colOff>
      <xdr:row>488</xdr:row>
      <xdr:rowOff>257175</xdr:rowOff>
    </xdr:from>
    <xdr:to>
      <xdr:col>19</xdr:col>
      <xdr:colOff>466725</xdr:colOff>
      <xdr:row>494</xdr:row>
      <xdr:rowOff>85725</xdr:rowOff>
    </xdr:to>
    <xdr:sp macro="" textlink="">
      <xdr:nvSpPr>
        <xdr:cNvPr id="41" name="四角形吹き出し 1">
          <a:extLst>
            <a:ext uri="{FF2B5EF4-FFF2-40B4-BE49-F238E27FC236}">
              <a16:creationId xmlns:a16="http://schemas.microsoft.com/office/drawing/2014/main" id="{B8E6B429-31B7-480E-920D-24E351F21458}"/>
            </a:ext>
          </a:extLst>
        </xdr:cNvPr>
        <xdr:cNvSpPr/>
      </xdr:nvSpPr>
      <xdr:spPr>
        <a:xfrm>
          <a:off x="11696700" y="86039325"/>
          <a:ext cx="4114800" cy="0"/>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571500</xdr:colOff>
      <xdr:row>569</xdr:row>
      <xdr:rowOff>19052</xdr:rowOff>
    </xdr:from>
    <xdr:to>
      <xdr:col>18</xdr:col>
      <xdr:colOff>542925</xdr:colOff>
      <xdr:row>581</xdr:row>
      <xdr:rowOff>171450</xdr:rowOff>
    </xdr:to>
    <xdr:sp macro="" textlink="">
      <xdr:nvSpPr>
        <xdr:cNvPr id="48" name="吹き出し: 四角形 47">
          <a:extLst>
            <a:ext uri="{FF2B5EF4-FFF2-40B4-BE49-F238E27FC236}">
              <a16:creationId xmlns:a16="http://schemas.microsoft.com/office/drawing/2014/main" id="{DE2E69C1-DEA6-405C-8C9A-95359825E9F0}"/>
            </a:ext>
          </a:extLst>
        </xdr:cNvPr>
        <xdr:cNvSpPr/>
      </xdr:nvSpPr>
      <xdr:spPr>
        <a:xfrm>
          <a:off x="11801475" y="97821752"/>
          <a:ext cx="3400425" cy="155257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14</xdr:col>
      <xdr:colOff>333374</xdr:colOff>
      <xdr:row>556</xdr:row>
      <xdr:rowOff>28575</xdr:rowOff>
    </xdr:from>
    <xdr:to>
      <xdr:col>20</xdr:col>
      <xdr:colOff>104775</xdr:colOff>
      <xdr:row>612</xdr:row>
      <xdr:rowOff>95250</xdr:rowOff>
    </xdr:to>
    <xdr:sp macro="" textlink="">
      <xdr:nvSpPr>
        <xdr:cNvPr id="49" name="四角形吹き出し 1">
          <a:extLst>
            <a:ext uri="{FF2B5EF4-FFF2-40B4-BE49-F238E27FC236}">
              <a16:creationId xmlns:a16="http://schemas.microsoft.com/office/drawing/2014/main" id="{D8CBB26B-74D6-4219-B388-183F005BD9C9}"/>
            </a:ext>
          </a:extLst>
        </xdr:cNvPr>
        <xdr:cNvSpPr/>
      </xdr:nvSpPr>
      <xdr:spPr>
        <a:xfrm>
          <a:off x="12249149" y="19288125"/>
          <a:ext cx="3886201" cy="1295400"/>
        </a:xfrm>
        <a:prstGeom prst="wedgeRectCallout">
          <a:avLst>
            <a:gd name="adj1" fmla="val -58105"/>
            <a:gd name="adj2" fmla="val -39417"/>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④の「補助対象経費（</a:t>
          </a:r>
          <a:r>
            <a:rPr kumimoji="1" lang="en-US" altLang="ja-JP" sz="1100" b="1">
              <a:solidFill>
                <a:srgbClr val="FF0000"/>
              </a:solidFill>
            </a:rPr>
            <a:t>K</a:t>
          </a:r>
          <a:r>
            <a:rPr kumimoji="1" lang="ja-JP" altLang="en-US" sz="1100" b="1">
              <a:solidFill>
                <a:srgbClr val="FF0000"/>
              </a:solidFill>
            </a:rPr>
            <a:t>）」欄について</a:t>
          </a:r>
          <a:r>
            <a:rPr kumimoji="1" lang="ja-JP" altLang="ja-JP" sz="1100" b="1">
              <a:solidFill>
                <a:srgbClr val="FF0000"/>
              </a:solidFill>
              <a:effectLst/>
              <a:latin typeface="+mn-lt"/>
              <a:ea typeface="+mn-ea"/>
              <a:cs typeface="+mn-cs"/>
            </a:rPr>
            <a:t>１台あたり補助対象</a:t>
          </a:r>
          <a:endParaRPr kumimoji="1" lang="en-US" altLang="ja-JP" sz="1100" b="1">
            <a:solidFill>
              <a:srgbClr val="FF0000"/>
            </a:solidFill>
            <a:effectLst/>
            <a:latin typeface="+mn-lt"/>
            <a:ea typeface="+mn-ea"/>
            <a:cs typeface="+mn-cs"/>
          </a:endParaRPr>
        </a:p>
        <a:p>
          <a:pPr algn="l"/>
          <a:r>
            <a:rPr kumimoji="1" lang="ja-JP" altLang="ja-JP" sz="1100" b="1">
              <a:solidFill>
                <a:srgbClr val="FF0000"/>
              </a:solidFill>
              <a:effectLst/>
              <a:latin typeface="+mn-lt"/>
              <a:ea typeface="+mn-ea"/>
              <a:cs typeface="+mn-cs"/>
            </a:rPr>
            <a:t>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N</a:t>
          </a:r>
          <a:r>
            <a:rPr kumimoji="1" lang="ja-JP" altLang="en-US" sz="1100" b="1">
              <a:solidFill>
                <a:srgbClr val="FF0000"/>
              </a:solidFill>
              <a:effectLst/>
              <a:latin typeface="+mn-lt"/>
              <a:ea typeface="+mn-ea"/>
              <a:cs typeface="+mn-cs"/>
            </a:rPr>
            <a:t>列）</a:t>
          </a:r>
          <a:r>
            <a:rPr kumimoji="1" lang="ja-JP" altLang="ja-JP" sz="1100" b="1">
              <a:solidFill>
                <a:srgbClr val="FF0000"/>
              </a:solidFill>
              <a:effectLst/>
              <a:latin typeface="+mn-lt"/>
              <a:ea typeface="+mn-ea"/>
              <a:cs typeface="+mn-cs"/>
            </a:rPr>
            <a:t>が</a:t>
          </a:r>
          <a:r>
            <a:rPr kumimoji="1" lang="en-US" altLang="ja-JP" sz="1100" b="1">
              <a:solidFill>
                <a:srgbClr val="FF0000"/>
              </a:solidFill>
              <a:effectLst/>
              <a:latin typeface="+mn-lt"/>
              <a:ea typeface="+mn-ea"/>
              <a:cs typeface="+mn-cs"/>
            </a:rPr>
            <a:t>100</a:t>
          </a:r>
          <a:r>
            <a:rPr kumimoji="1" lang="ja-JP" altLang="ja-JP" sz="1100" b="1">
              <a:solidFill>
                <a:srgbClr val="FF0000"/>
              </a:solidFill>
              <a:effectLst/>
              <a:latin typeface="+mn-lt"/>
              <a:ea typeface="+mn-ea"/>
              <a:cs typeface="+mn-cs"/>
            </a:rPr>
            <a:t>千円を超える場合は、「</a:t>
          </a:r>
          <a:r>
            <a:rPr kumimoji="1" lang="en-US" altLang="ja-JP" sz="1100" b="1">
              <a:solidFill>
                <a:srgbClr val="FF0000"/>
              </a:solidFill>
              <a:effectLst/>
              <a:latin typeface="+mn-lt"/>
              <a:ea typeface="+mn-ea"/>
              <a:cs typeface="+mn-cs"/>
            </a:rPr>
            <a:t>100</a:t>
          </a:r>
          <a:r>
            <a:rPr kumimoji="1" lang="ja-JP" altLang="ja-JP" sz="1100" b="1">
              <a:solidFill>
                <a:srgbClr val="FF0000"/>
              </a:solidFill>
              <a:effectLst/>
              <a:latin typeface="+mn-lt"/>
              <a:ea typeface="+mn-ea"/>
              <a:cs typeface="+mn-cs"/>
            </a:rPr>
            <a:t>千円</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台数」の</a:t>
          </a:r>
          <a:endParaRPr kumimoji="1" lang="en-US" altLang="ja-JP" sz="1100" b="1">
            <a:solidFill>
              <a:srgbClr val="FF0000"/>
            </a:solidFill>
            <a:effectLst/>
            <a:latin typeface="+mn-lt"/>
            <a:ea typeface="+mn-ea"/>
            <a:cs typeface="+mn-cs"/>
          </a:endParaRPr>
        </a:p>
        <a:p>
          <a:pPr algn="l"/>
          <a:r>
            <a:rPr kumimoji="1" lang="ja-JP" altLang="ja-JP" sz="1100" b="1">
              <a:solidFill>
                <a:srgbClr val="FF0000"/>
              </a:solidFill>
              <a:effectLst/>
              <a:latin typeface="+mn-lt"/>
              <a:ea typeface="+mn-ea"/>
              <a:cs typeface="+mn-cs"/>
            </a:rPr>
            <a:t>金額を記載ください。</a:t>
          </a:r>
          <a:endParaRPr kumimoji="1" lang="en-US" altLang="ja-JP" sz="1100" b="1">
            <a:solidFill>
              <a:srgbClr val="FF0000"/>
            </a:solidFill>
          </a:endParaRPr>
        </a:p>
        <a:p>
          <a:pPr algn="l"/>
          <a:r>
            <a:rPr kumimoji="1" lang="ja-JP" altLang="en-US" sz="1100" b="1">
              <a:solidFill>
                <a:srgbClr val="FF0000"/>
              </a:solidFill>
            </a:rPr>
            <a:t>１台あたり補助対象経費が</a:t>
          </a:r>
          <a:r>
            <a:rPr kumimoji="1" lang="en-US" altLang="ja-JP" sz="1100" b="1">
              <a:solidFill>
                <a:srgbClr val="FF0000"/>
              </a:solidFill>
            </a:rPr>
            <a:t>100</a:t>
          </a:r>
          <a:r>
            <a:rPr kumimoji="1" lang="ja-JP" altLang="en-US" sz="1100" b="1">
              <a:solidFill>
                <a:srgbClr val="FF0000"/>
              </a:solidFill>
            </a:rPr>
            <a:t>千円以下の場合は、</a:t>
          </a:r>
          <a:endParaRPr kumimoji="1" lang="en-US" altLang="ja-JP" sz="1100" b="1">
            <a:solidFill>
              <a:srgbClr val="FF0000"/>
            </a:solidFill>
          </a:endParaRPr>
        </a:p>
        <a:p>
          <a:pPr algn="l"/>
          <a:r>
            <a:rPr kumimoji="1" lang="ja-JP" altLang="en-US" sz="1000" b="1">
              <a:solidFill>
                <a:srgbClr val="FF0000"/>
              </a:solidFill>
            </a:rPr>
            <a:t>見積書どおりの金額を記載ください。</a:t>
          </a:r>
          <a:endParaRPr kumimoji="1" lang="en-US" altLang="ja-JP" sz="1000" b="1">
            <a:solidFill>
              <a:srgbClr val="FF0000"/>
            </a:solidFill>
          </a:endParaRPr>
        </a:p>
        <a:p>
          <a:pPr algn="l"/>
          <a:endParaRPr kumimoji="1" lang="en-US" altLang="ja-JP" sz="1000" b="1">
            <a:solidFill>
              <a:srgbClr val="FF0000"/>
            </a:solidFill>
          </a:endParaRPr>
        </a:p>
      </xdr:txBody>
    </xdr:sp>
    <xdr:clientData/>
  </xdr:twoCellAnchor>
  <xdr:twoCellAnchor>
    <xdr:from>
      <xdr:col>13</xdr:col>
      <xdr:colOff>571500</xdr:colOff>
      <xdr:row>614</xdr:row>
      <xdr:rowOff>19052</xdr:rowOff>
    </xdr:from>
    <xdr:to>
      <xdr:col>18</xdr:col>
      <xdr:colOff>542925</xdr:colOff>
      <xdr:row>626</xdr:row>
      <xdr:rowOff>171450</xdr:rowOff>
    </xdr:to>
    <xdr:sp macro="" textlink="">
      <xdr:nvSpPr>
        <xdr:cNvPr id="50" name="吹き出し: 四角形 49">
          <a:extLst>
            <a:ext uri="{FF2B5EF4-FFF2-40B4-BE49-F238E27FC236}">
              <a16:creationId xmlns:a16="http://schemas.microsoft.com/office/drawing/2014/main" id="{73DDBD3B-3230-41E8-A243-CE14F5305885}"/>
            </a:ext>
          </a:extLst>
        </xdr:cNvPr>
        <xdr:cNvSpPr/>
      </xdr:nvSpPr>
      <xdr:spPr>
        <a:xfrm>
          <a:off x="11801475" y="102050852"/>
          <a:ext cx="3400425" cy="155257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571500</xdr:colOff>
      <xdr:row>659</xdr:row>
      <xdr:rowOff>19052</xdr:rowOff>
    </xdr:from>
    <xdr:to>
      <xdr:col>18</xdr:col>
      <xdr:colOff>542925</xdr:colOff>
      <xdr:row>671</xdr:row>
      <xdr:rowOff>171450</xdr:rowOff>
    </xdr:to>
    <xdr:sp macro="" textlink="">
      <xdr:nvSpPr>
        <xdr:cNvPr id="51" name="吹き出し: 四角形 50">
          <a:extLst>
            <a:ext uri="{FF2B5EF4-FFF2-40B4-BE49-F238E27FC236}">
              <a16:creationId xmlns:a16="http://schemas.microsoft.com/office/drawing/2014/main" id="{DD0A3912-A29E-46A5-87D8-06DAB0C26DDB}"/>
            </a:ext>
          </a:extLst>
        </xdr:cNvPr>
        <xdr:cNvSpPr/>
      </xdr:nvSpPr>
      <xdr:spPr>
        <a:xfrm>
          <a:off x="11801475" y="106279952"/>
          <a:ext cx="3400425" cy="155257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571500</xdr:colOff>
      <xdr:row>704</xdr:row>
      <xdr:rowOff>19052</xdr:rowOff>
    </xdr:from>
    <xdr:to>
      <xdr:col>18</xdr:col>
      <xdr:colOff>542925</xdr:colOff>
      <xdr:row>716</xdr:row>
      <xdr:rowOff>171450</xdr:rowOff>
    </xdr:to>
    <xdr:sp macro="" textlink="">
      <xdr:nvSpPr>
        <xdr:cNvPr id="52" name="吹き出し: 四角形 51">
          <a:extLst>
            <a:ext uri="{FF2B5EF4-FFF2-40B4-BE49-F238E27FC236}">
              <a16:creationId xmlns:a16="http://schemas.microsoft.com/office/drawing/2014/main" id="{418431C8-E658-4212-A761-BE360ABDF496}"/>
            </a:ext>
          </a:extLst>
        </xdr:cNvPr>
        <xdr:cNvSpPr/>
      </xdr:nvSpPr>
      <xdr:spPr>
        <a:xfrm>
          <a:off x="11801475" y="110509052"/>
          <a:ext cx="3400425" cy="155257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571500</xdr:colOff>
      <xdr:row>749</xdr:row>
      <xdr:rowOff>19052</xdr:rowOff>
    </xdr:from>
    <xdr:to>
      <xdr:col>18</xdr:col>
      <xdr:colOff>542925</xdr:colOff>
      <xdr:row>761</xdr:row>
      <xdr:rowOff>171450</xdr:rowOff>
    </xdr:to>
    <xdr:sp macro="" textlink="">
      <xdr:nvSpPr>
        <xdr:cNvPr id="53" name="吹き出し: 四角形 52">
          <a:extLst>
            <a:ext uri="{FF2B5EF4-FFF2-40B4-BE49-F238E27FC236}">
              <a16:creationId xmlns:a16="http://schemas.microsoft.com/office/drawing/2014/main" id="{4C805E98-0248-4D35-9B9C-58087822B1E0}"/>
            </a:ext>
          </a:extLst>
        </xdr:cNvPr>
        <xdr:cNvSpPr/>
      </xdr:nvSpPr>
      <xdr:spPr>
        <a:xfrm>
          <a:off x="11801475" y="114738152"/>
          <a:ext cx="3400425" cy="155257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571500</xdr:colOff>
      <xdr:row>794</xdr:row>
      <xdr:rowOff>19052</xdr:rowOff>
    </xdr:from>
    <xdr:to>
      <xdr:col>18</xdr:col>
      <xdr:colOff>542925</xdr:colOff>
      <xdr:row>806</xdr:row>
      <xdr:rowOff>171450</xdr:rowOff>
    </xdr:to>
    <xdr:sp macro="" textlink="">
      <xdr:nvSpPr>
        <xdr:cNvPr id="54" name="吹き出し: 四角形 53">
          <a:extLst>
            <a:ext uri="{FF2B5EF4-FFF2-40B4-BE49-F238E27FC236}">
              <a16:creationId xmlns:a16="http://schemas.microsoft.com/office/drawing/2014/main" id="{F540C6FC-53BE-471D-9944-E511596722B2}"/>
            </a:ext>
          </a:extLst>
        </xdr:cNvPr>
        <xdr:cNvSpPr/>
      </xdr:nvSpPr>
      <xdr:spPr>
        <a:xfrm>
          <a:off x="11801475" y="118967252"/>
          <a:ext cx="3400425" cy="155257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571500</xdr:colOff>
      <xdr:row>839</xdr:row>
      <xdr:rowOff>19052</xdr:rowOff>
    </xdr:from>
    <xdr:to>
      <xdr:col>18</xdr:col>
      <xdr:colOff>542925</xdr:colOff>
      <xdr:row>851</xdr:row>
      <xdr:rowOff>171450</xdr:rowOff>
    </xdr:to>
    <xdr:sp macro="" textlink="">
      <xdr:nvSpPr>
        <xdr:cNvPr id="55" name="吹き出し: 四角形 54">
          <a:extLst>
            <a:ext uri="{FF2B5EF4-FFF2-40B4-BE49-F238E27FC236}">
              <a16:creationId xmlns:a16="http://schemas.microsoft.com/office/drawing/2014/main" id="{0233B9AC-3C81-4289-99CE-2C28E91688D1}"/>
            </a:ext>
          </a:extLst>
        </xdr:cNvPr>
        <xdr:cNvSpPr/>
      </xdr:nvSpPr>
      <xdr:spPr>
        <a:xfrm>
          <a:off x="11801475" y="123196352"/>
          <a:ext cx="3400425" cy="155257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571500</xdr:colOff>
      <xdr:row>884</xdr:row>
      <xdr:rowOff>19052</xdr:rowOff>
    </xdr:from>
    <xdr:to>
      <xdr:col>18</xdr:col>
      <xdr:colOff>542925</xdr:colOff>
      <xdr:row>896</xdr:row>
      <xdr:rowOff>171450</xdr:rowOff>
    </xdr:to>
    <xdr:sp macro="" textlink="">
      <xdr:nvSpPr>
        <xdr:cNvPr id="56" name="吹き出し: 四角形 55">
          <a:extLst>
            <a:ext uri="{FF2B5EF4-FFF2-40B4-BE49-F238E27FC236}">
              <a16:creationId xmlns:a16="http://schemas.microsoft.com/office/drawing/2014/main" id="{4D2312FC-B8EB-4550-82DA-AEF16A50A061}"/>
            </a:ext>
          </a:extLst>
        </xdr:cNvPr>
        <xdr:cNvSpPr/>
      </xdr:nvSpPr>
      <xdr:spPr>
        <a:xfrm>
          <a:off x="11801475" y="127425452"/>
          <a:ext cx="3400425" cy="155257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571500</xdr:colOff>
      <xdr:row>929</xdr:row>
      <xdr:rowOff>19052</xdr:rowOff>
    </xdr:from>
    <xdr:to>
      <xdr:col>18</xdr:col>
      <xdr:colOff>542925</xdr:colOff>
      <xdr:row>941</xdr:row>
      <xdr:rowOff>171450</xdr:rowOff>
    </xdr:to>
    <xdr:sp macro="" textlink="">
      <xdr:nvSpPr>
        <xdr:cNvPr id="57" name="吹き出し: 四角形 56">
          <a:extLst>
            <a:ext uri="{FF2B5EF4-FFF2-40B4-BE49-F238E27FC236}">
              <a16:creationId xmlns:a16="http://schemas.microsoft.com/office/drawing/2014/main" id="{6FBEDB2C-05CD-4839-B94D-5983EDB7764A}"/>
            </a:ext>
          </a:extLst>
        </xdr:cNvPr>
        <xdr:cNvSpPr/>
      </xdr:nvSpPr>
      <xdr:spPr>
        <a:xfrm>
          <a:off x="11801475" y="131654552"/>
          <a:ext cx="3400425" cy="155257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36</xdr:col>
      <xdr:colOff>19050</xdr:colOff>
      <xdr:row>7</xdr:row>
      <xdr:rowOff>171450</xdr:rowOff>
    </xdr:from>
    <xdr:to>
      <xdr:col>47</xdr:col>
      <xdr:colOff>438150</xdr:colOff>
      <xdr:row>9</xdr:row>
      <xdr:rowOff>171450</xdr:rowOff>
    </xdr:to>
    <xdr:sp macro="" textlink="">
      <xdr:nvSpPr>
        <xdr:cNvPr id="4" name="四角形吹き出し 3">
          <a:extLst>
            <a:ext uri="{FF2B5EF4-FFF2-40B4-BE49-F238E27FC236}">
              <a16:creationId xmlns:a16="http://schemas.microsoft.com/office/drawing/2014/main" id="{BDEB34CC-63D3-4AA1-B08A-0F93D83CA229}"/>
            </a:ext>
          </a:extLst>
        </xdr:cNvPr>
        <xdr:cNvSpPr/>
      </xdr:nvSpPr>
      <xdr:spPr>
        <a:xfrm>
          <a:off x="7305675" y="2000250"/>
          <a:ext cx="4000500" cy="762000"/>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令和○年○月○日～令和○年○月○日と記載してください。</a:t>
          </a:r>
          <a:endParaRPr kumimoji="1" lang="en-US" altLang="ja-JP" sz="1100" b="1">
            <a:solidFill>
              <a:srgbClr val="FF0000"/>
            </a:solidFill>
          </a:endParaRPr>
        </a:p>
        <a:p>
          <a:pPr algn="l"/>
          <a:r>
            <a:rPr kumimoji="1" lang="ja-JP" altLang="en-US" sz="1100" b="1">
              <a:solidFill>
                <a:srgbClr val="FF0000"/>
              </a:solidFill>
            </a:rPr>
            <a:t>上段：変更前　下段：変更後</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導入時期に変更がない場合は下段のみに入力してください。</a:t>
          </a:r>
          <a:endParaRPr kumimoji="1" lang="en-US" altLang="ja-JP" sz="1100" b="1">
            <a:solidFill>
              <a:srgbClr val="FF0000"/>
            </a:solidFill>
          </a:endParaRPr>
        </a:p>
      </xdr:txBody>
    </xdr:sp>
    <xdr:clientData/>
  </xdr:twoCellAnchor>
  <xdr:twoCellAnchor>
    <xdr:from>
      <xdr:col>36</xdr:col>
      <xdr:colOff>161925</xdr:colOff>
      <xdr:row>18</xdr:row>
      <xdr:rowOff>161925</xdr:rowOff>
    </xdr:from>
    <xdr:to>
      <xdr:col>46</xdr:col>
      <xdr:colOff>542925</xdr:colOff>
      <xdr:row>22</xdr:row>
      <xdr:rowOff>0</xdr:rowOff>
    </xdr:to>
    <xdr:sp macro="" textlink="">
      <xdr:nvSpPr>
        <xdr:cNvPr id="2" name="四角形吹き出し 1">
          <a:extLst>
            <a:ext uri="{FF2B5EF4-FFF2-40B4-BE49-F238E27FC236}">
              <a16:creationId xmlns:a16="http://schemas.microsoft.com/office/drawing/2014/main" id="{08E6B59F-E5AB-4460-B165-2A763D48D10F}"/>
            </a:ext>
          </a:extLst>
        </xdr:cNvPr>
        <xdr:cNvSpPr/>
      </xdr:nvSpPr>
      <xdr:spPr>
        <a:xfrm>
          <a:off x="7353300" y="5486400"/>
          <a:ext cx="3276600" cy="523875"/>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消費税がかかる場合は、税込の金額を入力するか、項目に消費税を記載ください。</a:t>
          </a:r>
          <a:endParaRPr kumimoji="1" lang="en-US" altLang="ja-JP" sz="1100" b="1">
            <a:solidFill>
              <a:srgbClr val="FF0000"/>
            </a:solidFill>
          </a:endParaRPr>
        </a:p>
      </xdr:txBody>
    </xdr:sp>
    <xdr:clientData/>
  </xdr:twoCellAnchor>
  <xdr:twoCellAnchor>
    <xdr:from>
      <xdr:col>36</xdr:col>
      <xdr:colOff>66675</xdr:colOff>
      <xdr:row>40</xdr:row>
      <xdr:rowOff>85725</xdr:rowOff>
    </xdr:from>
    <xdr:to>
      <xdr:col>46</xdr:col>
      <xdr:colOff>447675</xdr:colOff>
      <xdr:row>43</xdr:row>
      <xdr:rowOff>95250</xdr:rowOff>
    </xdr:to>
    <xdr:sp macro="" textlink="">
      <xdr:nvSpPr>
        <xdr:cNvPr id="6" name="四角形吹き出し 2">
          <a:extLst>
            <a:ext uri="{FF2B5EF4-FFF2-40B4-BE49-F238E27FC236}">
              <a16:creationId xmlns:a16="http://schemas.microsoft.com/office/drawing/2014/main" id="{CFE3A693-1472-4E52-A6B0-05AAC8902FF5}"/>
            </a:ext>
          </a:extLst>
        </xdr:cNvPr>
        <xdr:cNvSpPr/>
      </xdr:nvSpPr>
      <xdr:spPr>
        <a:xfrm>
          <a:off x="7258050" y="9182100"/>
          <a:ext cx="3276600" cy="523875"/>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消費税は含めないでください。</a:t>
          </a:r>
          <a:endParaRPr kumimoji="1" lang="en-US" altLang="ja-JP" sz="1100" b="1">
            <a:solidFill>
              <a:srgbClr val="FF0000"/>
            </a:solidFill>
          </a:endParaRPr>
        </a:p>
      </xdr:txBody>
    </xdr:sp>
    <xdr:clientData/>
  </xdr:twoCellAnchor>
  <xdr:twoCellAnchor>
    <xdr:from>
      <xdr:col>36</xdr:col>
      <xdr:colOff>142875</xdr:colOff>
      <xdr:row>13</xdr:row>
      <xdr:rowOff>28575</xdr:rowOff>
    </xdr:from>
    <xdr:to>
      <xdr:col>50</xdr:col>
      <xdr:colOff>71438</xdr:colOff>
      <xdr:row>16</xdr:row>
      <xdr:rowOff>57150</xdr:rowOff>
    </xdr:to>
    <xdr:sp macro="" textlink="">
      <xdr:nvSpPr>
        <xdr:cNvPr id="7" name="四角形吹き出し 1">
          <a:extLst>
            <a:ext uri="{FF2B5EF4-FFF2-40B4-BE49-F238E27FC236}">
              <a16:creationId xmlns:a16="http://schemas.microsoft.com/office/drawing/2014/main" id="{17A16601-C42A-4344-B8B2-6023F078070F}"/>
            </a:ext>
          </a:extLst>
        </xdr:cNvPr>
        <xdr:cNvSpPr/>
      </xdr:nvSpPr>
      <xdr:spPr>
        <a:xfrm>
          <a:off x="7429500" y="4562475"/>
          <a:ext cx="4576763" cy="542925"/>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上段には変更前の金額を、下段には変更後の金額を入力してください。</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変更がない箇所についても、上段・下段に同じ金額を入力してください。</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38099</xdr:colOff>
      <xdr:row>38</xdr:row>
      <xdr:rowOff>47624</xdr:rowOff>
    </xdr:from>
    <xdr:to>
      <xdr:col>20</xdr:col>
      <xdr:colOff>200024</xdr:colOff>
      <xdr:row>38</xdr:row>
      <xdr:rowOff>209549</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753099" y="9029699"/>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200025</xdr:colOff>
      <xdr:row>38</xdr:row>
      <xdr:rowOff>19050</xdr:rowOff>
    </xdr:from>
    <xdr:to>
      <xdr:col>32</xdr:col>
      <xdr:colOff>171451</xdr:colOff>
      <xdr:row>39</xdr:row>
      <xdr:rowOff>142876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6200775" y="8763000"/>
          <a:ext cx="3114676" cy="361951"/>
        </a:xfrm>
        <a:prstGeom prst="wedgeRectCallout">
          <a:avLst>
            <a:gd name="adj1" fmla="val -54499"/>
            <a:gd name="adj2" fmla="val -2278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こちらの〇を移動させて（男・女）を囲んで下さい。</a:t>
          </a:r>
        </a:p>
      </xdr:txBody>
    </xdr:sp>
    <xdr:clientData/>
  </xdr:twoCellAnchor>
  <xdr:twoCellAnchor>
    <xdr:from>
      <xdr:col>21</xdr:col>
      <xdr:colOff>200025</xdr:colOff>
      <xdr:row>35</xdr:row>
      <xdr:rowOff>76201</xdr:rowOff>
    </xdr:from>
    <xdr:to>
      <xdr:col>36</xdr:col>
      <xdr:colOff>47625</xdr:colOff>
      <xdr:row>37</xdr:row>
      <xdr:rowOff>133351</xdr:rowOff>
    </xdr:to>
    <xdr:sp macro="" textlink="">
      <xdr:nvSpPr>
        <xdr:cNvPr id="4" name="吹き出し: 四角形 3">
          <a:extLst>
            <a:ext uri="{FF2B5EF4-FFF2-40B4-BE49-F238E27FC236}">
              <a16:creationId xmlns:a16="http://schemas.microsoft.com/office/drawing/2014/main" id="{83807A5B-8E87-4BA8-8708-EE9FAAADE67E}"/>
            </a:ext>
          </a:extLst>
        </xdr:cNvPr>
        <xdr:cNvSpPr/>
      </xdr:nvSpPr>
      <xdr:spPr>
        <a:xfrm>
          <a:off x="6200775" y="8343901"/>
          <a:ext cx="4133850" cy="533400"/>
        </a:xfrm>
        <a:prstGeom prst="wedgeRectCallout">
          <a:avLst>
            <a:gd name="adj1" fmla="val -53042"/>
            <a:gd name="adj2" fmla="val -22897"/>
          </a:avLst>
        </a:prstGeom>
        <a:solidFill>
          <a:srgbClr val="FFFFCC"/>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b="1">
              <a:solidFill>
                <a:schemeClr val="dk1"/>
              </a:solidFill>
              <a:effectLst/>
              <a:latin typeface="+mn-lt"/>
              <a:ea typeface="+mn-ea"/>
              <a:cs typeface="+mn-cs"/>
            </a:rPr>
            <a:t>「氏名」「生年月日」欄は法人の代表者について記載ください（申請担当者の氏名ではありません）。</a:t>
          </a:r>
          <a:endParaRPr kumimoji="1" lang="en-US" altLang="ja-JP" sz="1100" b="1">
            <a:solidFill>
              <a:sysClr val="windowText" lastClr="00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34</xdr:col>
      <xdr:colOff>152400</xdr:colOff>
      <xdr:row>27</xdr:row>
      <xdr:rowOff>142875</xdr:rowOff>
    </xdr:from>
    <xdr:to>
      <xdr:col>45</xdr:col>
      <xdr:colOff>342900</xdr:colOff>
      <xdr:row>30</xdr:row>
      <xdr:rowOff>85725</xdr:rowOff>
    </xdr:to>
    <xdr:sp macro="" textlink="">
      <xdr:nvSpPr>
        <xdr:cNvPr id="2" name="四角形吹き出し 1">
          <a:extLst>
            <a:ext uri="{FF2B5EF4-FFF2-40B4-BE49-F238E27FC236}">
              <a16:creationId xmlns:a16="http://schemas.microsoft.com/office/drawing/2014/main" id="{32D92BCE-76CD-4CBD-B17F-3E82DE9B63E7}"/>
            </a:ext>
          </a:extLst>
        </xdr:cNvPr>
        <xdr:cNvSpPr/>
      </xdr:nvSpPr>
      <xdr:spPr>
        <a:xfrm>
          <a:off x="7019925" y="4905375"/>
          <a:ext cx="3276600" cy="457200"/>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第３号様式「導入に要する経費の内訳」の合計と</a:t>
          </a:r>
          <a:endParaRPr kumimoji="1" lang="en-US" altLang="ja-JP" sz="1100" b="1">
            <a:solidFill>
              <a:srgbClr val="FF0000"/>
            </a:solidFill>
          </a:endParaRPr>
        </a:p>
        <a:p>
          <a:pPr algn="l"/>
          <a:r>
            <a:rPr kumimoji="1" lang="ja-JP" altLang="en-US" sz="1100" b="1">
              <a:solidFill>
                <a:srgbClr val="FF0000"/>
              </a:solidFill>
            </a:rPr>
            <a:t>一致させてください。</a:t>
          </a:r>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34</xdr:col>
      <xdr:colOff>133350</xdr:colOff>
      <xdr:row>6</xdr:row>
      <xdr:rowOff>142875</xdr:rowOff>
    </xdr:from>
    <xdr:to>
      <xdr:col>48</xdr:col>
      <xdr:colOff>61913</xdr:colOff>
      <xdr:row>10</xdr:row>
      <xdr:rowOff>133350</xdr:rowOff>
    </xdr:to>
    <xdr:sp macro="" textlink="">
      <xdr:nvSpPr>
        <xdr:cNvPr id="3" name="四角形吹き出し 1">
          <a:extLst>
            <a:ext uri="{FF2B5EF4-FFF2-40B4-BE49-F238E27FC236}">
              <a16:creationId xmlns:a16="http://schemas.microsoft.com/office/drawing/2014/main" id="{309B4EBF-146D-4C6C-B6C6-C71A03372550}"/>
            </a:ext>
          </a:extLst>
        </xdr:cNvPr>
        <xdr:cNvSpPr/>
      </xdr:nvSpPr>
      <xdr:spPr>
        <a:xfrm>
          <a:off x="7000875" y="1276350"/>
          <a:ext cx="4576763" cy="676275"/>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上段には変更前の金額を、下段には変更後の金額を入力してください。　（１枠が上下に分かれています）</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変更がない箇所については、上段・下段に同じ金額を入力してください。</a:t>
          </a:r>
          <a:endParaRPr kumimoji="1" lang="en-US" altLang="ja-JP" sz="1100" b="1">
            <a:solidFill>
              <a:srgbClr val="FF0000"/>
            </a:solidFill>
          </a:endParaRPr>
        </a:p>
      </xdr:txBody>
    </xdr:sp>
    <xdr:clientData/>
  </xdr:twoCellAnchor>
  <xdr:twoCellAnchor>
    <xdr:from>
      <xdr:col>19</xdr:col>
      <xdr:colOff>9525</xdr:colOff>
      <xdr:row>32</xdr:row>
      <xdr:rowOff>57151</xdr:rowOff>
    </xdr:from>
    <xdr:to>
      <xdr:col>31</xdr:col>
      <xdr:colOff>9525</xdr:colOff>
      <xdr:row>35</xdr:row>
      <xdr:rowOff>0</xdr:rowOff>
    </xdr:to>
    <xdr:sp macro="" textlink="">
      <xdr:nvSpPr>
        <xdr:cNvPr id="5" name="吹き出し: 四角形 4">
          <a:extLst>
            <a:ext uri="{FF2B5EF4-FFF2-40B4-BE49-F238E27FC236}">
              <a16:creationId xmlns:a16="http://schemas.microsoft.com/office/drawing/2014/main" id="{7F22C9ED-4A45-BE61-C6E9-2CF065151D5C}"/>
            </a:ext>
          </a:extLst>
        </xdr:cNvPr>
        <xdr:cNvSpPr/>
      </xdr:nvSpPr>
      <xdr:spPr>
        <a:xfrm>
          <a:off x="3943350" y="5695951"/>
          <a:ext cx="2400300" cy="485774"/>
        </a:xfrm>
        <a:prstGeom prst="wedgeRectCallout">
          <a:avLst>
            <a:gd name="adj1" fmla="val -63541"/>
            <a:gd name="adj2" fmla="val -24565"/>
          </a:avLst>
        </a:prstGeom>
        <a:solidFill>
          <a:sysClr val="window" lastClr="FFFFFF"/>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収支の計は必ず一致させてください。（</a:t>
          </a:r>
          <a:r>
            <a:rPr kumimoji="1" lang="en-US" altLang="ja-JP" sz="1100" b="1">
              <a:solidFill>
                <a:srgbClr val="FF0000"/>
              </a:solidFill>
            </a:rPr>
            <a:t>NG</a:t>
          </a:r>
          <a:r>
            <a:rPr kumimoji="1" lang="ja-JP" altLang="en-US" sz="1100" b="1">
              <a:solidFill>
                <a:srgbClr val="FF0000"/>
              </a:solidFill>
            </a:rPr>
            <a:t>の時は一致していません。）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466725</xdr:colOff>
      <xdr:row>75</xdr:row>
      <xdr:rowOff>257175</xdr:rowOff>
    </xdr:from>
    <xdr:to>
      <xdr:col>19</xdr:col>
      <xdr:colOff>466725</xdr:colOff>
      <xdr:row>78</xdr:row>
      <xdr:rowOff>85725</xdr:rowOff>
    </xdr:to>
    <xdr:sp macro="" textlink="">
      <xdr:nvSpPr>
        <xdr:cNvPr id="2" name="四角形吹き出し 1">
          <a:extLst>
            <a:ext uri="{FF2B5EF4-FFF2-40B4-BE49-F238E27FC236}">
              <a16:creationId xmlns:a16="http://schemas.microsoft.com/office/drawing/2014/main" id="{11B63D6E-5348-4E33-9C56-9028682C4C0E}"/>
            </a:ext>
          </a:extLst>
        </xdr:cNvPr>
        <xdr:cNvSpPr/>
      </xdr:nvSpPr>
      <xdr:spPr>
        <a:xfrm>
          <a:off x="11696700" y="6096000"/>
          <a:ext cx="4114800" cy="885825"/>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（例）見守りセンサーとスマートフォンを同時に導入する場合</a:t>
          </a:r>
          <a:endParaRPr kumimoji="1" lang="en-US" altLang="ja-JP" sz="1100" b="1">
            <a:solidFill>
              <a:srgbClr val="FF0000"/>
            </a:solidFill>
          </a:endParaRPr>
        </a:p>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476250</xdr:colOff>
      <xdr:row>22</xdr:row>
      <xdr:rowOff>47626</xdr:rowOff>
    </xdr:from>
    <xdr:to>
      <xdr:col>18</xdr:col>
      <xdr:colOff>323850</xdr:colOff>
      <xdr:row>46</xdr:row>
      <xdr:rowOff>123825</xdr:rowOff>
    </xdr:to>
    <xdr:sp macro="" textlink="">
      <xdr:nvSpPr>
        <xdr:cNvPr id="3" name="四角形吹き出し 6">
          <a:extLst>
            <a:ext uri="{FF2B5EF4-FFF2-40B4-BE49-F238E27FC236}">
              <a16:creationId xmlns:a16="http://schemas.microsoft.com/office/drawing/2014/main" id="{23ECE35C-73A8-4B69-B445-B39A0352CBC8}"/>
            </a:ext>
          </a:extLst>
        </xdr:cNvPr>
        <xdr:cNvSpPr/>
      </xdr:nvSpPr>
      <xdr:spPr>
        <a:xfrm>
          <a:off x="11706225" y="3676651"/>
          <a:ext cx="3276600" cy="761999"/>
        </a:xfrm>
        <a:prstGeom prst="wedgeRectCallout">
          <a:avLst>
            <a:gd name="adj1" fmla="val -56038"/>
            <a:gd name="adj2" fmla="val -18630"/>
          </a:avLst>
        </a:prstGeom>
        <a:solidFill>
          <a:schemeClr val="bg1"/>
        </a:solidFill>
        <a:ln>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複数の事業所で導入する場合は、シート左端の「＋」ボタンを上から順にクリックし、行を追加表示させて</a:t>
          </a:r>
          <a:endParaRPr kumimoji="1" lang="en-US" altLang="ja-JP" sz="1100" b="1">
            <a:solidFill>
              <a:srgbClr val="FF0000"/>
            </a:solidFill>
          </a:endParaRPr>
        </a:p>
        <a:p>
          <a:pPr algn="l"/>
          <a:r>
            <a:rPr kumimoji="1" lang="ja-JP" altLang="en-US" sz="1100" b="1">
              <a:solidFill>
                <a:srgbClr val="FF0000"/>
              </a:solidFill>
            </a:rPr>
            <a:t>記載してください。</a:t>
          </a:r>
          <a:endParaRPr kumimoji="1" lang="en-US" altLang="ja-JP" sz="1100" b="1">
            <a:solidFill>
              <a:srgbClr val="FF0000"/>
            </a:solidFill>
          </a:endParaRPr>
        </a:p>
      </xdr:txBody>
    </xdr:sp>
    <xdr:clientData/>
  </xdr:twoCellAnchor>
  <xdr:twoCellAnchor>
    <xdr:from>
      <xdr:col>13</xdr:col>
      <xdr:colOff>571500</xdr:colOff>
      <xdr:row>320</xdr:row>
      <xdr:rowOff>19052</xdr:rowOff>
    </xdr:from>
    <xdr:to>
      <xdr:col>18</xdr:col>
      <xdr:colOff>542925</xdr:colOff>
      <xdr:row>326</xdr:row>
      <xdr:rowOff>171450</xdr:rowOff>
    </xdr:to>
    <xdr:sp macro="" textlink="">
      <xdr:nvSpPr>
        <xdr:cNvPr id="4" name="吹き出し: 四角形 3">
          <a:extLst>
            <a:ext uri="{FF2B5EF4-FFF2-40B4-BE49-F238E27FC236}">
              <a16:creationId xmlns:a16="http://schemas.microsoft.com/office/drawing/2014/main" id="{2686A03F-229E-456B-8B08-47D1738E38EC}"/>
            </a:ext>
          </a:extLst>
        </xdr:cNvPr>
        <xdr:cNvSpPr/>
      </xdr:nvSpPr>
      <xdr:spPr>
        <a:xfrm>
          <a:off x="11801475" y="12258677"/>
          <a:ext cx="3400425" cy="84772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523875</xdr:colOff>
      <xdr:row>478</xdr:row>
      <xdr:rowOff>19050</xdr:rowOff>
    </xdr:from>
    <xdr:to>
      <xdr:col>19</xdr:col>
      <xdr:colOff>266700</xdr:colOff>
      <xdr:row>480</xdr:row>
      <xdr:rowOff>133350</xdr:rowOff>
    </xdr:to>
    <xdr:sp macro="" textlink="">
      <xdr:nvSpPr>
        <xdr:cNvPr id="7" name="四角形吹き出し 18">
          <a:extLst>
            <a:ext uri="{FF2B5EF4-FFF2-40B4-BE49-F238E27FC236}">
              <a16:creationId xmlns:a16="http://schemas.microsoft.com/office/drawing/2014/main" id="{69B63C19-BD64-4101-9306-4C3331FEB9D7}"/>
            </a:ext>
          </a:extLst>
        </xdr:cNvPr>
        <xdr:cNvSpPr/>
      </xdr:nvSpPr>
      <xdr:spPr>
        <a:xfrm>
          <a:off x="11753850" y="15906750"/>
          <a:ext cx="3857625" cy="457200"/>
        </a:xfrm>
        <a:prstGeom prst="wedgeRectCallout">
          <a:avLst>
            <a:gd name="adj1" fmla="val -60976"/>
            <a:gd name="adj2" fmla="val -231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第３号様式の「６．補助対象経費の内訳」の合計（複数シートの場合は全シートの合計）と一致していることをご確認ください。</a:t>
          </a:r>
          <a:endParaRPr kumimoji="1" lang="en-US" altLang="ja-JP" sz="1100" b="1">
            <a:solidFill>
              <a:srgbClr val="FF0000"/>
            </a:solidFill>
          </a:endParaRPr>
        </a:p>
      </xdr:txBody>
    </xdr:sp>
    <xdr:clientData/>
  </xdr:twoCellAnchor>
  <xdr:twoCellAnchor>
    <xdr:from>
      <xdr:col>13</xdr:col>
      <xdr:colOff>523874</xdr:colOff>
      <xdr:row>481</xdr:row>
      <xdr:rowOff>38100</xdr:rowOff>
    </xdr:from>
    <xdr:to>
      <xdr:col>19</xdr:col>
      <xdr:colOff>266699</xdr:colOff>
      <xdr:row>481</xdr:row>
      <xdr:rowOff>409575</xdr:rowOff>
    </xdr:to>
    <xdr:sp macro="" textlink="">
      <xdr:nvSpPr>
        <xdr:cNvPr id="8" name="四角形吹き出し 18">
          <a:extLst>
            <a:ext uri="{FF2B5EF4-FFF2-40B4-BE49-F238E27FC236}">
              <a16:creationId xmlns:a16="http://schemas.microsoft.com/office/drawing/2014/main" id="{DBC4F2AC-6230-4AF3-90B8-9EB3FFE387D1}"/>
            </a:ext>
          </a:extLst>
        </xdr:cNvPr>
        <xdr:cNvSpPr/>
      </xdr:nvSpPr>
      <xdr:spPr>
        <a:xfrm>
          <a:off x="11753849" y="16449675"/>
          <a:ext cx="3857625" cy="371475"/>
        </a:xfrm>
        <a:prstGeom prst="wedgeRectCallout">
          <a:avLst>
            <a:gd name="adj1" fmla="val -60976"/>
            <a:gd name="adj2" fmla="val -231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補助額合計が内示額以内となっていることをご確認ください。</a:t>
          </a:r>
          <a:endParaRPr kumimoji="1" lang="en-US" altLang="ja-JP" sz="1100" b="1">
            <a:solidFill>
              <a:srgbClr val="FF0000"/>
            </a:solidFill>
          </a:endParaRPr>
        </a:p>
      </xdr:txBody>
    </xdr:sp>
    <xdr:clientData/>
  </xdr:twoCellAnchor>
  <xdr:twoCellAnchor>
    <xdr:from>
      <xdr:col>13</xdr:col>
      <xdr:colOff>323850</xdr:colOff>
      <xdr:row>1</xdr:row>
      <xdr:rowOff>133350</xdr:rowOff>
    </xdr:from>
    <xdr:to>
      <xdr:col>19</xdr:col>
      <xdr:colOff>342900</xdr:colOff>
      <xdr:row>6</xdr:row>
      <xdr:rowOff>161925</xdr:rowOff>
    </xdr:to>
    <xdr:sp macro="" textlink="">
      <xdr:nvSpPr>
        <xdr:cNvPr id="9" name="吹き出し: 四角形 8">
          <a:extLst>
            <a:ext uri="{FF2B5EF4-FFF2-40B4-BE49-F238E27FC236}">
              <a16:creationId xmlns:a16="http://schemas.microsoft.com/office/drawing/2014/main" id="{4370304E-00EF-470C-8F43-376C3A14A858}"/>
            </a:ext>
          </a:extLst>
        </xdr:cNvPr>
        <xdr:cNvSpPr/>
      </xdr:nvSpPr>
      <xdr:spPr>
        <a:xfrm>
          <a:off x="11553825" y="304800"/>
          <a:ext cx="4133850" cy="942975"/>
        </a:xfrm>
        <a:prstGeom prst="wedgeRectCallout">
          <a:avLst>
            <a:gd name="adj1" fmla="val -53042"/>
            <a:gd name="adj2" fmla="val -22897"/>
          </a:avLst>
        </a:prstGeom>
        <a:solidFill>
          <a:srgbClr val="FFFFCC"/>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交付申請時の金額が業務改善計画書提出時と同一の場合、</a:t>
          </a:r>
          <a:endParaRPr lang="ja-JP" altLang="ja-JP">
            <a:effectLst/>
          </a:endParaRPr>
        </a:p>
        <a:p>
          <a:r>
            <a:rPr kumimoji="1" lang="ja-JP" altLang="en-US" sz="1100" b="1">
              <a:solidFill>
                <a:schemeClr val="dk1"/>
              </a:solidFill>
              <a:effectLst/>
              <a:latin typeface="+mn-lt"/>
              <a:ea typeface="+mn-ea"/>
              <a:cs typeface="+mn-cs"/>
            </a:rPr>
            <a:t>「補助対象経費」「台数」は</a:t>
          </a:r>
          <a:r>
            <a:rPr kumimoji="1" lang="ja-JP" altLang="ja-JP" sz="1100" b="1">
              <a:solidFill>
                <a:schemeClr val="dk1"/>
              </a:solidFill>
              <a:effectLst/>
              <a:latin typeface="+mn-lt"/>
              <a:ea typeface="+mn-ea"/>
              <a:cs typeface="+mn-cs"/>
            </a:rPr>
            <a:t>内示通知書「補助予定額の計算」中の</a:t>
          </a:r>
          <a:endParaRPr lang="ja-JP" altLang="ja-JP">
            <a:effectLst/>
          </a:endParaRPr>
        </a:p>
        <a:p>
          <a:r>
            <a:rPr kumimoji="1" lang="ja-JP" altLang="ja-JP" sz="1100" b="1">
              <a:solidFill>
                <a:schemeClr val="dk1"/>
              </a:solidFill>
              <a:effectLst/>
              <a:latin typeface="+mn-lt"/>
              <a:ea typeface="+mn-ea"/>
              <a:cs typeface="+mn-cs"/>
            </a:rPr>
            <a:t>各該当箇所から転記ください。</a:t>
          </a:r>
          <a:endParaRPr kumimoji="1" lang="en-US" altLang="ja-JP" sz="1100" b="1">
            <a:solidFill>
              <a:schemeClr val="dk1"/>
            </a:solidFill>
            <a:effectLst/>
            <a:latin typeface="+mn-lt"/>
            <a:ea typeface="+mn-ea"/>
            <a:cs typeface="+mn-cs"/>
          </a:endParaRPr>
        </a:p>
        <a:p>
          <a:r>
            <a:rPr lang="ja-JP" altLang="en-US" b="1">
              <a:solidFill>
                <a:srgbClr val="FF0000"/>
              </a:solidFill>
              <a:effectLst/>
            </a:rPr>
            <a:t>行の追加は絶対に行わないでください。</a:t>
          </a:r>
          <a:endParaRPr lang="ja-JP" altLang="ja-JP" b="1">
            <a:solidFill>
              <a:srgbClr val="FF0000"/>
            </a:solidFill>
            <a:effectLst/>
          </a:endParaRPr>
        </a:p>
        <a:p>
          <a:pPr algn="l"/>
          <a:endParaRPr kumimoji="1" lang="en-US" altLang="ja-JP" sz="1100" b="1">
            <a:solidFill>
              <a:sysClr val="windowText" lastClr="000000"/>
            </a:solidFill>
          </a:endParaRPr>
        </a:p>
      </xdr:txBody>
    </xdr:sp>
    <xdr:clientData/>
  </xdr:twoCellAnchor>
  <xdr:twoCellAnchor>
    <xdr:from>
      <xdr:col>13</xdr:col>
      <xdr:colOff>438150</xdr:colOff>
      <xdr:row>87</xdr:row>
      <xdr:rowOff>142875</xdr:rowOff>
    </xdr:from>
    <xdr:to>
      <xdr:col>19</xdr:col>
      <xdr:colOff>438150</xdr:colOff>
      <xdr:row>89</xdr:row>
      <xdr:rowOff>333375</xdr:rowOff>
    </xdr:to>
    <xdr:sp macro="" textlink="">
      <xdr:nvSpPr>
        <xdr:cNvPr id="6" name="四角形吹き出し 1">
          <a:extLst>
            <a:ext uri="{FF2B5EF4-FFF2-40B4-BE49-F238E27FC236}">
              <a16:creationId xmlns:a16="http://schemas.microsoft.com/office/drawing/2014/main" id="{BEE64D6C-919F-483B-A258-96A8F47471CE}"/>
            </a:ext>
          </a:extLst>
        </xdr:cNvPr>
        <xdr:cNvSpPr/>
      </xdr:nvSpPr>
      <xdr:spPr>
        <a:xfrm>
          <a:off x="11668125" y="7772400"/>
          <a:ext cx="4114800" cy="885825"/>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（例）見守りセンサーのみ導入する場合</a:t>
          </a:r>
          <a:endParaRPr kumimoji="1" lang="en-US" altLang="ja-JP" sz="1100" b="1">
            <a:solidFill>
              <a:srgbClr val="FF0000"/>
            </a:solidFill>
          </a:endParaRPr>
        </a:p>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419100</xdr:colOff>
      <xdr:row>144</xdr:row>
      <xdr:rowOff>47625</xdr:rowOff>
    </xdr:from>
    <xdr:to>
      <xdr:col>18</xdr:col>
      <xdr:colOff>266700</xdr:colOff>
      <xdr:row>240</xdr:row>
      <xdr:rowOff>123824</xdr:rowOff>
    </xdr:to>
    <xdr:sp macro="" textlink="">
      <xdr:nvSpPr>
        <xdr:cNvPr id="10" name="四角形吹き出し 6">
          <a:extLst>
            <a:ext uri="{FF2B5EF4-FFF2-40B4-BE49-F238E27FC236}">
              <a16:creationId xmlns:a16="http://schemas.microsoft.com/office/drawing/2014/main" id="{A4B8F75C-6F5D-438B-A9E8-58339620E14B}"/>
            </a:ext>
          </a:extLst>
        </xdr:cNvPr>
        <xdr:cNvSpPr/>
      </xdr:nvSpPr>
      <xdr:spPr>
        <a:xfrm>
          <a:off x="11649075" y="9772650"/>
          <a:ext cx="3276600" cy="761999"/>
        </a:xfrm>
        <a:prstGeom prst="wedgeRectCallout">
          <a:avLst>
            <a:gd name="adj1" fmla="val -56038"/>
            <a:gd name="adj2" fmla="val -18630"/>
          </a:avLst>
        </a:prstGeom>
        <a:solidFill>
          <a:schemeClr val="bg1"/>
        </a:solidFill>
        <a:ln>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複数の事業所で導入する場合は、シート左端の「＋」ボタンを上から順にクリックし、行を追加表示させて</a:t>
          </a:r>
          <a:endParaRPr kumimoji="1" lang="en-US" altLang="ja-JP" sz="1100" b="1">
            <a:solidFill>
              <a:srgbClr val="FF0000"/>
            </a:solidFill>
          </a:endParaRPr>
        </a:p>
        <a:p>
          <a:pPr algn="l"/>
          <a:r>
            <a:rPr kumimoji="1" lang="ja-JP" altLang="en-US" sz="1100" b="1">
              <a:solidFill>
                <a:srgbClr val="FF0000"/>
              </a:solidFill>
            </a:rPr>
            <a:t>記載してください。</a:t>
          </a:r>
          <a:endParaRPr kumimoji="1" lang="en-US" altLang="ja-JP"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466725</xdr:colOff>
      <xdr:row>75</xdr:row>
      <xdr:rowOff>257175</xdr:rowOff>
    </xdr:from>
    <xdr:to>
      <xdr:col>19</xdr:col>
      <xdr:colOff>466725</xdr:colOff>
      <xdr:row>78</xdr:row>
      <xdr:rowOff>85725</xdr:rowOff>
    </xdr:to>
    <xdr:sp macro="" textlink="">
      <xdr:nvSpPr>
        <xdr:cNvPr id="2" name="四角形吹き出し 1">
          <a:extLst>
            <a:ext uri="{FF2B5EF4-FFF2-40B4-BE49-F238E27FC236}">
              <a16:creationId xmlns:a16="http://schemas.microsoft.com/office/drawing/2014/main" id="{1192A9CC-BB5C-466F-8A2D-6B7467B84A8F}"/>
            </a:ext>
          </a:extLst>
        </xdr:cNvPr>
        <xdr:cNvSpPr/>
      </xdr:nvSpPr>
      <xdr:spPr>
        <a:xfrm>
          <a:off x="12211050" y="6096000"/>
          <a:ext cx="4114800" cy="885825"/>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（例）見守りセンサーとスマートフォンを同時に導入する場合</a:t>
          </a:r>
          <a:endParaRPr kumimoji="1" lang="en-US" altLang="ja-JP" sz="1100" b="1">
            <a:solidFill>
              <a:srgbClr val="FF0000"/>
            </a:solidFill>
          </a:endParaRPr>
        </a:p>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476250</xdr:colOff>
      <xdr:row>22</xdr:row>
      <xdr:rowOff>47626</xdr:rowOff>
    </xdr:from>
    <xdr:to>
      <xdr:col>18</xdr:col>
      <xdr:colOff>323850</xdr:colOff>
      <xdr:row>46</xdr:row>
      <xdr:rowOff>123825</xdr:rowOff>
    </xdr:to>
    <xdr:sp macro="" textlink="">
      <xdr:nvSpPr>
        <xdr:cNvPr id="3" name="四角形吹き出し 6">
          <a:extLst>
            <a:ext uri="{FF2B5EF4-FFF2-40B4-BE49-F238E27FC236}">
              <a16:creationId xmlns:a16="http://schemas.microsoft.com/office/drawing/2014/main" id="{1C01795B-12E6-448E-B169-44532416AAF0}"/>
            </a:ext>
          </a:extLst>
        </xdr:cNvPr>
        <xdr:cNvSpPr/>
      </xdr:nvSpPr>
      <xdr:spPr>
        <a:xfrm>
          <a:off x="12220575" y="3676651"/>
          <a:ext cx="3276600" cy="761999"/>
        </a:xfrm>
        <a:prstGeom prst="wedgeRectCallout">
          <a:avLst>
            <a:gd name="adj1" fmla="val -56038"/>
            <a:gd name="adj2" fmla="val -18630"/>
          </a:avLst>
        </a:prstGeom>
        <a:solidFill>
          <a:schemeClr val="bg1"/>
        </a:solidFill>
        <a:ln>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複数の事業所で導入する場合は、シート左端の「＋」ボタンを上から順にクリックし、行を追加表示させて</a:t>
          </a:r>
          <a:endParaRPr kumimoji="1" lang="en-US" altLang="ja-JP" sz="1100" b="1">
            <a:solidFill>
              <a:srgbClr val="FF0000"/>
            </a:solidFill>
          </a:endParaRPr>
        </a:p>
        <a:p>
          <a:pPr algn="l"/>
          <a:r>
            <a:rPr kumimoji="1" lang="ja-JP" altLang="en-US" sz="1100" b="1">
              <a:solidFill>
                <a:srgbClr val="FF0000"/>
              </a:solidFill>
            </a:rPr>
            <a:t>記載してください。</a:t>
          </a:r>
          <a:endParaRPr kumimoji="1" lang="en-US" altLang="ja-JP" sz="1100" b="1">
            <a:solidFill>
              <a:srgbClr val="FF0000"/>
            </a:solidFill>
          </a:endParaRPr>
        </a:p>
      </xdr:txBody>
    </xdr:sp>
    <xdr:clientData/>
  </xdr:twoCellAnchor>
  <xdr:twoCellAnchor>
    <xdr:from>
      <xdr:col>13</xdr:col>
      <xdr:colOff>571500</xdr:colOff>
      <xdr:row>320</xdr:row>
      <xdr:rowOff>19052</xdr:rowOff>
    </xdr:from>
    <xdr:to>
      <xdr:col>18</xdr:col>
      <xdr:colOff>542925</xdr:colOff>
      <xdr:row>326</xdr:row>
      <xdr:rowOff>171450</xdr:rowOff>
    </xdr:to>
    <xdr:sp macro="" textlink="">
      <xdr:nvSpPr>
        <xdr:cNvPr id="4" name="吹き出し: 四角形 3">
          <a:extLst>
            <a:ext uri="{FF2B5EF4-FFF2-40B4-BE49-F238E27FC236}">
              <a16:creationId xmlns:a16="http://schemas.microsoft.com/office/drawing/2014/main" id="{4F306740-5D6D-4AEC-A91A-BC18066C7CD4}"/>
            </a:ext>
          </a:extLst>
        </xdr:cNvPr>
        <xdr:cNvSpPr/>
      </xdr:nvSpPr>
      <xdr:spPr>
        <a:xfrm>
          <a:off x="12315825" y="12258677"/>
          <a:ext cx="3400425" cy="1190623"/>
        </a:xfrm>
        <a:prstGeom prst="wedgeRectCallout">
          <a:avLst>
            <a:gd name="adj1" fmla="val -56627"/>
            <a:gd name="adj2" fmla="val -26383"/>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n>
                <a:noFill/>
              </a:ln>
              <a:solidFill>
                <a:srgbClr val="FF0000"/>
              </a:solidFill>
            </a:rPr>
            <a:t>複数の事業所で導入する場合は、シートの左端の「＋」</a:t>
          </a:r>
          <a:endParaRPr kumimoji="1" lang="en-US" altLang="ja-JP" sz="1100" b="1">
            <a:ln>
              <a:noFill/>
            </a:ln>
            <a:solidFill>
              <a:srgbClr val="FF0000"/>
            </a:solidFill>
          </a:endParaRPr>
        </a:p>
        <a:p>
          <a:pPr algn="l"/>
          <a:r>
            <a:rPr kumimoji="1" lang="ja-JP" altLang="en-US" sz="1100" b="1">
              <a:ln>
                <a:noFill/>
              </a:ln>
              <a:solidFill>
                <a:srgbClr val="FF0000"/>
              </a:solidFill>
            </a:rPr>
            <a:t>ボタンを上から順にクリックし、行を追加表示させて</a:t>
          </a:r>
          <a:endParaRPr kumimoji="1" lang="en-US" altLang="ja-JP" sz="1100" b="1">
            <a:ln>
              <a:noFill/>
            </a:ln>
            <a:solidFill>
              <a:srgbClr val="FF0000"/>
            </a:solidFill>
          </a:endParaRPr>
        </a:p>
        <a:p>
          <a:pPr algn="l"/>
          <a:r>
            <a:rPr kumimoji="1" lang="ja-JP" altLang="en-US" sz="1100" b="1">
              <a:ln>
                <a:noFill/>
              </a:ln>
              <a:solidFill>
                <a:srgbClr val="FF0000"/>
              </a:solidFill>
            </a:rPr>
            <a:t>記載してください。</a:t>
          </a:r>
        </a:p>
      </xdr:txBody>
    </xdr:sp>
    <xdr:clientData/>
  </xdr:twoCellAnchor>
  <xdr:twoCellAnchor>
    <xdr:from>
      <xdr:col>13</xdr:col>
      <xdr:colOff>523875</xdr:colOff>
      <xdr:row>478</xdr:row>
      <xdr:rowOff>19050</xdr:rowOff>
    </xdr:from>
    <xdr:to>
      <xdr:col>19</xdr:col>
      <xdr:colOff>266700</xdr:colOff>
      <xdr:row>480</xdr:row>
      <xdr:rowOff>133350</xdr:rowOff>
    </xdr:to>
    <xdr:sp macro="" textlink="">
      <xdr:nvSpPr>
        <xdr:cNvPr id="5" name="四角形吹き出し 18">
          <a:extLst>
            <a:ext uri="{FF2B5EF4-FFF2-40B4-BE49-F238E27FC236}">
              <a16:creationId xmlns:a16="http://schemas.microsoft.com/office/drawing/2014/main" id="{81F940EF-9F1A-4D82-9777-382FDF8E4ACA}"/>
            </a:ext>
          </a:extLst>
        </xdr:cNvPr>
        <xdr:cNvSpPr/>
      </xdr:nvSpPr>
      <xdr:spPr>
        <a:xfrm>
          <a:off x="12268200" y="16249650"/>
          <a:ext cx="3857625" cy="457200"/>
        </a:xfrm>
        <a:prstGeom prst="wedgeRectCallout">
          <a:avLst>
            <a:gd name="adj1" fmla="val -60976"/>
            <a:gd name="adj2" fmla="val -231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第３号様式の「６．補助対象経費の内訳」の合計（複数シートの場合は全シートの合計）と一致していることをご確認ください。</a:t>
          </a:r>
          <a:endParaRPr kumimoji="1" lang="en-US" altLang="ja-JP" sz="1100" b="1">
            <a:solidFill>
              <a:srgbClr val="FF0000"/>
            </a:solidFill>
          </a:endParaRPr>
        </a:p>
      </xdr:txBody>
    </xdr:sp>
    <xdr:clientData/>
  </xdr:twoCellAnchor>
  <xdr:twoCellAnchor>
    <xdr:from>
      <xdr:col>13</xdr:col>
      <xdr:colOff>523874</xdr:colOff>
      <xdr:row>481</xdr:row>
      <xdr:rowOff>38100</xdr:rowOff>
    </xdr:from>
    <xdr:to>
      <xdr:col>19</xdr:col>
      <xdr:colOff>266699</xdr:colOff>
      <xdr:row>481</xdr:row>
      <xdr:rowOff>409575</xdr:rowOff>
    </xdr:to>
    <xdr:sp macro="" textlink="">
      <xdr:nvSpPr>
        <xdr:cNvPr id="6" name="四角形吹き出し 18">
          <a:extLst>
            <a:ext uri="{FF2B5EF4-FFF2-40B4-BE49-F238E27FC236}">
              <a16:creationId xmlns:a16="http://schemas.microsoft.com/office/drawing/2014/main" id="{92711E97-5039-46BD-A0ED-86598D28D50C}"/>
            </a:ext>
          </a:extLst>
        </xdr:cNvPr>
        <xdr:cNvSpPr/>
      </xdr:nvSpPr>
      <xdr:spPr>
        <a:xfrm>
          <a:off x="12268199" y="16792575"/>
          <a:ext cx="3857625" cy="371475"/>
        </a:xfrm>
        <a:prstGeom prst="wedgeRectCallout">
          <a:avLst>
            <a:gd name="adj1" fmla="val -60976"/>
            <a:gd name="adj2" fmla="val -231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補助額合計が内示額以内となっていることをご確認ください。</a:t>
          </a:r>
          <a:endParaRPr kumimoji="1" lang="en-US" altLang="ja-JP" sz="1100" b="1">
            <a:solidFill>
              <a:srgbClr val="FF0000"/>
            </a:solidFill>
          </a:endParaRPr>
        </a:p>
      </xdr:txBody>
    </xdr:sp>
    <xdr:clientData/>
  </xdr:twoCellAnchor>
  <xdr:twoCellAnchor>
    <xdr:from>
      <xdr:col>13</xdr:col>
      <xdr:colOff>438150</xdr:colOff>
      <xdr:row>87</xdr:row>
      <xdr:rowOff>142875</xdr:rowOff>
    </xdr:from>
    <xdr:to>
      <xdr:col>19</xdr:col>
      <xdr:colOff>438150</xdr:colOff>
      <xdr:row>89</xdr:row>
      <xdr:rowOff>333375</xdr:rowOff>
    </xdr:to>
    <xdr:sp macro="" textlink="">
      <xdr:nvSpPr>
        <xdr:cNvPr id="8" name="四角形吹き出し 1">
          <a:extLst>
            <a:ext uri="{FF2B5EF4-FFF2-40B4-BE49-F238E27FC236}">
              <a16:creationId xmlns:a16="http://schemas.microsoft.com/office/drawing/2014/main" id="{381807E8-DCA9-4A44-BAFA-C2025C1EB72A}"/>
            </a:ext>
          </a:extLst>
        </xdr:cNvPr>
        <xdr:cNvSpPr/>
      </xdr:nvSpPr>
      <xdr:spPr>
        <a:xfrm>
          <a:off x="12182475" y="7772400"/>
          <a:ext cx="4114800" cy="885825"/>
        </a:xfrm>
        <a:prstGeom prst="wedgeRectCallout">
          <a:avLst>
            <a:gd name="adj1" fmla="val -56038"/>
            <a:gd name="adj2" fmla="val -18630"/>
          </a:avLst>
        </a:prstGeom>
        <a:solidFill>
          <a:schemeClr val="bg1"/>
        </a:solidFill>
        <a:ln>
          <a:solidFill>
            <a:srgbClr val="FFC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（例）見守りセンサーのみ導入する場合</a:t>
          </a:r>
          <a:endParaRPr kumimoji="1" lang="en-US" altLang="ja-JP" sz="1100" b="1">
            <a:solidFill>
              <a:srgbClr val="FF0000"/>
            </a:solidFill>
          </a:endParaRPr>
        </a:p>
        <a:p>
          <a:pPr algn="l"/>
          <a:r>
            <a:rPr kumimoji="1" lang="ja-JP" altLang="en-US" sz="1100" b="1">
              <a:solidFill>
                <a:srgbClr val="FF0000"/>
              </a:solidFill>
            </a:rPr>
            <a:t>製品毎、基準額毎に、記載してください。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機器導入に伴う付帯経費</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Wi-Fi</a:t>
          </a:r>
          <a:r>
            <a:rPr kumimoji="1" lang="ja-JP" altLang="en-US" sz="1100" b="1">
              <a:solidFill>
                <a:srgbClr val="FF0000"/>
              </a:solidFill>
              <a:effectLst/>
              <a:latin typeface="+mn-lt"/>
              <a:ea typeface="+mn-ea"/>
              <a:cs typeface="+mn-cs"/>
            </a:rPr>
            <a:t>等）</a:t>
          </a:r>
          <a:r>
            <a:rPr kumimoji="1" lang="ja-JP" altLang="ja-JP" sz="1100" b="1">
              <a:solidFill>
                <a:srgbClr val="FF0000"/>
              </a:solidFill>
              <a:effectLst/>
              <a:latin typeface="+mn-lt"/>
              <a:ea typeface="+mn-ea"/>
              <a:cs typeface="+mn-cs"/>
            </a:rPr>
            <a:t>は、</a:t>
          </a:r>
          <a:r>
            <a:rPr kumimoji="1" lang="ja-JP" altLang="en-US" sz="1100" b="1">
              <a:solidFill>
                <a:srgbClr val="FF0000"/>
              </a:solidFill>
              <a:effectLst/>
              <a:latin typeface="+mn-lt"/>
              <a:ea typeface="+mn-ea"/>
              <a:cs typeface="+mn-cs"/>
            </a:rPr>
            <a:t>機器本体の</a:t>
          </a:r>
          <a:r>
            <a:rPr kumimoji="1" lang="ja-JP" altLang="ja-JP" sz="1100" b="1">
              <a:solidFill>
                <a:srgbClr val="FF0000"/>
              </a:solidFill>
              <a:effectLst/>
              <a:latin typeface="+mn-lt"/>
              <a:ea typeface="+mn-ea"/>
              <a:cs typeface="+mn-cs"/>
            </a:rPr>
            <a:t>「補助対象</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経費」に含めてください。</a:t>
          </a:r>
          <a:endParaRPr lang="ja-JP" altLang="ja-JP">
            <a:solidFill>
              <a:srgbClr val="FF0000"/>
            </a:solidFill>
            <a:effectLst/>
          </a:endParaRPr>
        </a:p>
      </xdr:txBody>
    </xdr:sp>
    <xdr:clientData/>
  </xdr:twoCellAnchor>
  <xdr:twoCellAnchor>
    <xdr:from>
      <xdr:col>13</xdr:col>
      <xdr:colOff>419100</xdr:colOff>
      <xdr:row>144</xdr:row>
      <xdr:rowOff>47625</xdr:rowOff>
    </xdr:from>
    <xdr:to>
      <xdr:col>18</xdr:col>
      <xdr:colOff>266700</xdr:colOff>
      <xdr:row>240</xdr:row>
      <xdr:rowOff>123824</xdr:rowOff>
    </xdr:to>
    <xdr:sp macro="" textlink="">
      <xdr:nvSpPr>
        <xdr:cNvPr id="9" name="四角形吹き出し 6">
          <a:extLst>
            <a:ext uri="{FF2B5EF4-FFF2-40B4-BE49-F238E27FC236}">
              <a16:creationId xmlns:a16="http://schemas.microsoft.com/office/drawing/2014/main" id="{10CC812B-61C1-4632-B8E5-B913CBEFD70D}"/>
            </a:ext>
          </a:extLst>
        </xdr:cNvPr>
        <xdr:cNvSpPr/>
      </xdr:nvSpPr>
      <xdr:spPr>
        <a:xfrm>
          <a:off x="12163425" y="9772650"/>
          <a:ext cx="3276600" cy="761999"/>
        </a:xfrm>
        <a:prstGeom prst="wedgeRectCallout">
          <a:avLst>
            <a:gd name="adj1" fmla="val -56038"/>
            <a:gd name="adj2" fmla="val -18630"/>
          </a:avLst>
        </a:prstGeom>
        <a:solidFill>
          <a:schemeClr val="bg1"/>
        </a:solidFill>
        <a:ln>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複数の事業所で導入する場合は、シート左端の「＋」ボタンを上から順にクリックし、行を追加表示させて</a:t>
          </a:r>
          <a:endParaRPr kumimoji="1" lang="en-US" altLang="ja-JP" sz="1100" b="1">
            <a:solidFill>
              <a:srgbClr val="FF0000"/>
            </a:solidFill>
          </a:endParaRPr>
        </a:p>
        <a:p>
          <a:pPr algn="l"/>
          <a:r>
            <a:rPr kumimoji="1" lang="ja-JP" altLang="en-US" sz="1100" b="1">
              <a:solidFill>
                <a:srgbClr val="FF0000"/>
              </a:solidFill>
            </a:rPr>
            <a:t>記載してください。</a:t>
          </a:r>
          <a:endParaRPr kumimoji="1" lang="en-US" altLang="ja-JP" sz="1100" b="1">
            <a:solidFill>
              <a:srgbClr val="FF0000"/>
            </a:solidFill>
          </a:endParaRPr>
        </a:p>
      </xdr:txBody>
    </xdr:sp>
    <xdr:clientData/>
  </xdr:twoCellAnchor>
  <xdr:twoCellAnchor>
    <xdr:from>
      <xdr:col>13</xdr:col>
      <xdr:colOff>561975</xdr:colOff>
      <xdr:row>2</xdr:row>
      <xdr:rowOff>28575</xdr:rowOff>
    </xdr:from>
    <xdr:to>
      <xdr:col>21</xdr:col>
      <xdr:colOff>390525</xdr:colOff>
      <xdr:row>13</xdr:row>
      <xdr:rowOff>171449</xdr:rowOff>
    </xdr:to>
    <xdr:sp macro="" textlink="">
      <xdr:nvSpPr>
        <xdr:cNvPr id="10" name="吹き出し: 四角形 9">
          <a:extLst>
            <a:ext uri="{FF2B5EF4-FFF2-40B4-BE49-F238E27FC236}">
              <a16:creationId xmlns:a16="http://schemas.microsoft.com/office/drawing/2014/main" id="{CA362659-7DA7-4AAA-8EFA-477BB23A2F3F}"/>
            </a:ext>
          </a:extLst>
        </xdr:cNvPr>
        <xdr:cNvSpPr/>
      </xdr:nvSpPr>
      <xdr:spPr>
        <a:xfrm>
          <a:off x="12306300" y="390525"/>
          <a:ext cx="5314950" cy="2181224"/>
        </a:xfrm>
        <a:prstGeom prst="wedgeRectCallout">
          <a:avLst>
            <a:gd name="adj1" fmla="val -57083"/>
            <a:gd name="adj2" fmla="val -19643"/>
          </a:avLst>
        </a:prstGeom>
        <a:solidFill>
          <a:schemeClr val="bg1"/>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a:solidFill>
                <a:srgbClr val="FF0000"/>
              </a:solidFill>
            </a:rPr>
            <a:t>下記</a:t>
          </a:r>
          <a:r>
            <a:rPr kumimoji="1" lang="en-US" altLang="ja-JP" sz="1100" b="1">
              <a:solidFill>
                <a:srgbClr val="FF0000"/>
              </a:solidFill>
            </a:rPr>
            <a:t>A,B</a:t>
          </a:r>
          <a:r>
            <a:rPr kumimoji="1" lang="ja-JP" altLang="en-US" sz="1100" b="1">
              <a:solidFill>
                <a:srgbClr val="FF0000"/>
              </a:solidFill>
            </a:rPr>
            <a:t>事業所が以下の機器（合計</a:t>
          </a:r>
          <a:r>
            <a:rPr kumimoji="1" lang="en-US" altLang="ja-JP" sz="1100" b="1">
              <a:solidFill>
                <a:srgbClr val="FF0000"/>
              </a:solidFill>
            </a:rPr>
            <a:t>13,100</a:t>
          </a:r>
          <a:r>
            <a:rPr kumimoji="1" lang="ja-JP" altLang="en-US" sz="1100" b="1">
              <a:solidFill>
                <a:srgbClr val="FF0000"/>
              </a:solidFill>
            </a:rPr>
            <a:t>千円）を導入する場合</a:t>
          </a:r>
          <a:endParaRPr kumimoji="1" lang="en-US" altLang="ja-JP" sz="1100" b="1">
            <a:solidFill>
              <a:srgbClr val="FF0000"/>
            </a:solidFill>
          </a:endParaRPr>
        </a:p>
        <a:p>
          <a:r>
            <a:rPr kumimoji="1" lang="ja-JP" altLang="en-US" sz="1100" b="1">
              <a:solidFill>
                <a:srgbClr val="FF0000"/>
              </a:solidFill>
            </a:rPr>
            <a:t>１．</a:t>
          </a:r>
          <a:r>
            <a:rPr kumimoji="1" lang="en-US" altLang="ja-JP" sz="1100" b="1">
              <a:solidFill>
                <a:srgbClr val="FF0000"/>
              </a:solidFill>
            </a:rPr>
            <a:t>A</a:t>
          </a:r>
          <a:r>
            <a:rPr kumimoji="1" lang="ja-JP" altLang="en-US" sz="1100" b="1">
              <a:solidFill>
                <a:srgbClr val="FF0000"/>
              </a:solidFill>
            </a:rPr>
            <a:t>事業所（職員</a:t>
          </a:r>
          <a:r>
            <a:rPr kumimoji="1" lang="en-US" altLang="ja-JP" sz="1100" b="1">
              <a:solidFill>
                <a:srgbClr val="FF0000"/>
              </a:solidFill>
            </a:rPr>
            <a:t>23</a:t>
          </a:r>
          <a:r>
            <a:rPr kumimoji="1" lang="ja-JP" altLang="en-US" sz="1100" b="1">
              <a:solidFill>
                <a:srgbClr val="FF0000"/>
              </a:solidFill>
            </a:rPr>
            <a:t>名）　計</a:t>
          </a:r>
          <a:r>
            <a:rPr kumimoji="1" lang="en-US" altLang="ja-JP" sz="1100" b="1">
              <a:solidFill>
                <a:srgbClr val="FF0000"/>
              </a:solidFill>
            </a:rPr>
            <a:t>4,300</a:t>
          </a:r>
          <a:r>
            <a:rPr kumimoji="1" lang="ja-JP" altLang="en-US" sz="1100" b="1">
              <a:solidFill>
                <a:srgbClr val="FF0000"/>
              </a:solidFill>
            </a:rPr>
            <a:t>千円</a:t>
          </a:r>
          <a:endParaRPr kumimoji="1" lang="en-US" altLang="ja-JP" sz="1100" b="1">
            <a:solidFill>
              <a:srgbClr val="FF0000"/>
            </a:solidFill>
          </a:endParaRPr>
        </a:p>
        <a:p>
          <a:r>
            <a:rPr kumimoji="1" lang="ja-JP" altLang="en-US" sz="1100" b="1">
              <a:solidFill>
                <a:srgbClr val="FF0000"/>
              </a:solidFill>
            </a:rPr>
            <a:t>①介護ソフト（</a:t>
          </a:r>
          <a:r>
            <a:rPr kumimoji="1" lang="en-US" altLang="ja-JP" sz="1100" b="1">
              <a:solidFill>
                <a:srgbClr val="FF0000"/>
              </a:solidFill>
            </a:rPr>
            <a:t>2,400</a:t>
          </a:r>
          <a:r>
            <a:rPr kumimoji="1" lang="ja-JP" altLang="en-US" sz="1100" b="1">
              <a:solidFill>
                <a:srgbClr val="FF0000"/>
              </a:solidFill>
            </a:rPr>
            <a:t>千円）、介護ソフトをインストールするための</a:t>
          </a:r>
          <a:r>
            <a:rPr kumimoji="1" lang="en-US" altLang="ja-JP" sz="1100" b="1">
              <a:solidFill>
                <a:srgbClr val="FF0000"/>
              </a:solidFill>
            </a:rPr>
            <a:t>PC3</a:t>
          </a:r>
          <a:r>
            <a:rPr kumimoji="1" lang="ja-JP" altLang="en-US" sz="1100" b="1">
              <a:solidFill>
                <a:srgbClr val="FF0000"/>
              </a:solidFill>
            </a:rPr>
            <a:t>台（計</a:t>
          </a:r>
          <a:r>
            <a:rPr kumimoji="1" lang="en-US" altLang="ja-JP" sz="1100" b="1">
              <a:solidFill>
                <a:srgbClr val="FF0000"/>
              </a:solidFill>
            </a:rPr>
            <a:t>600</a:t>
          </a:r>
          <a:r>
            <a:rPr kumimoji="1" lang="ja-JP" altLang="en-US" sz="1100" b="1">
              <a:solidFill>
                <a:srgbClr val="FF0000"/>
              </a:solidFill>
            </a:rPr>
            <a:t>千円）</a:t>
          </a:r>
          <a:endParaRPr kumimoji="1" lang="en-US" altLang="ja-JP" sz="1100" b="1">
            <a:solidFill>
              <a:srgbClr val="FF0000"/>
            </a:solidFill>
          </a:endParaRPr>
        </a:p>
        <a:p>
          <a:r>
            <a:rPr kumimoji="1" lang="ja-JP" altLang="en-US" sz="1100" b="1">
              <a:solidFill>
                <a:srgbClr val="FF0000"/>
              </a:solidFill>
            </a:rPr>
            <a:t>②インカム</a:t>
          </a:r>
          <a:r>
            <a:rPr kumimoji="1" lang="en-US" altLang="ja-JP" sz="1100" b="1">
              <a:solidFill>
                <a:srgbClr val="FF0000"/>
              </a:solidFill>
            </a:rPr>
            <a:t>1</a:t>
          </a:r>
          <a:r>
            <a:rPr kumimoji="1" lang="ja-JP" altLang="en-US" sz="1100" b="1">
              <a:solidFill>
                <a:srgbClr val="FF0000"/>
              </a:solidFill>
            </a:rPr>
            <a:t>式（</a:t>
          </a:r>
          <a:r>
            <a:rPr kumimoji="1" lang="en-US" altLang="ja-JP" sz="1100" b="1">
              <a:solidFill>
                <a:srgbClr val="FF0000"/>
              </a:solidFill>
            </a:rPr>
            <a:t>200</a:t>
          </a:r>
          <a:r>
            <a:rPr kumimoji="1" lang="ja-JP" altLang="en-US" sz="1100" b="1">
              <a:solidFill>
                <a:srgbClr val="FF0000"/>
              </a:solidFill>
            </a:rPr>
            <a:t>千円）、インカムを効果的に使用するためのスマートフォン</a:t>
          </a:r>
          <a:r>
            <a:rPr kumimoji="1" lang="en-US" altLang="ja-JP" sz="1100" b="1">
              <a:solidFill>
                <a:srgbClr val="FF0000"/>
              </a:solidFill>
            </a:rPr>
            <a:t>5</a:t>
          </a:r>
          <a:r>
            <a:rPr kumimoji="1" lang="ja-JP" altLang="en-US" sz="1100" b="1">
              <a:solidFill>
                <a:srgbClr val="FF0000"/>
              </a:solidFill>
            </a:rPr>
            <a:t>台（</a:t>
          </a:r>
          <a:r>
            <a:rPr kumimoji="1" lang="en-US" altLang="ja-JP" sz="1100" b="1">
              <a:solidFill>
                <a:srgbClr val="FF0000"/>
              </a:solidFill>
            </a:rPr>
            <a:t>500</a:t>
          </a:r>
          <a:r>
            <a:rPr kumimoji="1" lang="ja-JP" altLang="en-US" sz="1100" b="1">
              <a:solidFill>
                <a:srgbClr val="FF0000"/>
              </a:solidFill>
            </a:rPr>
            <a:t>千円）</a:t>
          </a:r>
          <a:endParaRPr kumimoji="1" lang="en-US" altLang="ja-JP" sz="1100" b="1">
            <a:solidFill>
              <a:srgbClr val="FF0000"/>
            </a:solidFill>
          </a:endParaRPr>
        </a:p>
        <a:p>
          <a:r>
            <a:rPr kumimoji="1" lang="ja-JP" altLang="en-US" sz="1100" b="1">
              <a:solidFill>
                <a:srgbClr val="FF0000"/>
              </a:solidFill>
            </a:rPr>
            <a:t>③移乗用リフト</a:t>
          </a:r>
          <a:r>
            <a:rPr kumimoji="1" lang="en-US" altLang="ja-JP" sz="1100" b="1">
              <a:solidFill>
                <a:srgbClr val="FF0000"/>
              </a:solidFill>
            </a:rPr>
            <a:t>1</a:t>
          </a:r>
          <a:r>
            <a:rPr kumimoji="1" lang="ja-JP" altLang="en-US" sz="1100" b="1">
              <a:solidFill>
                <a:srgbClr val="FF0000"/>
              </a:solidFill>
            </a:rPr>
            <a:t>台（</a:t>
          </a:r>
          <a:r>
            <a:rPr kumimoji="1" lang="en-US" altLang="ja-JP" sz="1100" b="1">
              <a:solidFill>
                <a:srgbClr val="FF0000"/>
              </a:solidFill>
            </a:rPr>
            <a:t>600</a:t>
          </a:r>
          <a:r>
            <a:rPr kumimoji="1" lang="ja-JP" altLang="en-US" sz="1100" b="1">
              <a:solidFill>
                <a:srgbClr val="FF0000"/>
              </a:solidFill>
            </a:rPr>
            <a:t>千円）</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２．</a:t>
          </a:r>
          <a:r>
            <a:rPr kumimoji="1" lang="en-US" altLang="ja-JP" sz="1100" b="1">
              <a:solidFill>
                <a:srgbClr val="FF0000"/>
              </a:solidFill>
            </a:rPr>
            <a:t>B</a:t>
          </a:r>
          <a:r>
            <a:rPr kumimoji="1" lang="ja-JP" altLang="en-US" sz="1100" b="1">
              <a:solidFill>
                <a:srgbClr val="FF0000"/>
              </a:solidFill>
            </a:rPr>
            <a:t>事業所　</a:t>
          </a:r>
          <a:r>
            <a:rPr kumimoji="1" lang="ja-JP" altLang="ja-JP" sz="1100" b="1">
              <a:solidFill>
                <a:srgbClr val="FF0000"/>
              </a:solidFill>
              <a:effectLst/>
              <a:latin typeface="+mn-lt"/>
              <a:ea typeface="+mn-ea"/>
              <a:cs typeface="+mn-cs"/>
            </a:rPr>
            <a:t>計</a:t>
          </a:r>
          <a:r>
            <a:rPr kumimoji="1" lang="en-US" altLang="ja-JP" sz="1100" b="1">
              <a:solidFill>
                <a:srgbClr val="FF0000"/>
              </a:solidFill>
              <a:effectLst/>
              <a:latin typeface="+mn-lt"/>
              <a:ea typeface="+mn-ea"/>
              <a:cs typeface="+mn-cs"/>
            </a:rPr>
            <a:t>8,800</a:t>
          </a:r>
          <a:r>
            <a:rPr kumimoji="1" lang="ja-JP" altLang="ja-JP" sz="1100" b="1">
              <a:solidFill>
                <a:srgbClr val="FF0000"/>
              </a:solidFill>
              <a:effectLst/>
              <a:latin typeface="+mn-lt"/>
              <a:ea typeface="+mn-ea"/>
              <a:cs typeface="+mn-cs"/>
            </a:rPr>
            <a:t>千円</a:t>
          </a:r>
          <a:endParaRPr kumimoji="1" lang="en-US" altLang="ja-JP" sz="1100" b="1">
            <a:solidFill>
              <a:srgbClr val="FF0000"/>
            </a:solidFill>
          </a:endParaRPr>
        </a:p>
        <a:p>
          <a:r>
            <a:rPr kumimoji="1" lang="ja-JP" altLang="en-US" sz="1100" b="1">
              <a:solidFill>
                <a:srgbClr val="FF0000"/>
              </a:solidFill>
            </a:rPr>
            <a:t>④見守り機器</a:t>
          </a:r>
          <a:r>
            <a:rPr kumimoji="1" lang="en-US" altLang="ja-JP" sz="1100" b="1">
              <a:solidFill>
                <a:srgbClr val="FF0000"/>
              </a:solidFill>
            </a:rPr>
            <a:t>40</a:t>
          </a:r>
          <a:r>
            <a:rPr kumimoji="1" lang="ja-JP" altLang="en-US" sz="1100" b="1">
              <a:solidFill>
                <a:srgbClr val="FF0000"/>
              </a:solidFill>
            </a:rPr>
            <a:t>台（</a:t>
          </a:r>
          <a:r>
            <a:rPr kumimoji="1" lang="en-US" altLang="ja-JP" sz="1100" b="1">
              <a:solidFill>
                <a:srgbClr val="FF0000"/>
              </a:solidFill>
            </a:rPr>
            <a:t>4,800</a:t>
          </a:r>
          <a:r>
            <a:rPr kumimoji="1" lang="ja-JP" altLang="en-US" sz="1100" b="1">
              <a:solidFill>
                <a:srgbClr val="FF0000"/>
              </a:solidFill>
            </a:rPr>
            <a:t>千円）、介護ソフト（</a:t>
          </a:r>
          <a:r>
            <a:rPr kumimoji="1" lang="en-US" altLang="ja-JP" sz="1100" b="1">
              <a:solidFill>
                <a:srgbClr val="FF0000"/>
              </a:solidFill>
            </a:rPr>
            <a:t>2,500</a:t>
          </a:r>
          <a:r>
            <a:rPr kumimoji="1" lang="ja-JP" altLang="en-US" sz="1100" b="1">
              <a:solidFill>
                <a:srgbClr val="FF0000"/>
              </a:solidFill>
            </a:rPr>
            <a:t>千円、見守り機器との連携費含む）、</a:t>
          </a:r>
          <a:r>
            <a:rPr kumimoji="1" lang="ja-JP" altLang="ja-JP" sz="1100" b="1">
              <a:solidFill>
                <a:srgbClr val="FF0000"/>
              </a:solidFill>
              <a:effectLst/>
              <a:latin typeface="+mn-lt"/>
              <a:ea typeface="+mn-ea"/>
              <a:cs typeface="+mn-cs"/>
            </a:rPr>
            <a:t>スマートフォン</a:t>
          </a:r>
          <a:r>
            <a:rPr kumimoji="1" lang="en-US" altLang="ja-JP" sz="1100" b="1">
              <a:solidFill>
                <a:srgbClr val="FF0000"/>
              </a:solidFill>
              <a:effectLst/>
              <a:latin typeface="+mn-lt"/>
              <a:ea typeface="+mn-ea"/>
              <a:cs typeface="+mn-cs"/>
            </a:rPr>
            <a:t>15</a:t>
          </a:r>
          <a:r>
            <a:rPr kumimoji="1" lang="ja-JP" altLang="ja-JP" sz="1100" b="1">
              <a:solidFill>
                <a:srgbClr val="FF0000"/>
              </a:solidFill>
              <a:effectLst/>
              <a:latin typeface="+mn-lt"/>
              <a:ea typeface="+mn-ea"/>
              <a:cs typeface="+mn-cs"/>
            </a:rPr>
            <a:t>台（</a:t>
          </a:r>
          <a:r>
            <a:rPr kumimoji="1" lang="en-US" altLang="ja-JP" sz="1100" b="1">
              <a:solidFill>
                <a:srgbClr val="FF0000"/>
              </a:solidFill>
              <a:effectLst/>
              <a:latin typeface="+mn-lt"/>
              <a:ea typeface="+mn-ea"/>
              <a:cs typeface="+mn-cs"/>
            </a:rPr>
            <a:t>1,500</a:t>
          </a:r>
          <a:r>
            <a:rPr kumimoji="1" lang="ja-JP" altLang="ja-JP" sz="1100" b="1">
              <a:solidFill>
                <a:srgbClr val="FF0000"/>
              </a:solidFill>
              <a:effectLst/>
              <a:latin typeface="+mn-lt"/>
              <a:ea typeface="+mn-ea"/>
              <a:cs typeface="+mn-cs"/>
            </a:rPr>
            <a:t>千円）</a:t>
          </a:r>
          <a:endParaRPr kumimoji="1" lang="en-US" altLang="ja-JP"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114299</xdr:colOff>
      <xdr:row>15</xdr:row>
      <xdr:rowOff>28576</xdr:rowOff>
    </xdr:from>
    <xdr:to>
      <xdr:col>46</xdr:col>
      <xdr:colOff>333374</xdr:colOff>
      <xdr:row>20</xdr:row>
      <xdr:rowOff>123825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7019924" y="5029201"/>
          <a:ext cx="3990975" cy="952499"/>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消費税がかかる場合は、税込の金額を入力するか、項目に消費税を記載ください。</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行の追加はできませんので、行数に収まるよう大項目毎（見積書別等）に内訳を記載ください。</a:t>
          </a:r>
          <a:endParaRPr kumimoji="1" lang="en-US" altLang="ja-JP" sz="1100" b="1">
            <a:solidFill>
              <a:srgbClr val="FF0000"/>
            </a:solidFill>
          </a:endParaRPr>
        </a:p>
      </xdr:txBody>
    </xdr:sp>
    <xdr:clientData/>
  </xdr:twoCellAnchor>
  <xdr:twoCellAnchor>
    <xdr:from>
      <xdr:col>34</xdr:col>
      <xdr:colOff>85725</xdr:colOff>
      <xdr:row>37</xdr:row>
      <xdr:rowOff>9525</xdr:rowOff>
    </xdr:from>
    <xdr:to>
      <xdr:col>46</xdr:col>
      <xdr:colOff>247650</xdr:colOff>
      <xdr:row>41</xdr:row>
      <xdr:rowOff>57150</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6991350" y="8782050"/>
          <a:ext cx="3933825" cy="733425"/>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消費税は含めないでください。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行の追加はできませんので、行数に収まるよう大項目毎（見積書別等）に内訳を記載ください。</a:t>
          </a:r>
          <a:endParaRPr lang="ja-JP" altLang="ja-JP">
            <a:solidFill>
              <a:srgbClr val="FF0000"/>
            </a:solidFill>
            <a:effectLst/>
          </a:endParaRPr>
        </a:p>
      </xdr:txBody>
    </xdr:sp>
    <xdr:clientData/>
  </xdr:twoCellAnchor>
  <xdr:twoCellAnchor>
    <xdr:from>
      <xdr:col>36</xdr:col>
      <xdr:colOff>19048</xdr:colOff>
      <xdr:row>7</xdr:row>
      <xdr:rowOff>104775</xdr:rowOff>
    </xdr:from>
    <xdr:to>
      <xdr:col>47</xdr:col>
      <xdr:colOff>104775</xdr:colOff>
      <xdr:row>8</xdr:row>
      <xdr:rowOff>200025</xdr:rowOff>
    </xdr:to>
    <xdr:sp macro="" textlink="">
      <xdr:nvSpPr>
        <xdr:cNvPr id="4" name="吹き出し: 四角形 3">
          <a:extLst>
            <a:ext uri="{FF2B5EF4-FFF2-40B4-BE49-F238E27FC236}">
              <a16:creationId xmlns:a16="http://schemas.microsoft.com/office/drawing/2014/main" id="{28D94380-91DC-5FDE-6A18-04860F439BE5}"/>
            </a:ext>
          </a:extLst>
        </xdr:cNvPr>
        <xdr:cNvSpPr/>
      </xdr:nvSpPr>
      <xdr:spPr>
        <a:xfrm>
          <a:off x="7305673" y="1924050"/>
          <a:ext cx="4162427" cy="514350"/>
        </a:xfrm>
        <a:prstGeom prst="wedgeRectCallout">
          <a:avLst>
            <a:gd name="adj1" fmla="val -58333"/>
            <a:gd name="adj2" fmla="val -22128"/>
          </a:avLst>
        </a:prstGeom>
        <a:solidFill>
          <a:schemeClr val="bg1"/>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導入時期の開始日のみ記載してください。</a:t>
          </a:r>
          <a:endParaRPr kumimoji="1" lang="en-US" altLang="ja-JP" sz="1100">
            <a:solidFill>
              <a:srgbClr val="FF0000"/>
            </a:solidFill>
          </a:endParaRPr>
        </a:p>
        <a:p>
          <a:pPr algn="l"/>
          <a:r>
            <a:rPr kumimoji="1" lang="ja-JP" altLang="en-US" sz="1100">
              <a:solidFill>
                <a:sysClr val="windowText" lastClr="000000"/>
              </a:solidFill>
            </a:rPr>
            <a:t>最終日は交付申請書の工事完了年月日と連動しています。</a:t>
          </a:r>
        </a:p>
      </xdr:txBody>
    </xdr:sp>
    <xdr:clientData/>
  </xdr:twoCellAnchor>
  <xdr:twoCellAnchor>
    <xdr:from>
      <xdr:col>35</xdr:col>
      <xdr:colOff>152400</xdr:colOff>
      <xdr:row>43</xdr:row>
      <xdr:rowOff>152400</xdr:rowOff>
    </xdr:from>
    <xdr:to>
      <xdr:col>46</xdr:col>
      <xdr:colOff>428625</xdr:colOff>
      <xdr:row>46</xdr:row>
      <xdr:rowOff>85725</xdr:rowOff>
    </xdr:to>
    <xdr:sp macro="" textlink="">
      <xdr:nvSpPr>
        <xdr:cNvPr id="5" name="四角形吹き出し 18">
          <a:extLst>
            <a:ext uri="{FF2B5EF4-FFF2-40B4-BE49-F238E27FC236}">
              <a16:creationId xmlns:a16="http://schemas.microsoft.com/office/drawing/2014/main" id="{FE2F9F5E-EFFB-4BB6-BE81-C196FAC6B0C6}"/>
            </a:ext>
          </a:extLst>
        </xdr:cNvPr>
        <xdr:cNvSpPr/>
      </xdr:nvSpPr>
      <xdr:spPr>
        <a:xfrm>
          <a:off x="7248525" y="9953625"/>
          <a:ext cx="3857625" cy="457200"/>
        </a:xfrm>
        <a:prstGeom prst="wedgeRectCallout">
          <a:avLst>
            <a:gd name="adj1" fmla="val -60976"/>
            <a:gd name="adj2" fmla="val -231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合計（複数シートの場合は全シートの合計）が</a:t>
          </a:r>
          <a:r>
            <a:rPr kumimoji="1" lang="ja-JP" altLang="ja-JP" sz="1100" b="1">
              <a:solidFill>
                <a:srgbClr val="FF0000"/>
              </a:solidFill>
              <a:effectLst/>
              <a:latin typeface="+mn-lt"/>
              <a:ea typeface="+mn-ea"/>
              <a:cs typeface="+mn-cs"/>
            </a:rPr>
            <a:t>第</a:t>
          </a:r>
          <a:r>
            <a:rPr kumimoji="1" lang="ja-JP" altLang="en-US" sz="1100" b="1">
              <a:solidFill>
                <a:srgbClr val="FF0000"/>
              </a:solidFill>
              <a:effectLst/>
              <a:latin typeface="+mn-lt"/>
              <a:ea typeface="+mn-ea"/>
              <a:cs typeface="+mn-cs"/>
            </a:rPr>
            <a:t>２</a:t>
          </a:r>
          <a:r>
            <a:rPr kumimoji="1" lang="ja-JP" altLang="ja-JP" sz="1100" b="1">
              <a:solidFill>
                <a:srgbClr val="FF0000"/>
              </a:solidFill>
              <a:effectLst/>
              <a:latin typeface="+mn-lt"/>
              <a:ea typeface="+mn-ea"/>
              <a:cs typeface="+mn-cs"/>
            </a:rPr>
            <a:t>号様式の「</a:t>
          </a:r>
          <a:r>
            <a:rPr kumimoji="1" lang="ja-JP" altLang="en-US" sz="1100" b="1">
              <a:solidFill>
                <a:srgbClr val="FF0000"/>
              </a:solidFill>
              <a:effectLst/>
              <a:latin typeface="+mn-lt"/>
              <a:ea typeface="+mn-ea"/>
              <a:cs typeface="+mn-cs"/>
            </a:rPr>
            <a:t>補助対象経費合計</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と</a:t>
          </a:r>
          <a:r>
            <a:rPr kumimoji="1" lang="ja-JP" altLang="en-US" sz="1100" b="1">
              <a:solidFill>
                <a:srgbClr val="FF0000"/>
              </a:solidFill>
            </a:rPr>
            <a:t>一致していることをご確認ください。</a:t>
          </a:r>
          <a:endParaRPr kumimoji="1" lang="en-US" altLang="ja-JP" sz="1100" b="1">
            <a:solidFill>
              <a:srgbClr val="FF0000"/>
            </a:solidFill>
          </a:endParaRPr>
        </a:p>
      </xdr:txBody>
    </xdr:sp>
    <xdr:clientData/>
  </xdr:twoCellAnchor>
  <xdr:twoCellAnchor>
    <xdr:from>
      <xdr:col>34</xdr:col>
      <xdr:colOff>57150</xdr:colOff>
      <xdr:row>9</xdr:row>
      <xdr:rowOff>180976</xdr:rowOff>
    </xdr:from>
    <xdr:to>
      <xdr:col>46</xdr:col>
      <xdr:colOff>276225</xdr:colOff>
      <xdr:row>10</xdr:row>
      <xdr:rowOff>95251</xdr:rowOff>
    </xdr:to>
    <xdr:sp macro="" textlink="">
      <xdr:nvSpPr>
        <xdr:cNvPr id="6" name="四角形吹き出し 1">
          <a:extLst>
            <a:ext uri="{FF2B5EF4-FFF2-40B4-BE49-F238E27FC236}">
              <a16:creationId xmlns:a16="http://schemas.microsoft.com/office/drawing/2014/main" id="{FABDB732-C40D-4098-B8E9-A69D169DFF8C}"/>
            </a:ext>
          </a:extLst>
        </xdr:cNvPr>
        <xdr:cNvSpPr/>
      </xdr:nvSpPr>
      <xdr:spPr>
        <a:xfrm>
          <a:off x="6962775" y="3105151"/>
          <a:ext cx="3990975" cy="609600"/>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複数の事業所で導入する場合は、シートを複写するか、１シートにまとめてください。</a:t>
          </a:r>
          <a:endParaRPr kumimoji="1" lang="en-US" altLang="ja-JP"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66675</xdr:colOff>
      <xdr:row>18</xdr:row>
      <xdr:rowOff>95250</xdr:rowOff>
    </xdr:from>
    <xdr:to>
      <xdr:col>45</xdr:col>
      <xdr:colOff>257175</xdr:colOff>
      <xdr:row>21</xdr:row>
      <xdr:rowOff>95250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7067550" y="3314700"/>
          <a:ext cx="3276600" cy="523875"/>
        </a:xfrm>
        <a:prstGeom prst="wedgeRectCallout">
          <a:avLst>
            <a:gd name="adj1" fmla="val -56038"/>
            <a:gd name="adj2" fmla="val -18630"/>
          </a:avLst>
        </a:prstGeom>
        <a:solidFill>
          <a:schemeClr val="bg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solidFill>
                <a:srgbClr val="FF0000"/>
              </a:solidFill>
            </a:rPr>
            <a:t>第３号様式「導入に要する経費の内訳」の合計と</a:t>
          </a:r>
          <a:endParaRPr kumimoji="1" lang="en-US" altLang="ja-JP" sz="1100" b="1">
            <a:solidFill>
              <a:srgbClr val="FF0000"/>
            </a:solidFill>
          </a:endParaRPr>
        </a:p>
        <a:p>
          <a:pPr algn="l"/>
          <a:r>
            <a:rPr kumimoji="1" lang="ja-JP" altLang="en-US" sz="1100" b="1">
              <a:solidFill>
                <a:srgbClr val="FF0000"/>
              </a:solidFill>
            </a:rPr>
            <a:t>一致させてください。（税込みです）</a:t>
          </a:r>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19</xdr:col>
      <xdr:colOff>0</xdr:colOff>
      <xdr:row>22</xdr:row>
      <xdr:rowOff>66675</xdr:rowOff>
    </xdr:from>
    <xdr:to>
      <xdr:col>30</xdr:col>
      <xdr:colOff>161925</xdr:colOff>
      <xdr:row>24</xdr:row>
      <xdr:rowOff>161925</xdr:rowOff>
    </xdr:to>
    <xdr:sp macro="" textlink="">
      <xdr:nvSpPr>
        <xdr:cNvPr id="3" name="吹き出し: 四角形 2">
          <a:extLst>
            <a:ext uri="{FF2B5EF4-FFF2-40B4-BE49-F238E27FC236}">
              <a16:creationId xmlns:a16="http://schemas.microsoft.com/office/drawing/2014/main" id="{676B3031-B314-24D9-AD7A-BCBA4B8A70B4}"/>
            </a:ext>
          </a:extLst>
        </xdr:cNvPr>
        <xdr:cNvSpPr/>
      </xdr:nvSpPr>
      <xdr:spPr>
        <a:xfrm>
          <a:off x="3933825" y="4219575"/>
          <a:ext cx="2362200" cy="457200"/>
        </a:xfrm>
        <a:prstGeom prst="wedgeRectCallout">
          <a:avLst>
            <a:gd name="adj1" fmla="val -58333"/>
            <a:gd name="adj2" fmla="val -27674"/>
          </a:avLst>
        </a:prstGeom>
        <a:solidFill>
          <a:schemeClr val="bg1"/>
        </a:solidFill>
        <a:ln>
          <a:solidFill>
            <a:srgbClr val="FFC000"/>
          </a:solid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b="1">
              <a:solidFill>
                <a:srgbClr val="FF0000"/>
              </a:solidFill>
            </a:rPr>
            <a:t>必ず収支の計は一致させてください。</a:t>
          </a:r>
          <a:endParaRPr kumimoji="1" lang="en-US" altLang="ja-JP" sz="1100" b="1">
            <a:solidFill>
              <a:srgbClr val="FF0000"/>
            </a:solidFill>
          </a:endParaRPr>
        </a:p>
        <a:p>
          <a:pPr algn="l"/>
          <a:r>
            <a:rPr kumimoji="1" lang="ja-JP" altLang="en-US" sz="1100" b="1">
              <a:solidFill>
                <a:srgbClr val="FF0000"/>
              </a:solidFill>
            </a:rPr>
            <a:t>（</a:t>
          </a:r>
          <a:r>
            <a:rPr kumimoji="1" lang="en-US" altLang="ja-JP" sz="1100" b="1">
              <a:solidFill>
                <a:srgbClr val="FF0000"/>
              </a:solidFill>
            </a:rPr>
            <a:t>NG</a:t>
          </a:r>
          <a:r>
            <a:rPr kumimoji="1" lang="ja-JP" altLang="en-US" sz="1100" b="1">
              <a:solidFill>
                <a:srgbClr val="FF0000"/>
              </a:solidFill>
            </a:rPr>
            <a:t>の時は一致していません）</a:t>
          </a:r>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ja-JP" altLang="en-US" sz="11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142875</xdr:colOff>
      <xdr:row>3</xdr:row>
      <xdr:rowOff>95250</xdr:rowOff>
    </xdr:from>
    <xdr:to>
      <xdr:col>34</xdr:col>
      <xdr:colOff>66675</xdr:colOff>
      <xdr:row>45</xdr:row>
      <xdr:rowOff>1133475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42875" y="657225"/>
          <a:ext cx="6734175" cy="1232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r>
            <a:rPr kumimoji="1" lang="ja-JP" altLang="en-US" sz="2800"/>
            <a:t>県→法人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3</xdr:row>
      <xdr:rowOff>114301</xdr:rowOff>
    </xdr:from>
    <xdr:to>
      <xdr:col>34</xdr:col>
      <xdr:colOff>161925</xdr:colOff>
      <xdr:row>48</xdr:row>
      <xdr:rowOff>95251</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38125" y="676276"/>
          <a:ext cx="6734175" cy="13068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endParaRPr kumimoji="1" lang="en-US" altLang="ja-JP" sz="2800"/>
        </a:p>
        <a:p>
          <a:pPr algn="ctr"/>
          <a:r>
            <a:rPr kumimoji="1" lang="ja-JP" altLang="en-US" sz="2800"/>
            <a:t>県→法人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36</xdr:col>
      <xdr:colOff>104775</xdr:colOff>
      <xdr:row>26</xdr:row>
      <xdr:rowOff>66676</xdr:rowOff>
    </xdr:from>
    <xdr:to>
      <xdr:col>46</xdr:col>
      <xdr:colOff>9525</xdr:colOff>
      <xdr:row>30</xdr:row>
      <xdr:rowOff>47626</xdr:rowOff>
    </xdr:to>
    <xdr:sp macro="" textlink="">
      <xdr:nvSpPr>
        <xdr:cNvPr id="2" name="吹き出し: 四角形 1">
          <a:extLst>
            <a:ext uri="{FF2B5EF4-FFF2-40B4-BE49-F238E27FC236}">
              <a16:creationId xmlns:a16="http://schemas.microsoft.com/office/drawing/2014/main" id="{629E363F-8301-69AA-EC47-A6612A2DBA36}"/>
            </a:ext>
          </a:extLst>
        </xdr:cNvPr>
        <xdr:cNvSpPr/>
      </xdr:nvSpPr>
      <xdr:spPr>
        <a:xfrm>
          <a:off x="7019925" y="6057901"/>
          <a:ext cx="2800350" cy="704850"/>
        </a:xfrm>
        <a:prstGeom prst="wedgeRectCallout">
          <a:avLst>
            <a:gd name="adj1" fmla="val -55186"/>
            <a:gd name="adj2" fmla="val -24319"/>
          </a:avLst>
        </a:prstGeom>
        <a:solidFill>
          <a:schemeClr val="bg1"/>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事業完了予定年月日のみ変更の場合</a:t>
          </a:r>
          <a:endParaRPr kumimoji="1" lang="en-US" altLang="ja-JP" sz="1100" b="1">
            <a:solidFill>
              <a:sysClr val="windowText" lastClr="000000"/>
            </a:solidFill>
          </a:endParaRPr>
        </a:p>
        <a:p>
          <a:pPr algn="l"/>
          <a:r>
            <a:rPr kumimoji="1" lang="ja-JP" altLang="en-US" sz="1100" b="0">
              <a:solidFill>
                <a:sysClr val="windowText" lastClr="000000"/>
              </a:solidFill>
            </a:rPr>
            <a:t>添付書類</a:t>
          </a:r>
          <a:endParaRPr kumimoji="1" lang="en-US" altLang="ja-JP" sz="1100" b="0">
            <a:solidFill>
              <a:sysClr val="windowText" lastClr="000000"/>
            </a:solidFill>
          </a:endParaRPr>
        </a:p>
        <a:p>
          <a:pPr algn="l"/>
          <a:r>
            <a:rPr kumimoji="1" lang="ja-JP" altLang="en-US" sz="1100" b="0">
              <a:solidFill>
                <a:sysClr val="windowText" lastClr="000000"/>
              </a:solidFill>
            </a:rPr>
            <a:t>（１）　事業計画書（第３号様式）</a:t>
          </a:r>
        </a:p>
        <a:p>
          <a:pPr algn="l"/>
          <a:r>
            <a:rPr kumimoji="1" lang="ja-JP" altLang="en-US" sz="1100" b="0">
              <a:solidFill>
                <a:sysClr val="windowText" lastClr="000000"/>
              </a:solidFill>
            </a:rPr>
            <a:t>　</a:t>
          </a:r>
        </a:p>
      </xdr:txBody>
    </xdr:sp>
    <xdr:clientData/>
  </xdr:twoCellAnchor>
  <xdr:twoCellAnchor>
    <xdr:from>
      <xdr:col>47</xdr:col>
      <xdr:colOff>57149</xdr:colOff>
      <xdr:row>26</xdr:row>
      <xdr:rowOff>57150</xdr:rowOff>
    </xdr:from>
    <xdr:to>
      <xdr:col>51</xdr:col>
      <xdr:colOff>552451</xdr:colOff>
      <xdr:row>33</xdr:row>
      <xdr:rowOff>0</xdr:rowOff>
    </xdr:to>
    <xdr:sp macro="" textlink="">
      <xdr:nvSpPr>
        <xdr:cNvPr id="3" name="吹き出し: 四角形 2">
          <a:extLst>
            <a:ext uri="{FF2B5EF4-FFF2-40B4-BE49-F238E27FC236}">
              <a16:creationId xmlns:a16="http://schemas.microsoft.com/office/drawing/2014/main" id="{62FCB1DF-DC2C-C497-F05F-06602E6F40EF}"/>
            </a:ext>
          </a:extLst>
        </xdr:cNvPr>
        <xdr:cNvSpPr/>
      </xdr:nvSpPr>
      <xdr:spPr>
        <a:xfrm>
          <a:off x="10553699" y="6048375"/>
          <a:ext cx="3238502" cy="1209675"/>
        </a:xfrm>
        <a:prstGeom prst="wedgeRectCallout">
          <a:avLst>
            <a:gd name="adj1" fmla="val -54627"/>
            <a:gd name="adj2" fmla="val -22754"/>
          </a:avLst>
        </a:prstGeom>
        <a:solidFill>
          <a:sysClr val="window" lastClr="FFFFFF"/>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金額変更の場合</a:t>
          </a:r>
          <a:endParaRPr kumimoji="1" lang="en-US" altLang="ja-JP" sz="1100">
            <a:solidFill>
              <a:sysClr val="windowText" lastClr="000000"/>
            </a:solidFill>
          </a:endParaRPr>
        </a:p>
        <a:p>
          <a:pPr algn="l"/>
          <a:r>
            <a:rPr kumimoji="1" lang="ja-JP" altLang="en-US" sz="1100">
              <a:solidFill>
                <a:sysClr val="windowText" lastClr="000000"/>
              </a:solidFill>
            </a:rPr>
            <a:t>添付書類</a:t>
          </a:r>
          <a:endParaRPr kumimoji="1" lang="en-US" altLang="ja-JP" sz="1100">
            <a:solidFill>
              <a:sysClr val="windowText" lastClr="000000"/>
            </a:solidFill>
          </a:endParaRPr>
        </a:p>
        <a:p>
          <a:pPr algn="l"/>
          <a:r>
            <a:rPr kumimoji="1" lang="ja-JP" altLang="en-US" sz="1100">
              <a:solidFill>
                <a:sysClr val="windowText" lastClr="000000"/>
              </a:solidFill>
            </a:rPr>
            <a:t>（１）　補助金交付申請額の算出根拠（第２号様式）</a:t>
          </a:r>
          <a:endParaRPr kumimoji="1" lang="en-US" altLang="ja-JP" sz="1100">
            <a:solidFill>
              <a:sysClr val="windowText" lastClr="000000"/>
            </a:solidFill>
          </a:endParaRPr>
        </a:p>
        <a:p>
          <a:pPr algn="l"/>
          <a:r>
            <a:rPr kumimoji="1" lang="ja-JP" altLang="en-US" sz="1100">
              <a:solidFill>
                <a:sysClr val="windowText" lastClr="000000"/>
              </a:solidFill>
            </a:rPr>
            <a:t>（２）　事業計画書（第３号様式）</a:t>
          </a:r>
          <a:endParaRPr kumimoji="1" lang="en-US" altLang="ja-JP" sz="1100">
            <a:solidFill>
              <a:sysClr val="windowText" lastClr="000000"/>
            </a:solidFill>
          </a:endParaRPr>
        </a:p>
        <a:p>
          <a:pPr algn="l"/>
          <a:r>
            <a:rPr kumimoji="1" lang="ja-JP" altLang="en-US" sz="1100">
              <a:solidFill>
                <a:sysClr val="windowText" lastClr="000000"/>
              </a:solidFill>
            </a:rPr>
            <a:t>（３）　収支予算書（第４号様式）</a:t>
          </a:r>
          <a:endParaRPr kumimoji="1" lang="en-US" altLang="ja-JP" sz="1100">
            <a:solidFill>
              <a:sysClr val="windowText" lastClr="000000"/>
            </a:solidFill>
          </a:endParaRPr>
        </a:p>
        <a:p>
          <a:pPr algn="l"/>
          <a:r>
            <a:rPr kumimoji="1" lang="ja-JP" altLang="en-US" sz="1100">
              <a:solidFill>
                <a:sysClr val="windowText" lastClr="000000"/>
              </a:solidFill>
            </a:rPr>
            <a:t>（４）　見積書</a:t>
          </a:r>
        </a:p>
      </xdr:txBody>
    </xdr:sp>
    <xdr:clientData/>
  </xdr:twoCellAnchor>
  <xdr:twoCellAnchor>
    <xdr:from>
      <xdr:col>44</xdr:col>
      <xdr:colOff>628649</xdr:colOff>
      <xdr:row>16</xdr:row>
      <xdr:rowOff>219074</xdr:rowOff>
    </xdr:from>
    <xdr:to>
      <xdr:col>49</xdr:col>
      <xdr:colOff>238125</xdr:colOff>
      <xdr:row>19</xdr:row>
      <xdr:rowOff>123825</xdr:rowOff>
    </xdr:to>
    <xdr:sp macro="" textlink="">
      <xdr:nvSpPr>
        <xdr:cNvPr id="4" name="正方形/長方形 3">
          <a:extLst>
            <a:ext uri="{FF2B5EF4-FFF2-40B4-BE49-F238E27FC236}">
              <a16:creationId xmlns:a16="http://schemas.microsoft.com/office/drawing/2014/main" id="{A44CE031-2951-63B9-C4D0-6227BB11068E}"/>
            </a:ext>
          </a:extLst>
        </xdr:cNvPr>
        <xdr:cNvSpPr/>
      </xdr:nvSpPr>
      <xdr:spPr>
        <a:xfrm>
          <a:off x="9067799" y="3695699"/>
          <a:ext cx="3038476" cy="704851"/>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注意！</a:t>
          </a:r>
          <a:endParaRPr kumimoji="1" lang="en-US" altLang="ja-JP" sz="1100" b="1">
            <a:solidFill>
              <a:srgbClr val="FF0000"/>
            </a:solidFill>
          </a:endParaRPr>
        </a:p>
        <a:p>
          <a:pPr algn="l"/>
          <a:r>
            <a:rPr kumimoji="1" lang="ja-JP" altLang="en-US" sz="1100" b="1">
              <a:solidFill>
                <a:sysClr val="windowText" lastClr="000000"/>
              </a:solidFill>
            </a:rPr>
            <a:t>変更申請用の添付書類の様式（</a:t>
          </a:r>
          <a:r>
            <a:rPr kumimoji="1" lang="en-US" altLang="ja-JP" sz="1100" b="1">
              <a:solidFill>
                <a:sysClr val="windowText" lastClr="000000"/>
              </a:solidFill>
            </a:rPr>
            <a:t>2</a:t>
          </a:r>
          <a:r>
            <a:rPr kumimoji="1" lang="ja-JP" altLang="en-US" sz="1100" b="1">
              <a:solidFill>
                <a:sysClr val="windowText" lastClr="000000"/>
              </a:solidFill>
            </a:rPr>
            <a:t>号、</a:t>
          </a:r>
          <a:r>
            <a:rPr kumimoji="1" lang="en-US" altLang="ja-JP" sz="1100" b="1">
              <a:solidFill>
                <a:sysClr val="windowText" lastClr="000000"/>
              </a:solidFill>
            </a:rPr>
            <a:t>3</a:t>
          </a:r>
          <a:r>
            <a:rPr kumimoji="1" lang="ja-JP" altLang="en-US" sz="1100" b="1">
              <a:solidFill>
                <a:sysClr val="windowText" lastClr="000000"/>
              </a:solidFill>
            </a:rPr>
            <a:t>号、</a:t>
          </a:r>
          <a:r>
            <a:rPr kumimoji="1" lang="en-US" altLang="ja-JP" sz="1100" b="1">
              <a:solidFill>
                <a:sysClr val="windowText" lastClr="000000"/>
              </a:solidFill>
            </a:rPr>
            <a:t>4</a:t>
          </a:r>
          <a:r>
            <a:rPr kumimoji="1" lang="ja-JP" altLang="en-US" sz="1100" b="1">
              <a:solidFill>
                <a:sysClr val="windowText" lastClr="000000"/>
              </a:solidFill>
            </a:rPr>
            <a:t>号）は右端（第</a:t>
          </a:r>
          <a:r>
            <a:rPr kumimoji="1" lang="en-US" altLang="ja-JP" sz="1100" b="1">
              <a:solidFill>
                <a:sysClr val="windowText" lastClr="000000"/>
              </a:solidFill>
            </a:rPr>
            <a:t>15</a:t>
          </a:r>
          <a:r>
            <a:rPr kumimoji="1" lang="ja-JP" altLang="en-US" sz="1100" b="1">
              <a:solidFill>
                <a:sysClr val="windowText" lastClr="000000"/>
              </a:solidFill>
            </a:rPr>
            <a:t>号様式の次）にまとめています。</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35</xdr:col>
      <xdr:colOff>190499</xdr:colOff>
      <xdr:row>5</xdr:row>
      <xdr:rowOff>9524</xdr:rowOff>
    </xdr:from>
    <xdr:to>
      <xdr:col>45</xdr:col>
      <xdr:colOff>57150</xdr:colOff>
      <xdr:row>7</xdr:row>
      <xdr:rowOff>95250</xdr:rowOff>
    </xdr:to>
    <xdr:sp macro="" textlink="">
      <xdr:nvSpPr>
        <xdr:cNvPr id="6" name="吹き出し: 四角形 5">
          <a:extLst>
            <a:ext uri="{FF2B5EF4-FFF2-40B4-BE49-F238E27FC236}">
              <a16:creationId xmlns:a16="http://schemas.microsoft.com/office/drawing/2014/main" id="{56659946-1186-2FCA-427A-259DDE81C0DD}"/>
            </a:ext>
          </a:extLst>
        </xdr:cNvPr>
        <xdr:cNvSpPr/>
      </xdr:nvSpPr>
      <xdr:spPr>
        <a:xfrm>
          <a:off x="6915149" y="1066799"/>
          <a:ext cx="2266951" cy="466726"/>
        </a:xfrm>
        <a:prstGeom prst="wedgeRectCallout">
          <a:avLst>
            <a:gd name="adj1" fmla="val -55550"/>
            <a:gd name="adj2" fmla="val -23327"/>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文書番号は貴法人の必要に応じて記入してください。</a:t>
          </a:r>
        </a:p>
      </xdr:txBody>
    </xdr:sp>
    <xdr:clientData/>
  </xdr:twoCellAnchor>
  <xdr:twoCellAnchor>
    <xdr:from>
      <xdr:col>44</xdr:col>
      <xdr:colOff>533399</xdr:colOff>
      <xdr:row>34</xdr:row>
      <xdr:rowOff>1</xdr:rowOff>
    </xdr:from>
    <xdr:to>
      <xdr:col>48</xdr:col>
      <xdr:colOff>657224</xdr:colOff>
      <xdr:row>35</xdr:row>
      <xdr:rowOff>142876</xdr:rowOff>
    </xdr:to>
    <xdr:sp macro="" textlink="">
      <xdr:nvSpPr>
        <xdr:cNvPr id="5" name="フローチャート: 代替処理 4">
          <a:extLst>
            <a:ext uri="{FF2B5EF4-FFF2-40B4-BE49-F238E27FC236}">
              <a16:creationId xmlns:a16="http://schemas.microsoft.com/office/drawing/2014/main" id="{E8CD86F7-348A-EAB5-038C-8193793A4069}"/>
            </a:ext>
          </a:extLst>
        </xdr:cNvPr>
        <xdr:cNvSpPr/>
      </xdr:nvSpPr>
      <xdr:spPr>
        <a:xfrm>
          <a:off x="8972549" y="7439026"/>
          <a:ext cx="2867025" cy="323850"/>
        </a:xfrm>
        <a:prstGeom prst="flowChartAlternateProcess">
          <a:avLst/>
        </a:prstGeom>
        <a:solidFill>
          <a:schemeClr val="bg1"/>
        </a:solidFill>
        <a:ln>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上記確認して、添付書類欄に記入して下さい。</a:t>
          </a:r>
        </a:p>
      </xdr:txBody>
    </xdr:sp>
    <xdr:clientData/>
  </xdr:twoCellAnchor>
  <xdr:twoCellAnchor>
    <xdr:from>
      <xdr:col>36</xdr:col>
      <xdr:colOff>47625</xdr:colOff>
      <xdr:row>23</xdr:row>
      <xdr:rowOff>104775</xdr:rowOff>
    </xdr:from>
    <xdr:to>
      <xdr:col>47</xdr:col>
      <xdr:colOff>219074</xdr:colOff>
      <xdr:row>24</xdr:row>
      <xdr:rowOff>47625</xdr:rowOff>
    </xdr:to>
    <xdr:sp macro="" textlink="">
      <xdr:nvSpPr>
        <xdr:cNvPr id="7" name="吹き出し: 四角形 6">
          <a:extLst>
            <a:ext uri="{FF2B5EF4-FFF2-40B4-BE49-F238E27FC236}">
              <a16:creationId xmlns:a16="http://schemas.microsoft.com/office/drawing/2014/main" id="{C592A7CF-F59E-F1EA-EECE-235EE15150AA}"/>
            </a:ext>
          </a:extLst>
        </xdr:cNvPr>
        <xdr:cNvSpPr/>
      </xdr:nvSpPr>
      <xdr:spPr>
        <a:xfrm>
          <a:off x="6962775" y="5772150"/>
          <a:ext cx="3752849" cy="295275"/>
        </a:xfrm>
        <a:prstGeom prst="wedgeRectCallout">
          <a:avLst>
            <a:gd name="adj1" fmla="val -56199"/>
            <a:gd name="adj2" fmla="val -2277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事業完了予定年月日に</a:t>
          </a:r>
          <a:r>
            <a:rPr kumimoji="1" lang="ja-JP" altLang="en-US" sz="1100" b="1">
              <a:solidFill>
                <a:srgbClr val="FF0000"/>
              </a:solidFill>
            </a:rPr>
            <a:t>変更がない</a:t>
          </a:r>
          <a:r>
            <a:rPr kumimoji="1" lang="ja-JP" altLang="en-US" sz="1100">
              <a:solidFill>
                <a:sysClr val="windowText" lastClr="000000"/>
              </a:solidFill>
            </a:rPr>
            <a:t>場合は</a:t>
          </a:r>
          <a:r>
            <a:rPr kumimoji="1" lang="ja-JP" altLang="en-US" sz="1100" b="1">
              <a:solidFill>
                <a:srgbClr val="FF0000"/>
              </a:solidFill>
            </a:rPr>
            <a:t>記入不要</a:t>
          </a:r>
          <a:r>
            <a:rPr kumimoji="1" lang="ja-JP" altLang="en-US" sz="1100">
              <a:solidFill>
                <a:sysClr val="windowText" lastClr="000000"/>
              </a:solidFill>
            </a:rPr>
            <a:t>です。</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donyu-hojyo@pref.oita.jp"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BJ37"/>
  <sheetViews>
    <sheetView tabSelected="1" view="pageBreakPreview" zoomScaleNormal="100" zoomScaleSheetLayoutView="100" workbookViewId="0">
      <selection activeCell="V7" sqref="V7:W7"/>
    </sheetView>
  </sheetViews>
  <sheetFormatPr defaultColWidth="9" defaultRowHeight="14.25" x14ac:dyDescent="0.15"/>
  <cols>
    <col min="1" max="1" width="1.875" style="1" customWidth="1"/>
    <col min="2" max="3" width="2.25" style="1" customWidth="1"/>
    <col min="4" max="5" width="2.75" style="1" customWidth="1"/>
    <col min="6" max="6" width="3.5" style="1" customWidth="1"/>
    <col min="7" max="7" width="2.75" style="1" customWidth="1"/>
    <col min="8" max="8" width="4.125" style="1" customWidth="1"/>
    <col min="9" max="9" width="3.875" style="1" customWidth="1"/>
    <col min="10" max="11" width="3.5" style="1" customWidth="1"/>
    <col min="12" max="28" width="2.625" style="1" customWidth="1"/>
    <col min="29" max="29" width="2.375" style="1" customWidth="1"/>
    <col min="30" max="30" width="2.625" style="1" customWidth="1"/>
    <col min="31" max="31" width="3" style="1" customWidth="1"/>
    <col min="32" max="32" width="2.625" style="1" customWidth="1"/>
    <col min="33" max="33" width="1.875" style="1" customWidth="1"/>
    <col min="34" max="43" width="2.5" style="1" customWidth="1"/>
    <col min="44" max="47" width="9" style="1"/>
    <col min="48" max="66" width="2.5" style="1" customWidth="1"/>
    <col min="67" max="16384" width="9" style="1"/>
  </cols>
  <sheetData>
    <row r="1" spans="1:35" x14ac:dyDescent="0.15">
      <c r="A1" s="2"/>
    </row>
    <row r="2" spans="1:35" s="2" customFormat="1" ht="15" customHeight="1" x14ac:dyDescent="0.15">
      <c r="A2" s="2" t="s">
        <v>23</v>
      </c>
    </row>
    <row r="3" spans="1:35" s="2" customFormat="1" ht="15" customHeight="1" x14ac:dyDescent="0.15"/>
    <row r="4" spans="1:35" s="2" customFormat="1" ht="15" customHeight="1" x14ac:dyDescent="0.15">
      <c r="A4" s="3"/>
      <c r="B4" s="3"/>
      <c r="C4" s="3"/>
      <c r="D4" s="3"/>
      <c r="E4" s="3"/>
      <c r="F4" s="3"/>
      <c r="G4" s="238"/>
      <c r="H4" s="238"/>
      <c r="I4" s="85"/>
      <c r="J4" s="2" t="s">
        <v>71</v>
      </c>
      <c r="Z4" s="3"/>
      <c r="AA4" s="3"/>
      <c r="AB4" s="3"/>
      <c r="AC4" s="3"/>
      <c r="AD4" s="3"/>
      <c r="AE4" s="3"/>
      <c r="AF4" s="3"/>
      <c r="AG4" s="3"/>
    </row>
    <row r="5" spans="1:35" s="2" customFormat="1" ht="15" customHeight="1" x14ac:dyDescent="0.15"/>
    <row r="6" spans="1:35" s="2" customFormat="1" ht="15" customHeight="1" x14ac:dyDescent="0.15">
      <c r="X6" s="251" t="s">
        <v>272</v>
      </c>
      <c r="Y6" s="251"/>
      <c r="Z6" s="251"/>
      <c r="AA6" s="251"/>
      <c r="AB6" s="251"/>
      <c r="AC6" s="251"/>
      <c r="AD6" s="251"/>
      <c r="AE6" s="251"/>
      <c r="AF6" s="251"/>
    </row>
    <row r="7" spans="1:35" s="2" customFormat="1" ht="15" customHeight="1" x14ac:dyDescent="0.15">
      <c r="V7" s="238"/>
      <c r="W7" s="238"/>
      <c r="X7" s="236"/>
      <c r="Y7" s="236"/>
      <c r="Z7" s="15" t="s">
        <v>111</v>
      </c>
      <c r="AA7" s="236"/>
      <c r="AB7" s="236"/>
      <c r="AC7" s="2" t="s">
        <v>1</v>
      </c>
      <c r="AD7" s="236"/>
      <c r="AE7" s="236"/>
      <c r="AF7" s="2" t="s">
        <v>0</v>
      </c>
      <c r="AI7" s="81"/>
    </row>
    <row r="8" spans="1:35" s="2" customFormat="1" ht="15" customHeight="1" x14ac:dyDescent="0.15"/>
    <row r="9" spans="1:35" s="2" customFormat="1" ht="15" customHeight="1" x14ac:dyDescent="0.15">
      <c r="B9" s="242" t="s">
        <v>32</v>
      </c>
      <c r="C9" s="242"/>
      <c r="D9" s="242"/>
      <c r="E9" s="242"/>
      <c r="F9" s="242"/>
      <c r="G9" s="236"/>
      <c r="H9" s="236"/>
      <c r="I9" s="236"/>
      <c r="J9" s="236"/>
      <c r="K9" s="2" t="s">
        <v>35</v>
      </c>
    </row>
    <row r="10" spans="1:35" s="2" customFormat="1" ht="15" customHeight="1" x14ac:dyDescent="0.15"/>
    <row r="11" spans="1:35" s="2" customFormat="1" ht="15" customHeight="1" x14ac:dyDescent="0.15">
      <c r="M11" s="247" t="s">
        <v>199</v>
      </c>
      <c r="N11" s="247"/>
      <c r="O11" s="247"/>
      <c r="P11" s="247"/>
      <c r="Q11" s="247"/>
      <c r="S11" s="241"/>
      <c r="T11" s="241"/>
      <c r="U11" s="241"/>
      <c r="V11" s="241"/>
      <c r="W11" s="241"/>
      <c r="X11" s="241"/>
      <c r="Y11" s="241"/>
      <c r="Z11" s="241"/>
      <c r="AA11" s="241"/>
      <c r="AB11" s="241"/>
      <c r="AC11" s="241"/>
      <c r="AD11" s="241"/>
      <c r="AE11" s="241"/>
      <c r="AF11" s="241"/>
    </row>
    <row r="12" spans="1:35" s="2" customFormat="1" ht="15" customHeight="1" x14ac:dyDescent="0.15">
      <c r="M12" s="247" t="s">
        <v>200</v>
      </c>
      <c r="N12" s="247"/>
      <c r="O12" s="247"/>
      <c r="P12" s="247"/>
      <c r="Q12" s="247"/>
      <c r="S12" s="241"/>
      <c r="T12" s="241"/>
      <c r="U12" s="241"/>
      <c r="V12" s="241"/>
      <c r="W12" s="241"/>
      <c r="X12" s="241"/>
      <c r="Y12" s="241"/>
      <c r="Z12" s="241"/>
      <c r="AA12" s="241"/>
      <c r="AB12" s="241"/>
      <c r="AC12" s="241"/>
      <c r="AD12" s="241"/>
      <c r="AE12" s="241"/>
      <c r="AF12" s="241"/>
    </row>
    <row r="13" spans="1:35" s="2" customFormat="1" ht="15" customHeight="1" x14ac:dyDescent="0.15">
      <c r="M13" s="246" t="s">
        <v>72</v>
      </c>
      <c r="N13" s="246"/>
      <c r="O13" s="246"/>
      <c r="P13" s="246"/>
      <c r="Q13" s="246"/>
      <c r="S13" s="243"/>
      <c r="T13" s="243"/>
      <c r="U13" s="243"/>
      <c r="V13" s="243"/>
      <c r="W13" s="243"/>
      <c r="X13" s="243"/>
      <c r="Y13" s="243"/>
      <c r="Z13" s="243"/>
      <c r="AA13" s="243"/>
      <c r="AB13" s="243"/>
      <c r="AC13" s="243"/>
      <c r="AD13" s="243"/>
      <c r="AE13" s="243"/>
      <c r="AF13" s="243"/>
      <c r="AH13" s="4"/>
    </row>
    <row r="14" spans="1:35" s="2" customFormat="1" ht="15" customHeight="1" x14ac:dyDescent="0.15">
      <c r="AF14" s="3"/>
      <c r="AG14" s="3"/>
      <c r="AH14" s="4"/>
    </row>
    <row r="15" spans="1:35" s="2" customFormat="1" ht="15" customHeight="1" x14ac:dyDescent="0.15">
      <c r="D15" s="274"/>
      <c r="E15" s="274"/>
      <c r="F15" s="85"/>
      <c r="G15" s="13" t="s">
        <v>73</v>
      </c>
      <c r="AF15" s="3"/>
      <c r="AG15" s="3"/>
      <c r="AH15" s="4"/>
    </row>
    <row r="16" spans="1:35" s="2" customFormat="1" ht="15" customHeight="1" x14ac:dyDescent="0.15">
      <c r="A16" s="17"/>
      <c r="B16" s="17"/>
      <c r="C16" s="22" t="s">
        <v>74</v>
      </c>
      <c r="D16" s="17"/>
      <c r="E16" s="17"/>
      <c r="F16" s="244"/>
      <c r="G16" s="245"/>
      <c r="H16" s="245"/>
      <c r="I16" s="245"/>
      <c r="J16" s="22" t="s">
        <v>84</v>
      </c>
      <c r="K16" s="22"/>
      <c r="L16" s="17"/>
      <c r="M16" s="17"/>
      <c r="N16" s="17"/>
      <c r="O16" s="17"/>
      <c r="P16" s="17"/>
      <c r="Q16" s="17"/>
      <c r="R16" s="17"/>
      <c r="S16" s="17"/>
      <c r="T16" s="17"/>
      <c r="U16" s="17"/>
      <c r="V16" s="17"/>
      <c r="W16" s="17"/>
      <c r="X16" s="17"/>
      <c r="Y16" s="17"/>
      <c r="Z16" s="17"/>
      <c r="AA16" s="17"/>
      <c r="AB16" s="17"/>
      <c r="AC16" s="17"/>
      <c r="AD16" s="17"/>
      <c r="AE16" s="17"/>
      <c r="AF16" s="17"/>
      <c r="AG16" s="17"/>
    </row>
    <row r="17" spans="1:62" s="2" customFormat="1" ht="15" customHeight="1" x14ac:dyDescent="0.15">
      <c r="A17" s="17"/>
      <c r="B17" s="17"/>
      <c r="C17" s="22" t="s">
        <v>83</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62" s="2" customFormat="1" ht="15" customHeight="1" x14ac:dyDescent="0.1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62" s="2" customFormat="1" ht="15" customHeight="1" x14ac:dyDescent="0.15">
      <c r="A19" s="242" t="s">
        <v>3</v>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row>
    <row r="20" spans="1:62" s="2" customFormat="1" ht="15" customHeight="1" x14ac:dyDescent="0.15">
      <c r="C20" s="15"/>
      <c r="D20" s="15"/>
      <c r="E20" s="15"/>
    </row>
    <row r="21" spans="1:62" s="2" customFormat="1" ht="80.25" customHeight="1" x14ac:dyDescent="0.15">
      <c r="B21" s="272" t="s">
        <v>19</v>
      </c>
      <c r="C21" s="273"/>
      <c r="D21" s="271" t="s">
        <v>75</v>
      </c>
      <c r="E21" s="271"/>
      <c r="F21" s="271"/>
      <c r="G21" s="271"/>
      <c r="H21" s="271"/>
      <c r="I21" s="271"/>
      <c r="J21" s="248"/>
      <c r="K21" s="249"/>
      <c r="L21" s="249"/>
      <c r="M21" s="249"/>
      <c r="N21" s="249"/>
      <c r="O21" s="249"/>
      <c r="P21" s="249"/>
      <c r="Q21" s="249"/>
      <c r="R21" s="249"/>
      <c r="S21" s="249"/>
      <c r="T21" s="249"/>
      <c r="U21" s="249"/>
      <c r="V21" s="249"/>
      <c r="W21" s="249"/>
      <c r="X21" s="249"/>
      <c r="Y21" s="249"/>
      <c r="Z21" s="249"/>
      <c r="AA21" s="249"/>
      <c r="AB21" s="249"/>
      <c r="AC21" s="249"/>
      <c r="AD21" s="249"/>
      <c r="AE21" s="249"/>
      <c r="AF21" s="250"/>
    </row>
    <row r="22" spans="1:62" ht="24.75" customHeight="1" x14ac:dyDescent="0.15">
      <c r="B22" s="267" t="s">
        <v>21</v>
      </c>
      <c r="C22" s="268"/>
      <c r="D22" s="269" t="s">
        <v>76</v>
      </c>
      <c r="E22" s="269"/>
      <c r="F22" s="269"/>
      <c r="G22" s="269"/>
      <c r="H22" s="269"/>
      <c r="I22" s="270"/>
      <c r="J22" s="39"/>
      <c r="K22" s="40"/>
      <c r="L22" s="40"/>
      <c r="M22" s="40"/>
      <c r="N22" s="40"/>
      <c r="O22" s="240"/>
      <c r="P22" s="240"/>
      <c r="Q22" s="239"/>
      <c r="R22" s="240"/>
      <c r="S22" s="18" t="s">
        <v>2</v>
      </c>
      <c r="T22" s="239"/>
      <c r="U22" s="240"/>
      <c r="V22" s="18" t="s">
        <v>1</v>
      </c>
      <c r="W22" s="239"/>
      <c r="X22" s="240"/>
      <c r="Y22" s="18" t="s">
        <v>0</v>
      </c>
      <c r="Z22" s="42"/>
      <c r="AA22" s="42"/>
      <c r="AB22" s="42"/>
      <c r="AC22" s="42"/>
      <c r="AD22" s="42"/>
      <c r="AE22" s="42"/>
      <c r="AF22" s="43"/>
      <c r="AN22" s="130"/>
      <c r="AV22" s="12"/>
      <c r="AW22" s="12"/>
      <c r="AX22" s="12"/>
      <c r="AY22" s="12"/>
      <c r="AZ22" s="12"/>
      <c r="BA22" s="12"/>
      <c r="BB22" s="12"/>
      <c r="BC22" s="12"/>
      <c r="BD22" s="12"/>
      <c r="BE22" s="14"/>
      <c r="BF22" s="12"/>
      <c r="BG22" s="12"/>
      <c r="BH22" s="12"/>
      <c r="BI22" s="12"/>
      <c r="BJ22" s="11"/>
    </row>
    <row r="23" spans="1:62" ht="24.75" customHeight="1" x14ac:dyDescent="0.15">
      <c r="B23" s="30"/>
      <c r="C23" s="30"/>
      <c r="D23" s="38"/>
      <c r="E23" s="38"/>
      <c r="F23" s="38"/>
      <c r="G23" s="38"/>
      <c r="H23" s="38"/>
      <c r="I23" s="38"/>
      <c r="J23"/>
      <c r="K23"/>
      <c r="L23"/>
      <c r="M23"/>
      <c r="N23"/>
      <c r="O23"/>
      <c r="P23"/>
      <c r="Q23" s="93"/>
      <c r="R23" s="94"/>
      <c r="S23" s="95"/>
      <c r="T23" s="93"/>
      <c r="U23" s="94"/>
      <c r="V23" s="95"/>
      <c r="W23" s="93"/>
      <c r="X23" s="94"/>
      <c r="Y23" s="95"/>
      <c r="Z23" s="6"/>
      <c r="AA23" s="6"/>
      <c r="AB23" s="6"/>
      <c r="AC23" s="6"/>
      <c r="AD23" s="6"/>
      <c r="AE23" s="6"/>
      <c r="AF23" s="6"/>
      <c r="AV23" s="12"/>
      <c r="AW23" s="12"/>
      <c r="AX23" s="12"/>
      <c r="AY23" s="12"/>
      <c r="AZ23" s="12"/>
      <c r="BA23" s="12"/>
      <c r="BB23" s="12"/>
      <c r="BC23" s="12"/>
      <c r="BD23" s="12"/>
      <c r="BE23" s="14"/>
      <c r="BF23" s="12"/>
      <c r="BG23" s="12"/>
      <c r="BH23" s="12"/>
      <c r="BI23" s="12"/>
      <c r="BJ23" s="11"/>
    </row>
    <row r="24" spans="1:62" ht="24.75" customHeight="1" x14ac:dyDescent="0.15">
      <c r="B24" s="237" t="s">
        <v>22</v>
      </c>
      <c r="C24" s="237"/>
      <c r="D24" t="s">
        <v>12</v>
      </c>
      <c r="E24"/>
      <c r="F24"/>
      <c r="G24"/>
      <c r="H24"/>
      <c r="I24"/>
      <c r="J24"/>
      <c r="K24"/>
      <c r="L24"/>
      <c r="M24"/>
      <c r="N24"/>
      <c r="O24"/>
      <c r="P24"/>
      <c r="Q24"/>
      <c r="R24"/>
      <c r="S24"/>
      <c r="T24"/>
      <c r="U24"/>
      <c r="V24"/>
      <c r="W24"/>
      <c r="X24"/>
      <c r="Y24"/>
      <c r="Z24"/>
      <c r="AA24"/>
      <c r="AB24"/>
      <c r="AC24"/>
      <c r="AD24"/>
      <c r="AE24"/>
      <c r="AF24"/>
    </row>
    <row r="25" spans="1:62" x14ac:dyDescent="0.15">
      <c r="B25" s="19"/>
      <c r="C25" s="237" t="s">
        <v>18</v>
      </c>
      <c r="D25" s="237"/>
      <c r="E25" s="30"/>
      <c r="F25" s="15" t="s">
        <v>78</v>
      </c>
      <c r="G25"/>
      <c r="H25"/>
      <c r="I25"/>
      <c r="J25"/>
      <c r="K25"/>
      <c r="L25"/>
      <c r="M25"/>
      <c r="N25"/>
      <c r="O25"/>
      <c r="P25"/>
      <c r="Q25"/>
      <c r="R25"/>
      <c r="S25"/>
      <c r="T25"/>
      <c r="U25"/>
      <c r="V25"/>
      <c r="W25"/>
      <c r="X25"/>
      <c r="Y25"/>
      <c r="Z25"/>
      <c r="AA25"/>
      <c r="AB25"/>
      <c r="AC25"/>
      <c r="AD25"/>
      <c r="AE25"/>
      <c r="AF25"/>
    </row>
    <row r="26" spans="1:62" x14ac:dyDescent="0.15">
      <c r="B26"/>
      <c r="C26" s="237" t="s">
        <v>37</v>
      </c>
      <c r="D26" s="237"/>
      <c r="E26" s="30"/>
      <c r="F26" s="15" t="s">
        <v>79</v>
      </c>
      <c r="G26"/>
      <c r="H26"/>
      <c r="I26"/>
      <c r="J26"/>
      <c r="K26"/>
      <c r="L26"/>
      <c r="M26"/>
      <c r="N26"/>
      <c r="O26"/>
      <c r="P26"/>
      <c r="Q26"/>
      <c r="R26"/>
      <c r="S26"/>
      <c r="T26"/>
      <c r="U26"/>
      <c r="V26"/>
      <c r="W26"/>
      <c r="X26"/>
      <c r="Y26"/>
      <c r="Z26"/>
      <c r="AA26"/>
      <c r="AB26"/>
      <c r="AC26"/>
      <c r="AD26"/>
      <c r="AE26"/>
      <c r="AF26"/>
    </row>
    <row r="27" spans="1:62" x14ac:dyDescent="0.15">
      <c r="C27" s="237" t="s">
        <v>38</v>
      </c>
      <c r="D27" s="237"/>
      <c r="E27" s="30"/>
      <c r="F27" s="15" t="s">
        <v>80</v>
      </c>
      <c r="P27" s="29"/>
    </row>
    <row r="28" spans="1:62" x14ac:dyDescent="0.15">
      <c r="C28" s="237" t="s">
        <v>77</v>
      </c>
      <c r="D28" s="237"/>
      <c r="E28" s="30"/>
      <c r="F28" s="15" t="s">
        <v>82</v>
      </c>
      <c r="P28" s="29"/>
    </row>
    <row r="29" spans="1:62" x14ac:dyDescent="0.15">
      <c r="C29" s="237" t="s">
        <v>81</v>
      </c>
      <c r="D29" s="237"/>
      <c r="E29" s="30"/>
      <c r="F29" s="15" t="s">
        <v>9</v>
      </c>
      <c r="P29" s="29"/>
    </row>
    <row r="31" spans="1:62" customFormat="1" ht="14.25" customHeight="1" x14ac:dyDescent="0.15">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row>
    <row r="34" spans="13:32" ht="18" customHeight="1" x14ac:dyDescent="0.15"/>
    <row r="35" spans="13:32" s="13" customFormat="1" ht="15" customHeight="1" x14ac:dyDescent="0.15">
      <c r="M35" s="258" t="s">
        <v>85</v>
      </c>
      <c r="N35" s="259"/>
      <c r="O35" s="259"/>
      <c r="P35" s="259"/>
      <c r="Q35" s="260"/>
      <c r="R35" s="255" t="s">
        <v>86</v>
      </c>
      <c r="S35" s="256"/>
      <c r="T35" s="256"/>
      <c r="U35" s="256"/>
      <c r="V35" s="257"/>
      <c r="W35" s="252"/>
      <c r="X35" s="253"/>
      <c r="Y35" s="253"/>
      <c r="Z35" s="253"/>
      <c r="AA35" s="253"/>
      <c r="AB35" s="253"/>
      <c r="AC35" s="253"/>
      <c r="AD35" s="253"/>
      <c r="AE35" s="253"/>
      <c r="AF35" s="254"/>
    </row>
    <row r="36" spans="13:32" s="13" customFormat="1" ht="15" customHeight="1" x14ac:dyDescent="0.15">
      <c r="M36" s="261"/>
      <c r="N36" s="262"/>
      <c r="O36" s="262"/>
      <c r="P36" s="262"/>
      <c r="Q36" s="263"/>
      <c r="R36" s="255" t="s">
        <v>87</v>
      </c>
      <c r="S36" s="256"/>
      <c r="T36" s="256"/>
      <c r="U36" s="256"/>
      <c r="V36" s="257"/>
      <c r="W36" s="252"/>
      <c r="X36" s="253"/>
      <c r="Y36" s="253"/>
      <c r="Z36" s="253"/>
      <c r="AA36" s="253"/>
      <c r="AB36" s="253"/>
      <c r="AC36" s="253"/>
      <c r="AD36" s="253"/>
      <c r="AE36" s="253"/>
      <c r="AF36" s="254"/>
    </row>
    <row r="37" spans="13:32" s="13" customFormat="1" ht="15" customHeight="1" x14ac:dyDescent="0.15">
      <c r="M37" s="264"/>
      <c r="N37" s="265"/>
      <c r="O37" s="265"/>
      <c r="P37" s="265"/>
      <c r="Q37" s="266"/>
      <c r="R37" s="255" t="s">
        <v>88</v>
      </c>
      <c r="S37" s="256"/>
      <c r="T37" s="256"/>
      <c r="U37" s="256"/>
      <c r="V37" s="257"/>
      <c r="W37" s="252"/>
      <c r="X37" s="253"/>
      <c r="Y37" s="253"/>
      <c r="Z37" s="253"/>
      <c r="AA37" s="253"/>
      <c r="AB37" s="253"/>
      <c r="AC37" s="253"/>
      <c r="AD37" s="253"/>
      <c r="AE37" s="253"/>
      <c r="AF37" s="254"/>
    </row>
  </sheetData>
  <sheetProtection algorithmName="SHA-512" hashValue="+4K3lUwf0Uj+LPEb369xcI6PVUqt9wy3PkCuWBBE7bSigQAIenbwguQsYkqS45IsWJ6eiSmo0STk7BId+EnH4w==" saltValue="boFMrzUeTSnIhrjJoPRMuA==" spinCount="100000" sheet="1" selectLockedCells="1"/>
  <mergeCells count="39">
    <mergeCell ref="AA7:AB7"/>
    <mergeCell ref="B9:F9"/>
    <mergeCell ref="D21:I21"/>
    <mergeCell ref="B21:C21"/>
    <mergeCell ref="D15:E15"/>
    <mergeCell ref="X7:Y7"/>
    <mergeCell ref="V7:W7"/>
    <mergeCell ref="B24:C24"/>
    <mergeCell ref="T22:U22"/>
    <mergeCell ref="B22:C22"/>
    <mergeCell ref="O22:P22"/>
    <mergeCell ref="D22:I22"/>
    <mergeCell ref="C28:D28"/>
    <mergeCell ref="C26:D26"/>
    <mergeCell ref="C27:D27"/>
    <mergeCell ref="C29:D29"/>
    <mergeCell ref="M35:Q37"/>
    <mergeCell ref="W35:AF35"/>
    <mergeCell ref="W36:AF36"/>
    <mergeCell ref="W37:AF37"/>
    <mergeCell ref="R35:V35"/>
    <mergeCell ref="R36:V36"/>
    <mergeCell ref="R37:V37"/>
    <mergeCell ref="AD7:AE7"/>
    <mergeCell ref="C25:D25"/>
    <mergeCell ref="G4:H4"/>
    <mergeCell ref="W22:X22"/>
    <mergeCell ref="S11:AF11"/>
    <mergeCell ref="A19:AG19"/>
    <mergeCell ref="S12:AF12"/>
    <mergeCell ref="S13:AF13"/>
    <mergeCell ref="G9:J9"/>
    <mergeCell ref="F16:I16"/>
    <mergeCell ref="M13:Q13"/>
    <mergeCell ref="M12:Q12"/>
    <mergeCell ref="M11:Q11"/>
    <mergeCell ref="J21:AF21"/>
    <mergeCell ref="Q22:R22"/>
    <mergeCell ref="X6:AF6"/>
  </mergeCells>
  <phoneticPr fontId="2"/>
  <dataValidations count="1">
    <dataValidation type="list" allowBlank="1" showInputMessage="1" showErrorMessage="1" sqref="G4:H4 O22:P22 D15 V7" xr:uid="{00000000-0002-0000-0000-000000000000}">
      <formula1>"令和"</formula1>
    </dataValidation>
  </dataValidations>
  <printOptions horizontalCentered="1"/>
  <pageMargins left="0.78740157480314965" right="0.78740157480314965" top="0.78740157480314965" bottom="0.39370078740157483" header="0.31496062992125984" footer="0.31496062992125984"/>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sheetPr>
  <dimension ref="A1:AL55"/>
  <sheetViews>
    <sheetView view="pageBreakPreview" zoomScaleNormal="100" zoomScaleSheetLayoutView="100" workbookViewId="0">
      <selection activeCell="AD7" sqref="AD7:AE7"/>
    </sheetView>
  </sheetViews>
  <sheetFormatPr defaultColWidth="9" defaultRowHeight="14.25" x14ac:dyDescent="0.15"/>
  <cols>
    <col min="1" max="11" width="2.5" style="1" customWidth="1"/>
    <col min="12" max="12" width="4.75" style="1" customWidth="1"/>
    <col min="13" max="16" width="3.375" style="1" customWidth="1"/>
    <col min="17" max="33" width="2.5" style="1" customWidth="1"/>
    <col min="34" max="34" width="3" style="1" customWidth="1"/>
    <col min="35" max="43" width="2.5" style="1" customWidth="1"/>
    <col min="44" max="16384" width="9" style="1"/>
  </cols>
  <sheetData>
    <row r="1" spans="1:38" x14ac:dyDescent="0.15">
      <c r="A1" s="60" t="s">
        <v>141</v>
      </c>
    </row>
    <row r="2" spans="1:38" s="2" customFormat="1" ht="15" customHeight="1" x14ac:dyDescent="0.15">
      <c r="A2" s="2" t="s">
        <v>143</v>
      </c>
    </row>
    <row r="3" spans="1:38" s="2" customFormat="1" ht="15" customHeight="1" x14ac:dyDescent="0.15">
      <c r="Y3" s="16"/>
      <c r="Z3" s="16"/>
      <c r="AB3" s="16"/>
      <c r="AC3" s="16"/>
      <c r="AE3" s="16"/>
      <c r="AF3" s="16"/>
    </row>
    <row r="4" spans="1:38" s="2" customFormat="1" ht="15" customHeight="1" x14ac:dyDescent="0.15">
      <c r="A4" s="3"/>
      <c r="B4" s="3"/>
      <c r="C4" s="3"/>
      <c r="D4" s="3"/>
      <c r="E4" s="427">
        <f>'第１号様式（第４条関係）'!G4</f>
        <v>0</v>
      </c>
      <c r="F4" s="427"/>
      <c r="G4" s="421">
        <f>'第１号様式（第４条関係）'!I4</f>
        <v>0</v>
      </c>
      <c r="H4" s="421"/>
      <c r="I4" s="2" t="s">
        <v>144</v>
      </c>
      <c r="Z4" s="3"/>
      <c r="AA4" s="3"/>
      <c r="AB4" s="3"/>
      <c r="AC4" s="3"/>
      <c r="AD4" s="3"/>
      <c r="AE4" s="3"/>
      <c r="AF4" s="3"/>
      <c r="AG4" s="3"/>
    </row>
    <row r="5" spans="1:38" s="2" customFormat="1" ht="15" customHeight="1" x14ac:dyDescent="0.15"/>
    <row r="6" spans="1:38" s="2" customFormat="1" ht="15" customHeight="1" x14ac:dyDescent="0.15">
      <c r="W6" s="413" t="s">
        <v>201</v>
      </c>
      <c r="X6" s="413"/>
      <c r="Y6" s="413"/>
      <c r="Z6" s="413"/>
      <c r="AA6" s="413"/>
      <c r="AB6" s="413"/>
      <c r="AC6" s="413"/>
      <c r="AD6" s="413"/>
      <c r="AE6" s="413"/>
      <c r="AF6" s="413"/>
    </row>
    <row r="7" spans="1:38" s="2" customFormat="1" ht="15" customHeight="1" x14ac:dyDescent="0.15">
      <c r="V7" s="415"/>
      <c r="W7" s="415"/>
      <c r="X7" s="413"/>
      <c r="Y7" s="413"/>
      <c r="Z7" s="15" t="s">
        <v>111</v>
      </c>
      <c r="AA7" s="413"/>
      <c r="AB7" s="413"/>
      <c r="AC7" s="2" t="s">
        <v>1</v>
      </c>
      <c r="AD7" s="413"/>
      <c r="AE7" s="413"/>
      <c r="AF7" s="2" t="s">
        <v>0</v>
      </c>
    </row>
    <row r="8" spans="1:38" s="2" customFormat="1" ht="15" customHeight="1" x14ac:dyDescent="0.15">
      <c r="V8" s="32"/>
      <c r="W8" s="32"/>
      <c r="X8" s="32"/>
      <c r="Y8" s="32"/>
      <c r="Z8" s="33"/>
      <c r="AA8" s="31"/>
      <c r="AB8" s="32"/>
      <c r="AC8" s="33"/>
      <c r="AD8" s="31"/>
      <c r="AE8" s="32"/>
      <c r="AF8" s="33"/>
    </row>
    <row r="9" spans="1:38" ht="15" customHeight="1" x14ac:dyDescent="0.15">
      <c r="A9" s="2"/>
      <c r="B9" s="414">
        <f>'第１号様式（第４条関係）'!S12</f>
        <v>0</v>
      </c>
      <c r="C9" s="414"/>
      <c r="D9" s="414"/>
      <c r="E9" s="414"/>
      <c r="F9" s="414"/>
      <c r="G9" s="414"/>
      <c r="H9" s="414"/>
      <c r="I9" s="414"/>
      <c r="J9" s="414"/>
      <c r="K9" s="414"/>
      <c r="L9" s="414"/>
      <c r="M9" s="414"/>
      <c r="N9" s="414"/>
      <c r="O9" s="2"/>
      <c r="P9" s="2"/>
      <c r="Q9" s="2"/>
      <c r="R9" s="2"/>
      <c r="S9" s="2"/>
      <c r="T9" s="2"/>
      <c r="U9" s="2"/>
      <c r="V9" s="2"/>
      <c r="W9" s="2"/>
      <c r="X9" s="2"/>
      <c r="Y9" s="2"/>
      <c r="Z9" s="2"/>
      <c r="AA9" s="2"/>
      <c r="AB9" s="2"/>
      <c r="AC9" s="2"/>
      <c r="AD9" s="2"/>
      <c r="AE9" s="2"/>
      <c r="AF9" s="2"/>
      <c r="AG9" s="2"/>
      <c r="AH9" s="2"/>
    </row>
    <row r="10" spans="1:38" ht="15" customHeight="1" x14ac:dyDescent="0.15">
      <c r="A10" s="2"/>
      <c r="B10" s="423">
        <f>'第１号様式（第４条関係）'!S13</f>
        <v>0</v>
      </c>
      <c r="C10" s="423"/>
      <c r="D10" s="423"/>
      <c r="E10" s="423"/>
      <c r="F10" s="423"/>
      <c r="G10" s="423"/>
      <c r="H10" s="423"/>
      <c r="I10" s="423"/>
      <c r="J10" s="423"/>
      <c r="K10" s="423"/>
      <c r="L10" s="423"/>
      <c r="M10" s="423"/>
      <c r="N10" s="423"/>
      <c r="O10" s="2" t="s">
        <v>10</v>
      </c>
      <c r="P10" s="2"/>
      <c r="Q10" s="2"/>
      <c r="R10" s="2"/>
      <c r="S10" s="2"/>
      <c r="T10" s="2"/>
      <c r="U10" s="2"/>
      <c r="V10" s="2"/>
      <c r="W10" s="2"/>
      <c r="X10" s="2"/>
      <c r="Y10" s="2"/>
      <c r="Z10" s="2"/>
      <c r="AA10" s="2"/>
      <c r="AB10" s="2"/>
      <c r="AC10" s="2"/>
      <c r="AD10" s="2"/>
      <c r="AE10" s="2"/>
      <c r="AF10" s="2"/>
      <c r="AG10" s="2"/>
      <c r="AH10" s="2"/>
    </row>
    <row r="11" spans="1:38" ht="15" customHeight="1" x14ac:dyDescent="0.15">
      <c r="A11" s="2"/>
      <c r="B11" s="2"/>
      <c r="C11" s="2"/>
      <c r="D11" s="2"/>
      <c r="E11" s="2"/>
      <c r="F11" s="2"/>
      <c r="G11" s="2"/>
      <c r="H11" s="2"/>
      <c r="I11" s="2"/>
      <c r="J11" s="2"/>
      <c r="K11" s="2"/>
      <c r="L11" s="2"/>
      <c r="M11" s="2"/>
      <c r="N11" s="2"/>
      <c r="O11" s="2"/>
      <c r="P11" s="2"/>
      <c r="Q11" s="2"/>
      <c r="R11" s="2"/>
      <c r="S11" s="2"/>
      <c r="T11" s="2"/>
      <c r="V11" s="416" t="s">
        <v>32</v>
      </c>
      <c r="W11" s="416"/>
      <c r="X11" s="416"/>
      <c r="Y11" s="416"/>
      <c r="Z11" s="416"/>
      <c r="AA11" s="414">
        <f>'第１号様式（第４条関係）'!G9</f>
        <v>0</v>
      </c>
      <c r="AB11" s="414"/>
      <c r="AC11" s="414"/>
      <c r="AD11" s="414"/>
      <c r="AE11" s="414"/>
      <c r="AF11" s="2"/>
      <c r="AG11" s="2"/>
    </row>
    <row r="12" spans="1:38" s="2" customFormat="1" ht="15" customHeight="1" x14ac:dyDescent="0.15"/>
    <row r="13" spans="1:38" s="2" customFormat="1" ht="19.5" customHeight="1" x14ac:dyDescent="0.15">
      <c r="B13" s="421">
        <f>'第６号様式 (第５条関係)'!X7</f>
        <v>0</v>
      </c>
      <c r="C13" s="421"/>
      <c r="D13" s="421">
        <f>'第６号様式 (第５条関係)'!Z7</f>
        <v>0</v>
      </c>
      <c r="E13" s="421"/>
      <c r="F13" s="9" t="s">
        <v>2</v>
      </c>
      <c r="G13" s="421">
        <f>'第６号様式 (第５条関係)'!AC7</f>
        <v>0</v>
      </c>
      <c r="H13" s="421"/>
      <c r="I13" s="9" t="s">
        <v>1</v>
      </c>
      <c r="J13" s="421">
        <f>'第６号様式 (第５条関係)'!AE7</f>
        <v>0</v>
      </c>
      <c r="K13" s="421"/>
      <c r="L13" s="2" t="s">
        <v>11</v>
      </c>
      <c r="N13" s="242" t="str">
        <f>'第６号様式 (第５条関係)'!Y6</f>
        <v xml:space="preserve">第　  号   </v>
      </c>
      <c r="O13" s="242"/>
      <c r="P13" s="242"/>
      <c r="Q13" s="242"/>
      <c r="R13" s="242"/>
      <c r="S13" s="2" t="s">
        <v>145</v>
      </c>
      <c r="Y13" s="9">
        <f>'第１号様式（第４条関係）'!D15</f>
        <v>0</v>
      </c>
      <c r="Z13" s="9"/>
      <c r="AA13" s="412">
        <f>'第１号様式（第４条関係）'!F15</f>
        <v>0</v>
      </c>
      <c r="AB13" s="412"/>
      <c r="AC13" s="2" t="s">
        <v>248</v>
      </c>
      <c r="AI13" s="83"/>
      <c r="AJ13" s="84"/>
      <c r="AK13" s="84"/>
      <c r="AL13" s="84"/>
    </row>
    <row r="14" spans="1:38" s="2" customFormat="1" ht="36.75" customHeight="1" x14ac:dyDescent="0.15">
      <c r="A14" s="410" t="s">
        <v>247</v>
      </c>
      <c r="B14" s="41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row>
    <row r="15" spans="1:38" s="2" customFormat="1" ht="15" customHeight="1" x14ac:dyDescent="0.15"/>
    <row r="16" spans="1:38" s="2" customFormat="1" ht="15" customHeight="1" x14ac:dyDescent="0.15"/>
    <row r="17" spans="2:34" s="2" customFormat="1" ht="15" customHeight="1" x14ac:dyDescent="0.15"/>
    <row r="18" spans="2:34" s="2" customFormat="1" ht="15" customHeight="1" x14ac:dyDescent="0.15">
      <c r="B18" s="15"/>
      <c r="L18" s="61"/>
      <c r="M18" s="61"/>
      <c r="N18" s="61"/>
      <c r="O18" s="61"/>
      <c r="P18" s="61"/>
      <c r="Q18" s="26"/>
      <c r="R18" s="26"/>
      <c r="S18" s="26"/>
    </row>
    <row r="19" spans="2:34" s="2" customFormat="1" ht="15" customHeight="1" x14ac:dyDescent="0.15">
      <c r="B19" s="15"/>
      <c r="L19" s="61"/>
      <c r="M19" s="61"/>
      <c r="N19" s="61"/>
      <c r="O19" s="61"/>
      <c r="P19" s="61"/>
      <c r="Q19" s="26"/>
      <c r="R19" s="26"/>
      <c r="S19" s="26"/>
    </row>
    <row r="20" spans="2:34" s="2" customFormat="1" ht="15" customHeight="1" x14ac:dyDescent="0.15">
      <c r="C20" s="15"/>
      <c r="P20" s="21"/>
      <c r="Q20" s="21"/>
      <c r="R20" s="21"/>
      <c r="S20" s="21"/>
      <c r="T20" s="21"/>
      <c r="U20" s="21"/>
      <c r="V20" s="21"/>
      <c r="W20" s="21"/>
      <c r="X20" s="21"/>
      <c r="Y20" s="21"/>
      <c r="Z20" s="21"/>
      <c r="AA20" s="21"/>
      <c r="AB20" s="21"/>
      <c r="AC20" s="21"/>
      <c r="AD20" s="21"/>
      <c r="AE20" s="21"/>
      <c r="AF20" s="21"/>
      <c r="AG20" s="21"/>
    </row>
    <row r="21" spans="2:34" s="2" customFormat="1" ht="15" customHeight="1" x14ac:dyDescent="0.15">
      <c r="B21" s="15"/>
      <c r="C21" s="15"/>
      <c r="P21" s="23"/>
      <c r="Q21" s="23"/>
      <c r="R21" s="23"/>
      <c r="S21" s="23"/>
      <c r="T21" s="23"/>
      <c r="U21" s="23"/>
      <c r="V21" s="24"/>
      <c r="W21" s="25"/>
      <c r="X21" s="23"/>
      <c r="Y21" s="23"/>
      <c r="Z21" s="23"/>
      <c r="AA21" s="23"/>
      <c r="AB21" s="23"/>
      <c r="AC21" s="24"/>
      <c r="AD21" s="24"/>
      <c r="AE21" s="24"/>
      <c r="AF21" s="24"/>
      <c r="AG21" s="24"/>
    </row>
    <row r="22" spans="2:34" s="2" customFormat="1" ht="15" customHeight="1" x14ac:dyDescent="0.15">
      <c r="C22" s="2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row>
    <row r="23" spans="2:34" s="2" customFormat="1" ht="15" customHeight="1" x14ac:dyDescent="0.15">
      <c r="C23" s="28"/>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22"/>
    </row>
    <row r="24" spans="2:34" s="2" customFormat="1" ht="15" customHeight="1" x14ac:dyDescent="0.15">
      <c r="C24" s="2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row>
    <row r="25" spans="2:34" s="2" customFormat="1" ht="15" customHeight="1" x14ac:dyDescent="0.15">
      <c r="C25" s="28"/>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22"/>
    </row>
    <row r="26" spans="2:34" s="2" customFormat="1" ht="15" customHeight="1" x14ac:dyDescent="0.15">
      <c r="C26" s="2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row>
    <row r="27" spans="2:34" s="2" customFormat="1" ht="15" customHeight="1" x14ac:dyDescent="0.15">
      <c r="C27" s="28"/>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2"/>
    </row>
    <row r="28" spans="2:34" s="2" customFormat="1" ht="15" customHeight="1" x14ac:dyDescent="0.15">
      <c r="C28" s="2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row>
    <row r="29" spans="2:34" s="2" customFormat="1" ht="15" customHeight="1" x14ac:dyDescent="0.15">
      <c r="C29" s="28"/>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22"/>
    </row>
    <row r="30" spans="2:34" s="2" customFormat="1" ht="15" customHeight="1" x14ac:dyDescent="0.15">
      <c r="C30" s="2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row>
    <row r="31" spans="2:34" s="2" customFormat="1" ht="15" customHeight="1" x14ac:dyDescent="0.15">
      <c r="C31" s="28"/>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22"/>
    </row>
    <row r="32" spans="2:34" s="2" customFormat="1" ht="15" customHeight="1" x14ac:dyDescent="0.15">
      <c r="C32" s="2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row>
    <row r="33" spans="3:36" s="2" customFormat="1" ht="30" customHeight="1" x14ac:dyDescent="0.15">
      <c r="C33" s="28"/>
      <c r="D33" s="17"/>
      <c r="E33" s="17"/>
      <c r="F33" s="17"/>
      <c r="G33" s="17"/>
      <c r="H33" s="17"/>
      <c r="I33" s="17"/>
      <c r="J33" s="17"/>
      <c r="K33" s="17"/>
      <c r="L33" s="17"/>
      <c r="M33" s="17"/>
      <c r="N33" s="17"/>
      <c r="O33" s="17"/>
      <c r="P33" s="17"/>
      <c r="Q33" s="457" t="s">
        <v>147</v>
      </c>
      <c r="R33" s="457"/>
      <c r="S33" s="457"/>
      <c r="T33" s="457"/>
      <c r="U33" s="457"/>
      <c r="V33" s="457"/>
      <c r="W33" s="455" t="s">
        <v>261</v>
      </c>
      <c r="X33" s="455"/>
      <c r="Y33" s="455"/>
      <c r="Z33" s="455"/>
      <c r="AA33" s="455"/>
      <c r="AB33" s="455"/>
      <c r="AC33" s="455"/>
      <c r="AD33" s="455"/>
      <c r="AE33" s="455"/>
      <c r="AF33" s="455"/>
      <c r="AG33" s="17"/>
      <c r="AH33" s="22"/>
      <c r="AJ33" s="81"/>
    </row>
    <row r="34" spans="3:36" s="2" customFormat="1" ht="15" customHeight="1" x14ac:dyDescent="0.15">
      <c r="C34" s="27"/>
      <c r="D34" s="17"/>
      <c r="E34" s="17"/>
      <c r="F34" s="17"/>
      <c r="G34" s="17"/>
      <c r="H34" s="17"/>
      <c r="I34" s="17"/>
      <c r="J34" s="17"/>
      <c r="K34" s="17"/>
      <c r="L34" s="17"/>
      <c r="M34" s="17"/>
      <c r="N34" s="17"/>
      <c r="O34" s="17"/>
      <c r="P34" s="17"/>
      <c r="Q34" s="456" t="s">
        <v>146</v>
      </c>
      <c r="R34" s="456"/>
      <c r="S34" s="456"/>
      <c r="T34" s="456"/>
      <c r="U34" s="456"/>
      <c r="V34" s="456"/>
      <c r="W34" s="455" t="s">
        <v>264</v>
      </c>
      <c r="X34" s="455"/>
      <c r="Y34" s="455"/>
      <c r="Z34" s="455"/>
      <c r="AA34" s="455"/>
      <c r="AB34" s="455"/>
      <c r="AC34" s="455"/>
      <c r="AD34" s="455"/>
      <c r="AE34" s="455"/>
      <c r="AF34" s="455"/>
      <c r="AG34" s="17"/>
      <c r="AH34" s="17"/>
    </row>
    <row r="35" spans="3:36" s="2" customFormat="1" ht="15" customHeight="1" x14ac:dyDescent="0.15">
      <c r="C35" s="28"/>
      <c r="D35" s="17"/>
      <c r="E35" s="17"/>
      <c r="F35" s="17"/>
      <c r="G35" s="17"/>
      <c r="H35" s="17"/>
      <c r="I35" s="17"/>
      <c r="J35" s="17"/>
      <c r="K35" s="17"/>
      <c r="L35" s="17"/>
      <c r="M35" s="17"/>
      <c r="N35" s="17"/>
      <c r="O35" s="17"/>
      <c r="P35" s="17"/>
      <c r="Q35" s="456" t="s">
        <v>88</v>
      </c>
      <c r="R35" s="456"/>
      <c r="S35" s="456"/>
      <c r="T35" s="456"/>
      <c r="U35" s="456"/>
      <c r="V35" s="456"/>
      <c r="W35" s="454" t="s">
        <v>260</v>
      </c>
      <c r="X35" s="455"/>
      <c r="Y35" s="455"/>
      <c r="Z35" s="455"/>
      <c r="AA35" s="455"/>
      <c r="AB35" s="455"/>
      <c r="AC35" s="455"/>
      <c r="AD35" s="455"/>
      <c r="AE35" s="455"/>
      <c r="AF35" s="455"/>
      <c r="AG35" s="17"/>
      <c r="AH35" s="22"/>
    </row>
    <row r="36" spans="3:36" s="2" customFormat="1" ht="15" customHeight="1" x14ac:dyDescent="0.15">
      <c r="C36" s="27"/>
      <c r="D36" s="34"/>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row>
    <row r="37" spans="3:36" s="2" customFormat="1" ht="15" customHeight="1" x14ac:dyDescent="0.15">
      <c r="C37" s="28"/>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22"/>
    </row>
    <row r="38" spans="3:36" s="2" customFormat="1" ht="15" customHeight="1" x14ac:dyDescent="0.15">
      <c r="C38" s="27"/>
      <c r="D38" s="34"/>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row>
    <row r="39" spans="3:36" s="2" customFormat="1" ht="15" customHeight="1" x14ac:dyDescent="0.15">
      <c r="C39" s="27"/>
      <c r="D39" s="17"/>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row>
    <row r="40" spans="3:36" s="2" customFormat="1" ht="15" customHeight="1" x14ac:dyDescent="0.15">
      <c r="C40" s="28"/>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22"/>
    </row>
    <row r="41" spans="3:36" s="2" customFormat="1" ht="15" customHeight="1" x14ac:dyDescent="0.15">
      <c r="C41" s="2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row>
    <row r="42" spans="3:36" s="2" customFormat="1" ht="15" customHeight="1" x14ac:dyDescent="0.15">
      <c r="C42" s="28"/>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22"/>
    </row>
    <row r="43" spans="3:36" s="2" customFormat="1" ht="15" customHeight="1" x14ac:dyDescent="0.15">
      <c r="C43" s="27"/>
      <c r="D43" s="34"/>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row r="44" spans="3:36" s="2" customFormat="1" ht="15" customHeight="1" x14ac:dyDescent="0.15">
      <c r="C44" s="28"/>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22"/>
    </row>
    <row r="45" spans="3:36" s="2" customFormat="1" ht="15" customHeight="1" x14ac:dyDescent="0.15">
      <c r="C45" s="2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row>
    <row r="46" spans="3:36" ht="15" customHeight="1" x14ac:dyDescent="0.15"/>
    <row r="47" spans="3:36" ht="15" customHeight="1" x14ac:dyDescent="0.15"/>
    <row r="48" spans="3:3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sheetProtection algorithmName="SHA-512" hashValue="XS/DqgyU8l8C9lAtwLdG017Y+vUTVExCQJgp0Jtc+Tx4VgIFO3wtRkLZzDPI7RVJKswaRDNt125YzxyfRIl7iA==" saltValue="hradvhDyGOl8vvpUtUe1Xg==" spinCount="100000" sheet="1" objects="1" selectLockedCells="1"/>
  <mergeCells count="24">
    <mergeCell ref="E4:F4"/>
    <mergeCell ref="G4:H4"/>
    <mergeCell ref="Q35:V35"/>
    <mergeCell ref="Q34:V34"/>
    <mergeCell ref="Q33:V33"/>
    <mergeCell ref="W35:AF35"/>
    <mergeCell ref="W33:AF33"/>
    <mergeCell ref="W34:AF34"/>
    <mergeCell ref="B9:N9"/>
    <mergeCell ref="B10:N10"/>
    <mergeCell ref="V11:Z11"/>
    <mergeCell ref="AA11:AE11"/>
    <mergeCell ref="AA13:AB13"/>
    <mergeCell ref="N13:R13"/>
    <mergeCell ref="J13:K13"/>
    <mergeCell ref="W6:AF6"/>
    <mergeCell ref="B13:C13"/>
    <mergeCell ref="A14:AH14"/>
    <mergeCell ref="AA7:AB7"/>
    <mergeCell ref="AD7:AE7"/>
    <mergeCell ref="G13:H13"/>
    <mergeCell ref="D13:E13"/>
    <mergeCell ref="V7:W7"/>
    <mergeCell ref="X7:Y7"/>
  </mergeCells>
  <phoneticPr fontId="2"/>
  <dataValidations count="1">
    <dataValidation type="list" allowBlank="1" showInputMessage="1" showErrorMessage="1" sqref="V7" xr:uid="{73B58B65-87FF-4C6D-B225-C65743847A3C}">
      <formula1>"令和"</formula1>
    </dataValidation>
  </dataValidations>
  <hyperlinks>
    <hyperlink ref="W35" r:id="rId1" xr:uid="{11B76B97-B891-4E96-A5F8-399B3D744934}"/>
  </hyperlinks>
  <printOptions horizontalCentered="1"/>
  <pageMargins left="0.78740157480314965" right="0.78740157480314965" top="0.78740157480314965" bottom="0.55118110236220474" header="0.31496062992125984" footer="0.31496062992125984"/>
  <pageSetup paperSize="9" scale="92" orientation="portrait" r:id="rId2"/>
  <rowBreaks count="1" manualBreakCount="1">
    <brk id="39" max="3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AY40"/>
  <sheetViews>
    <sheetView view="pageBreakPreview" zoomScaleNormal="100" zoomScaleSheetLayoutView="100" workbookViewId="0">
      <selection activeCell="X4" sqref="X4:Y4"/>
    </sheetView>
  </sheetViews>
  <sheetFormatPr defaultColWidth="9" defaultRowHeight="14.25" x14ac:dyDescent="0.15"/>
  <cols>
    <col min="1" max="28" width="2.5" style="1" customWidth="1"/>
    <col min="29" max="29" width="3.625" style="1" customWidth="1"/>
    <col min="30" max="33" width="2.5" style="1" customWidth="1"/>
    <col min="34" max="34" width="2.125" style="1" customWidth="1"/>
    <col min="35" max="44" width="2.5" style="1" customWidth="1"/>
    <col min="45" max="16384" width="9" style="1"/>
  </cols>
  <sheetData>
    <row r="1" spans="1:51" x14ac:dyDescent="0.15">
      <c r="A1" s="2"/>
    </row>
    <row r="2" spans="1:51" s="2" customFormat="1" ht="19.5" customHeight="1" x14ac:dyDescent="0.15">
      <c r="A2" s="2" t="s">
        <v>148</v>
      </c>
    </row>
    <row r="3" spans="1:51" s="2" customFormat="1" ht="19.5" customHeight="1" x14ac:dyDescent="0.15"/>
    <row r="4" spans="1:51" s="2" customFormat="1" ht="15" customHeight="1" x14ac:dyDescent="0.15">
      <c r="A4" s="3"/>
      <c r="B4" s="3"/>
      <c r="C4" s="3"/>
      <c r="D4" s="3"/>
      <c r="E4" s="412">
        <f>'第１号様式（第４条関係）'!G4</f>
        <v>0</v>
      </c>
      <c r="F4" s="412"/>
      <c r="G4" s="421">
        <f>'第１号様式（第４条関係）'!I4</f>
        <v>0</v>
      </c>
      <c r="H4" s="421"/>
      <c r="I4" s="2" t="s">
        <v>289</v>
      </c>
      <c r="X4" s="243"/>
      <c r="Y4" s="243"/>
      <c r="Z4" s="125" t="s">
        <v>290</v>
      </c>
      <c r="AA4" s="3"/>
      <c r="AB4" s="3"/>
      <c r="AC4" s="3"/>
      <c r="AD4" s="3"/>
      <c r="AE4" s="3"/>
      <c r="AF4" s="3"/>
    </row>
    <row r="5" spans="1:51" s="2" customFormat="1" ht="15" customHeight="1" x14ac:dyDescent="0.15"/>
    <row r="6" spans="1:51" s="2" customFormat="1" ht="15" customHeight="1" x14ac:dyDescent="0.15">
      <c r="X6" s="251" t="s">
        <v>263</v>
      </c>
      <c r="Y6" s="251"/>
      <c r="Z6" s="251"/>
      <c r="AA6" s="251"/>
      <c r="AB6" s="251"/>
      <c r="AC6" s="251"/>
      <c r="AD6" s="251"/>
      <c r="AE6" s="251"/>
      <c r="AF6" s="251"/>
      <c r="AG6" s="251"/>
    </row>
    <row r="7" spans="1:51" s="2" customFormat="1" ht="15" customHeight="1" x14ac:dyDescent="0.15">
      <c r="W7" s="238"/>
      <c r="X7" s="238"/>
      <c r="Y7" s="458"/>
      <c r="Z7" s="238"/>
      <c r="AA7" s="15" t="s">
        <v>111</v>
      </c>
      <c r="AB7" s="236"/>
      <c r="AC7" s="236"/>
      <c r="AD7" s="2" t="s">
        <v>1</v>
      </c>
      <c r="AE7" s="236"/>
      <c r="AF7" s="236"/>
      <c r="AG7" s="2" t="s">
        <v>0</v>
      </c>
    </row>
    <row r="8" spans="1:51" s="2" customFormat="1" ht="15.75" customHeight="1" x14ac:dyDescent="0.15"/>
    <row r="9" spans="1:51" s="2" customFormat="1" ht="19.5" customHeight="1" x14ac:dyDescent="0.15">
      <c r="B9" s="416" t="s">
        <v>32</v>
      </c>
      <c r="C9" s="416"/>
      <c r="D9" s="416"/>
      <c r="E9" s="416"/>
      <c r="F9" s="416"/>
      <c r="G9" s="414">
        <f>'第１号様式（第４条関係）'!G9</f>
        <v>0</v>
      </c>
      <c r="H9" s="414"/>
      <c r="I9" s="414"/>
      <c r="J9" s="414"/>
      <c r="K9" s="414"/>
      <c r="L9" s="2" t="s">
        <v>10</v>
      </c>
    </row>
    <row r="10" spans="1:51" s="2" customFormat="1" ht="15.75" customHeight="1" x14ac:dyDescent="0.15"/>
    <row r="11" spans="1:51" s="2" customFormat="1" ht="19.5" customHeight="1" x14ac:dyDescent="0.15">
      <c r="N11" s="247" t="s">
        <v>199</v>
      </c>
      <c r="O11" s="247"/>
      <c r="P11" s="247"/>
      <c r="Q11" s="247"/>
      <c r="R11" s="247"/>
      <c r="T11" s="423">
        <f>'第１号様式（第４条関係）'!S11</f>
        <v>0</v>
      </c>
      <c r="U11" s="423"/>
      <c r="V11" s="423"/>
      <c r="W11" s="423"/>
      <c r="X11" s="423"/>
      <c r="Y11" s="423"/>
      <c r="Z11" s="423"/>
      <c r="AA11" s="423"/>
      <c r="AB11" s="423"/>
      <c r="AC11" s="423"/>
      <c r="AD11" s="423"/>
      <c r="AE11" s="423"/>
      <c r="AF11" s="423"/>
      <c r="AG11" s="423"/>
      <c r="AH11" s="10"/>
      <c r="AI11" s="4"/>
    </row>
    <row r="12" spans="1:51" s="2" customFormat="1" ht="19.5" customHeight="1" x14ac:dyDescent="0.15">
      <c r="N12" s="247" t="s">
        <v>200</v>
      </c>
      <c r="O12" s="247"/>
      <c r="P12" s="247"/>
      <c r="Q12" s="247"/>
      <c r="R12" s="247"/>
      <c r="T12" s="423">
        <f>'第１号様式（第４条関係）'!S12</f>
        <v>0</v>
      </c>
      <c r="U12" s="423"/>
      <c r="V12" s="423"/>
      <c r="W12" s="423"/>
      <c r="X12" s="423"/>
      <c r="Y12" s="423"/>
      <c r="Z12" s="423"/>
      <c r="AA12" s="423"/>
      <c r="AB12" s="423"/>
      <c r="AC12" s="423"/>
      <c r="AD12" s="423"/>
      <c r="AE12" s="423"/>
      <c r="AF12" s="423"/>
      <c r="AG12" s="423"/>
      <c r="AH12" s="10"/>
      <c r="AI12" s="4"/>
    </row>
    <row r="13" spans="1:51" s="2" customFormat="1" ht="19.5" customHeight="1" x14ac:dyDescent="0.15">
      <c r="N13" s="246" t="s">
        <v>72</v>
      </c>
      <c r="O13" s="246"/>
      <c r="P13" s="246"/>
      <c r="Q13" s="246"/>
      <c r="R13" s="246"/>
      <c r="T13" s="423">
        <f>'第１号様式（第４条関係）'!S13</f>
        <v>0</v>
      </c>
      <c r="U13" s="423"/>
      <c r="V13" s="423"/>
      <c r="W13" s="423"/>
      <c r="X13" s="423"/>
      <c r="Y13" s="423"/>
      <c r="Z13" s="423"/>
      <c r="AA13" s="423"/>
      <c r="AB13" s="423"/>
      <c r="AC13" s="423"/>
      <c r="AD13" s="423"/>
      <c r="AE13" s="423"/>
      <c r="AF13" s="423"/>
      <c r="AG13" s="423"/>
      <c r="AH13" s="10"/>
      <c r="AI13" s="4"/>
    </row>
    <row r="14" spans="1:51" s="2" customFormat="1" ht="15.75" customHeight="1" x14ac:dyDescent="0.15">
      <c r="AH14" s="3"/>
      <c r="AY14" s="9"/>
    </row>
    <row r="15" spans="1:51" s="2" customFormat="1" ht="15.75" customHeight="1" x14ac:dyDescent="0.15"/>
    <row r="16" spans="1:51" s="2" customFormat="1" ht="19.5" customHeight="1" x14ac:dyDescent="0.15">
      <c r="B16" s="274"/>
      <c r="C16" s="274"/>
      <c r="D16" s="236"/>
      <c r="E16" s="236"/>
      <c r="F16" s="15" t="s">
        <v>2</v>
      </c>
      <c r="G16" s="437"/>
      <c r="H16" s="437"/>
      <c r="I16" s="15" t="s">
        <v>1</v>
      </c>
      <c r="J16" s="437"/>
      <c r="K16" s="437"/>
      <c r="L16" s="2" t="s">
        <v>11</v>
      </c>
      <c r="O16" s="236"/>
      <c r="P16" s="236"/>
      <c r="Q16" s="236"/>
      <c r="R16" s="2" t="s">
        <v>131</v>
      </c>
      <c r="S16" s="236"/>
      <c r="T16" s="236"/>
      <c r="U16" s="236"/>
      <c r="V16" s="422" t="s">
        <v>239</v>
      </c>
      <c r="W16" s="422"/>
      <c r="X16" s="236"/>
      <c r="Y16" s="236"/>
      <c r="Z16" s="2" t="s">
        <v>240</v>
      </c>
      <c r="AI16" s="81"/>
      <c r="AJ16" s="81"/>
      <c r="AK16" s="81"/>
      <c r="AL16" s="81"/>
      <c r="AM16" s="81"/>
      <c r="AN16" s="81"/>
    </row>
    <row r="17" spans="1:39" s="2" customFormat="1" ht="19.5" customHeight="1" x14ac:dyDescent="0.15">
      <c r="A17" s="274"/>
      <c r="B17" s="274"/>
      <c r="C17" s="236"/>
      <c r="D17" s="236"/>
      <c r="E17" s="15" t="s">
        <v>291</v>
      </c>
      <c r="AB17" s="236"/>
      <c r="AC17" s="236"/>
      <c r="AD17" s="2" t="s">
        <v>292</v>
      </c>
      <c r="AI17" s="81"/>
      <c r="AJ17" s="81"/>
      <c r="AK17" s="81"/>
      <c r="AL17" s="81"/>
      <c r="AM17" s="81"/>
    </row>
    <row r="18" spans="1:39" s="2" customFormat="1" ht="28.5" customHeight="1" x14ac:dyDescent="0.15">
      <c r="A18" s="410" t="s">
        <v>235</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row>
    <row r="19" spans="1:39" s="2" customFormat="1" ht="15" customHeight="1" x14ac:dyDescent="0.15"/>
    <row r="20" spans="1:39" s="2" customFormat="1" ht="19.5" customHeight="1" x14ac:dyDescent="0.15">
      <c r="A20" s="242" t="s">
        <v>3</v>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row>
    <row r="21" spans="1:39" s="2" customFormat="1" ht="1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9" s="2" customFormat="1" ht="15" customHeight="1" x14ac:dyDescent="0.15"/>
    <row r="23" spans="1:39" ht="71.25" customHeight="1" x14ac:dyDescent="0.15">
      <c r="B23" s="58" t="s">
        <v>109</v>
      </c>
      <c r="C23" s="368" t="s">
        <v>136</v>
      </c>
      <c r="D23" s="368"/>
      <c r="E23" s="368"/>
      <c r="F23" s="368"/>
      <c r="G23" s="368"/>
      <c r="H23" s="368"/>
      <c r="I23" s="368"/>
      <c r="J23" s="369"/>
      <c r="K23" s="434"/>
      <c r="L23" s="435"/>
      <c r="M23" s="435"/>
      <c r="N23" s="435"/>
      <c r="O23" s="435"/>
      <c r="P23" s="435"/>
      <c r="Q23" s="435"/>
      <c r="R23" s="435"/>
      <c r="S23" s="435"/>
      <c r="T23" s="435"/>
      <c r="U23" s="435"/>
      <c r="V23" s="435"/>
      <c r="W23" s="435"/>
      <c r="X23" s="435"/>
      <c r="Y23" s="435"/>
      <c r="Z23" s="435"/>
      <c r="AA23" s="435"/>
      <c r="AB23" s="435"/>
      <c r="AC23" s="435"/>
      <c r="AD23" s="435"/>
      <c r="AE23" s="435"/>
      <c r="AF23" s="435"/>
      <c r="AG23" s="436"/>
    </row>
    <row r="24" spans="1:39" ht="71.25" customHeight="1" x14ac:dyDescent="0.15">
      <c r="B24" s="58" t="s">
        <v>139</v>
      </c>
      <c r="C24" s="406" t="s">
        <v>137</v>
      </c>
      <c r="D24" s="406"/>
      <c r="E24" s="406"/>
      <c r="F24" s="406"/>
      <c r="G24" s="406"/>
      <c r="H24" s="406"/>
      <c r="I24" s="406"/>
      <c r="J24" s="407"/>
      <c r="K24" s="459"/>
      <c r="L24" s="460"/>
      <c r="M24" s="460"/>
      <c r="N24" s="460"/>
      <c r="O24" s="460"/>
      <c r="P24" s="460"/>
      <c r="Q24" s="460"/>
      <c r="R24" s="460"/>
      <c r="S24" s="460"/>
      <c r="T24" s="460"/>
      <c r="U24" s="460"/>
      <c r="V24" s="460"/>
      <c r="W24" s="460"/>
      <c r="X24" s="460"/>
      <c r="Y24" s="460"/>
      <c r="Z24" s="460"/>
      <c r="AA24" s="460"/>
      <c r="AB24" s="460"/>
      <c r="AC24" s="460"/>
      <c r="AD24" s="460"/>
      <c r="AE24" s="460"/>
      <c r="AF24" s="460"/>
      <c r="AG24" s="461"/>
    </row>
    <row r="25" spans="1:39" ht="71.25" customHeight="1" x14ac:dyDescent="0.15">
      <c r="B25" s="58" t="s">
        <v>140</v>
      </c>
      <c r="C25" s="368" t="s">
        <v>138</v>
      </c>
      <c r="D25" s="368"/>
      <c r="E25" s="368"/>
      <c r="F25" s="368"/>
      <c r="G25" s="368"/>
      <c r="H25" s="368"/>
      <c r="I25" s="368"/>
      <c r="J25" s="369"/>
      <c r="K25" s="434"/>
      <c r="L25" s="435"/>
      <c r="M25" s="435"/>
      <c r="N25" s="435"/>
      <c r="O25" s="435"/>
      <c r="P25" s="435"/>
      <c r="Q25" s="435"/>
      <c r="R25" s="435"/>
      <c r="S25" s="435"/>
      <c r="T25" s="435"/>
      <c r="U25" s="435"/>
      <c r="V25" s="435"/>
      <c r="W25" s="435"/>
      <c r="X25" s="435"/>
      <c r="Y25" s="435"/>
      <c r="Z25" s="435"/>
      <c r="AA25" s="435"/>
      <c r="AB25" s="435"/>
      <c r="AC25" s="435"/>
      <c r="AD25" s="435"/>
      <c r="AE25" s="435"/>
      <c r="AF25" s="435"/>
      <c r="AG25" s="436"/>
    </row>
    <row r="27" spans="1:39" customFormat="1" ht="14.25" customHeight="1" x14ac:dyDescent="0.15">
      <c r="B27" s="41"/>
      <c r="C27" s="59"/>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row>
    <row r="28" spans="1:39" customFormat="1" ht="14.25" customHeight="1" x14ac:dyDescent="0.15">
      <c r="B28" s="41"/>
      <c r="C28" s="59"/>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row>
    <row r="33" spans="4:32" s="13" customFormat="1" ht="15" customHeight="1" x14ac:dyDescent="0.15">
      <c r="M33" s="429" t="s">
        <v>85</v>
      </c>
      <c r="N33" s="429"/>
      <c r="O33" s="429"/>
      <c r="P33" s="429"/>
      <c r="Q33" s="429"/>
      <c r="R33" s="430" t="s">
        <v>86</v>
      </c>
      <c r="S33" s="431"/>
      <c r="T33" s="431"/>
      <c r="U33" s="431"/>
      <c r="V33" s="432"/>
      <c r="W33" s="462">
        <f>'第１号様式（第４条関係）'!W35</f>
        <v>0</v>
      </c>
      <c r="X33" s="463"/>
      <c r="Y33" s="463"/>
      <c r="Z33" s="463"/>
      <c r="AA33" s="463"/>
      <c r="AB33" s="463"/>
      <c r="AC33" s="463"/>
      <c r="AD33" s="463"/>
      <c r="AE33" s="463"/>
      <c r="AF33" s="464"/>
    </row>
    <row r="34" spans="4:32" s="13" customFormat="1" ht="15" customHeight="1" x14ac:dyDescent="0.15">
      <c r="M34" s="429"/>
      <c r="N34" s="429"/>
      <c r="O34" s="429"/>
      <c r="P34" s="429"/>
      <c r="Q34" s="429"/>
      <c r="R34" s="430" t="s">
        <v>87</v>
      </c>
      <c r="S34" s="431"/>
      <c r="T34" s="431"/>
      <c r="U34" s="431"/>
      <c r="V34" s="432"/>
      <c r="W34" s="462">
        <f>'第１号様式（第４条関係）'!W36</f>
        <v>0</v>
      </c>
      <c r="X34" s="463"/>
      <c r="Y34" s="463"/>
      <c r="Z34" s="463"/>
      <c r="AA34" s="463"/>
      <c r="AB34" s="463"/>
      <c r="AC34" s="463"/>
      <c r="AD34" s="463"/>
      <c r="AE34" s="463"/>
      <c r="AF34" s="464"/>
    </row>
    <row r="35" spans="4:32" s="13" customFormat="1" ht="14.25" customHeight="1" x14ac:dyDescent="0.15">
      <c r="M35" s="429"/>
      <c r="N35" s="429"/>
      <c r="O35" s="429"/>
      <c r="P35" s="429"/>
      <c r="Q35" s="429"/>
      <c r="R35" s="430" t="s">
        <v>88</v>
      </c>
      <c r="S35" s="431"/>
      <c r="T35" s="431"/>
      <c r="U35" s="431"/>
      <c r="V35" s="432"/>
      <c r="W35" s="462">
        <f>'第１号様式（第４条関係）'!W37</f>
        <v>0</v>
      </c>
      <c r="X35" s="463"/>
      <c r="Y35" s="463"/>
      <c r="Z35" s="463"/>
      <c r="AA35" s="463"/>
      <c r="AB35" s="463"/>
      <c r="AC35" s="463"/>
      <c r="AD35" s="463"/>
      <c r="AE35" s="463"/>
      <c r="AF35" s="464"/>
    </row>
    <row r="36" spans="4:32" ht="22.5" customHeight="1" x14ac:dyDescent="0.15">
      <c r="D36"/>
      <c r="E36"/>
      <c r="F36"/>
      <c r="G36"/>
      <c r="H36"/>
      <c r="I36"/>
      <c r="J36"/>
    </row>
    <row r="37" spans="4:32" ht="22.5" customHeight="1" x14ac:dyDescent="0.15">
      <c r="D37"/>
      <c r="E37"/>
      <c r="F37"/>
      <c r="G37"/>
      <c r="H37"/>
      <c r="I37"/>
      <c r="J37"/>
    </row>
    <row r="38" spans="4:32" ht="22.5" customHeight="1" x14ac:dyDescent="0.15">
      <c r="D38" s="428"/>
      <c r="E38" s="428"/>
      <c r="F38" s="428"/>
      <c r="G38" s="428"/>
      <c r="H38" s="428"/>
      <c r="I38" s="428"/>
      <c r="J38" s="428"/>
    </row>
    <row r="39" spans="4:32" ht="22.5" customHeight="1" x14ac:dyDescent="0.15">
      <c r="D39" s="428"/>
      <c r="E39" s="428"/>
      <c r="F39" s="428"/>
      <c r="G39" s="428"/>
      <c r="H39" s="428"/>
      <c r="I39" s="428"/>
      <c r="J39" s="428"/>
    </row>
    <row r="40" spans="4:32" ht="22.5" customHeight="1" x14ac:dyDescent="0.15"/>
  </sheetData>
  <sheetProtection algorithmName="SHA-512" hashValue="90NkmfhNg86yej7tIDpX6wY1cvKPck+eLPcDlxvB4/ouqkhBttPwysj2D1Duiwj0PHYqykq/dBzfL58a2BYdhg==" saltValue="x0o8MIrX9WMhIdiZRSz3Ag==" spinCount="100000" sheet="1" selectLockedCells="1"/>
  <mergeCells count="44">
    <mergeCell ref="AB7:AC7"/>
    <mergeCell ref="AE7:AF7"/>
    <mergeCell ref="X6:AG6"/>
    <mergeCell ref="G16:H16"/>
    <mergeCell ref="B9:F9"/>
    <mergeCell ref="G9:K9"/>
    <mergeCell ref="B16:C16"/>
    <mergeCell ref="D38:J38"/>
    <mergeCell ref="N12:R12"/>
    <mergeCell ref="T12:AG12"/>
    <mergeCell ref="N13:R13"/>
    <mergeCell ref="T13:AG13"/>
    <mergeCell ref="D39:J39"/>
    <mergeCell ref="K24:AG24"/>
    <mergeCell ref="K25:AG25"/>
    <mergeCell ref="A18:AH18"/>
    <mergeCell ref="A20:AH20"/>
    <mergeCell ref="K23:AG23"/>
    <mergeCell ref="M33:Q35"/>
    <mergeCell ref="C23:J23"/>
    <mergeCell ref="C24:J24"/>
    <mergeCell ref="C25:J25"/>
    <mergeCell ref="R33:V33"/>
    <mergeCell ref="R34:V34"/>
    <mergeCell ref="R35:V35"/>
    <mergeCell ref="W33:AF33"/>
    <mergeCell ref="W34:AF34"/>
    <mergeCell ref="W35:AF35"/>
    <mergeCell ref="X4:Y4"/>
    <mergeCell ref="AB17:AC17"/>
    <mergeCell ref="A17:B17"/>
    <mergeCell ref="N11:R11"/>
    <mergeCell ref="T11:AG11"/>
    <mergeCell ref="X16:Y16"/>
    <mergeCell ref="O16:Q16"/>
    <mergeCell ref="S16:U16"/>
    <mergeCell ref="D16:E16"/>
    <mergeCell ref="J16:K16"/>
    <mergeCell ref="C17:D17"/>
    <mergeCell ref="V16:W16"/>
    <mergeCell ref="W7:X7"/>
    <mergeCell ref="Y7:Z7"/>
    <mergeCell ref="E4:F4"/>
    <mergeCell ref="G4:H4"/>
  </mergeCells>
  <phoneticPr fontId="2"/>
  <dataValidations count="3">
    <dataValidation type="list" allowBlank="1" showInputMessage="1" showErrorMessage="1" sqref="B16 A17 W7" xr:uid="{00000000-0002-0000-0B00-000000000000}">
      <formula1>"令和"</formula1>
    </dataValidation>
    <dataValidation type="list" allowBlank="1" showInputMessage="1" showErrorMessage="1" sqref="O16" xr:uid="{00000000-0002-0000-0B00-000001000000}">
      <formula1>"高齢福"</formula1>
    </dataValidation>
    <dataValidation type="list" allowBlank="1" showInputMessage="1" showErrorMessage="1" sqref="W4:X4 AB17" xr:uid="{7DEBD0A9-8B36-41C3-94C4-DB4DE990FE11}">
      <formula1>"中止,廃止"</formula1>
    </dataValidation>
  </dataValidations>
  <printOptions horizontalCentered="1"/>
  <pageMargins left="0.78740157480314965" right="0.78740157480314965" top="0.78740157480314965" bottom="0.55118110236220474" header="0.31496062992125984" footer="0.31496062992125984"/>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AN55"/>
  <sheetViews>
    <sheetView view="pageBreakPreview" zoomScaleNormal="100" zoomScaleSheetLayoutView="100" workbookViewId="0">
      <selection activeCell="L14" sqref="L14:M14"/>
    </sheetView>
  </sheetViews>
  <sheetFormatPr defaultColWidth="9" defaultRowHeight="14.25" x14ac:dyDescent="0.15"/>
  <cols>
    <col min="1" max="11" width="2.5" style="1" customWidth="1"/>
    <col min="12" max="16" width="3.375" style="1" customWidth="1"/>
    <col min="17" max="33" width="2.5" style="1" customWidth="1"/>
    <col min="34" max="34" width="3" style="1" customWidth="1"/>
    <col min="35" max="43" width="2.5" style="1" customWidth="1"/>
    <col min="44" max="16384" width="9" style="1"/>
  </cols>
  <sheetData>
    <row r="1" spans="1:36" x14ac:dyDescent="0.15">
      <c r="A1" s="60" t="s">
        <v>141</v>
      </c>
    </row>
    <row r="2" spans="1:36" s="2" customFormat="1" ht="15" customHeight="1" x14ac:dyDescent="0.15">
      <c r="A2" s="2" t="s">
        <v>149</v>
      </c>
    </row>
    <row r="3" spans="1:36" s="2" customFormat="1" ht="15" customHeight="1" x14ac:dyDescent="0.15">
      <c r="Y3" s="16"/>
      <c r="Z3" s="16"/>
      <c r="AB3" s="16"/>
      <c r="AC3" s="16"/>
      <c r="AE3" s="16"/>
      <c r="AF3" s="16"/>
    </row>
    <row r="4" spans="1:36" s="2" customFormat="1" ht="15" customHeight="1" x14ac:dyDescent="0.15">
      <c r="A4" s="3"/>
      <c r="B4" s="3"/>
      <c r="C4" s="3"/>
      <c r="D4" s="110"/>
      <c r="E4" s="465">
        <f>'第１号様式（第４条関係）'!G4</f>
        <v>0</v>
      </c>
      <c r="F4" s="465"/>
      <c r="G4" s="421">
        <f>'第１号様式（第４条関係）'!I4</f>
        <v>0</v>
      </c>
      <c r="H4" s="421"/>
      <c r="I4" s="2" t="s">
        <v>294</v>
      </c>
      <c r="V4" s="413"/>
      <c r="W4" s="413"/>
      <c r="X4" s="2" t="s">
        <v>295</v>
      </c>
      <c r="Z4" s="3"/>
      <c r="AA4" s="3"/>
      <c r="AB4" s="3"/>
      <c r="AC4" s="3"/>
      <c r="AD4" s="3"/>
      <c r="AE4" s="3"/>
      <c r="AF4" s="3"/>
      <c r="AG4" s="3"/>
    </row>
    <row r="5" spans="1:36" s="2" customFormat="1" ht="15" customHeight="1" x14ac:dyDescent="0.15"/>
    <row r="6" spans="1:36" s="2" customFormat="1" ht="15" customHeight="1" x14ac:dyDescent="0.15">
      <c r="W6" s="413" t="s">
        <v>201</v>
      </c>
      <c r="X6" s="413"/>
      <c r="Y6" s="413"/>
      <c r="Z6" s="413"/>
      <c r="AA6" s="413"/>
      <c r="AB6" s="413"/>
      <c r="AC6" s="413"/>
      <c r="AD6" s="413"/>
      <c r="AE6" s="413"/>
      <c r="AF6" s="413"/>
      <c r="AG6" s="413"/>
    </row>
    <row r="7" spans="1:36" s="2" customFormat="1" ht="15" customHeight="1" x14ac:dyDescent="0.15">
      <c r="V7" s="20"/>
      <c r="W7" s="415"/>
      <c r="X7" s="415"/>
      <c r="Y7" s="413"/>
      <c r="Z7" s="413"/>
      <c r="AA7" s="15" t="s">
        <v>111</v>
      </c>
      <c r="AB7" s="413"/>
      <c r="AC7" s="413"/>
      <c r="AD7" s="2" t="s">
        <v>1</v>
      </c>
      <c r="AE7" s="413"/>
      <c r="AF7" s="413"/>
      <c r="AG7" s="2" t="s">
        <v>0</v>
      </c>
    </row>
    <row r="8" spans="1:36" s="2" customFormat="1" ht="15" customHeight="1" x14ac:dyDescent="0.15">
      <c r="V8" s="32"/>
      <c r="W8" s="32"/>
      <c r="X8" s="32"/>
      <c r="Y8" s="32"/>
      <c r="Z8" s="33"/>
      <c r="AA8" s="31"/>
      <c r="AB8" s="32"/>
      <c r="AC8" s="33"/>
      <c r="AD8" s="31"/>
      <c r="AE8" s="32"/>
      <c r="AF8" s="33"/>
    </row>
    <row r="9" spans="1:36" ht="15" customHeight="1" x14ac:dyDescent="0.15">
      <c r="A9" s="2"/>
      <c r="B9" s="414">
        <f>'第１号様式（第４条関係）'!S12</f>
        <v>0</v>
      </c>
      <c r="C9" s="414"/>
      <c r="D9" s="414"/>
      <c r="E9" s="414"/>
      <c r="F9" s="414"/>
      <c r="G9" s="414"/>
      <c r="H9" s="414"/>
      <c r="I9" s="414"/>
      <c r="J9" s="414"/>
      <c r="K9" s="414"/>
      <c r="L9" s="414"/>
      <c r="M9" s="414"/>
      <c r="N9" s="414"/>
      <c r="O9" s="2"/>
      <c r="P9" s="2"/>
      <c r="Q9" s="2"/>
      <c r="R9" s="2"/>
      <c r="S9" s="2"/>
      <c r="T9" s="2"/>
      <c r="U9" s="2"/>
      <c r="V9" s="2"/>
      <c r="W9" s="2"/>
      <c r="X9" s="2"/>
      <c r="Y9" s="2"/>
      <c r="Z9" s="2"/>
      <c r="AA9" s="2"/>
      <c r="AB9" s="2"/>
      <c r="AC9" s="2"/>
      <c r="AD9" s="2"/>
      <c r="AE9" s="2"/>
      <c r="AF9" s="2"/>
      <c r="AG9" s="2"/>
      <c r="AH9" s="2"/>
    </row>
    <row r="10" spans="1:36" ht="15" customHeight="1" x14ac:dyDescent="0.15">
      <c r="A10" s="2"/>
      <c r="B10" s="423">
        <f>'第１号様式（第４条関係）'!S13</f>
        <v>0</v>
      </c>
      <c r="C10" s="423"/>
      <c r="D10" s="423"/>
      <c r="E10" s="423"/>
      <c r="F10" s="423"/>
      <c r="G10" s="423"/>
      <c r="H10" s="423"/>
      <c r="I10" s="423"/>
      <c r="J10" s="423"/>
      <c r="K10" s="423"/>
      <c r="L10" s="423"/>
      <c r="M10" s="423"/>
      <c r="N10" s="423"/>
      <c r="O10" s="2" t="s">
        <v>10</v>
      </c>
      <c r="P10" s="2"/>
      <c r="Q10" s="2"/>
      <c r="R10" s="2"/>
      <c r="S10" s="2"/>
      <c r="T10" s="2"/>
      <c r="U10" s="2"/>
      <c r="V10" s="2"/>
      <c r="W10" s="2"/>
      <c r="X10" s="2"/>
      <c r="Y10" s="2"/>
      <c r="Z10" s="2"/>
      <c r="AA10" s="2"/>
      <c r="AB10" s="2"/>
      <c r="AC10" s="2"/>
      <c r="AD10" s="2"/>
      <c r="AE10" s="2"/>
      <c r="AF10" s="2"/>
      <c r="AG10" s="2"/>
      <c r="AH10" s="2"/>
    </row>
    <row r="11" spans="1:36" ht="15" customHeight="1" x14ac:dyDescent="0.15">
      <c r="A11" s="2"/>
      <c r="B11" s="2"/>
      <c r="C11" s="2"/>
      <c r="D11" s="2"/>
      <c r="E11" s="2"/>
      <c r="F11" s="2"/>
      <c r="G11" s="2"/>
      <c r="H11" s="2"/>
      <c r="I11" s="2"/>
      <c r="J11" s="2"/>
      <c r="K11" s="2"/>
      <c r="L11" s="2"/>
      <c r="M11" s="2"/>
      <c r="N11" s="2"/>
      <c r="O11" s="2"/>
      <c r="P11" s="2"/>
      <c r="Q11" s="2"/>
      <c r="R11" s="2"/>
      <c r="S11" s="2"/>
      <c r="T11" s="2"/>
      <c r="V11" s="416" t="s">
        <v>32</v>
      </c>
      <c r="W11" s="416"/>
      <c r="X11" s="416"/>
      <c r="Y11" s="416"/>
      <c r="Z11" s="416"/>
      <c r="AA11" s="414">
        <f>'第１号様式（第４条関係）'!G9</f>
        <v>0</v>
      </c>
      <c r="AB11" s="414"/>
      <c r="AC11" s="414"/>
      <c r="AD11" s="414"/>
      <c r="AE11" s="414"/>
      <c r="AF11" s="2"/>
      <c r="AG11" s="2"/>
    </row>
    <row r="12" spans="1:36" s="2" customFormat="1" ht="15" customHeight="1" x14ac:dyDescent="0.15"/>
    <row r="13" spans="1:36" s="2" customFormat="1" ht="19.5" customHeight="1" x14ac:dyDescent="0.15">
      <c r="B13" s="421">
        <f>'第８号様式 (第５条関係) '!W7</f>
        <v>0</v>
      </c>
      <c r="C13" s="421"/>
      <c r="D13" s="421">
        <f>'第８号様式 (第５条関係) '!Y7</f>
        <v>0</v>
      </c>
      <c r="E13" s="421"/>
      <c r="F13" s="9" t="s">
        <v>2</v>
      </c>
      <c r="G13" s="421">
        <f>'第８号様式 (第５条関係) '!AB7</f>
        <v>0</v>
      </c>
      <c r="H13" s="421"/>
      <c r="I13" s="9" t="s">
        <v>1</v>
      </c>
      <c r="J13" s="421">
        <f>'第８号様式 (第５条関係) '!AE7</f>
        <v>0</v>
      </c>
      <c r="K13" s="421"/>
      <c r="L13" s="2" t="s">
        <v>11</v>
      </c>
      <c r="N13" s="242" t="str">
        <f>'第８号様式 (第５条関係) '!X6</f>
        <v>第　    号</v>
      </c>
      <c r="O13" s="242"/>
      <c r="P13" s="242"/>
      <c r="Q13" s="242"/>
      <c r="R13" s="242"/>
      <c r="S13" s="2" t="s">
        <v>145</v>
      </c>
      <c r="Y13" s="421">
        <f>'第１号様式（第４条関係）'!D15</f>
        <v>0</v>
      </c>
      <c r="Z13" s="421"/>
      <c r="AA13" s="412">
        <f>'第１号様式（第４条関係）'!F15</f>
        <v>0</v>
      </c>
      <c r="AB13" s="412"/>
      <c r="AC13" s="2" t="s">
        <v>248</v>
      </c>
      <c r="AJ13" s="81"/>
    </row>
    <row r="14" spans="1:36" s="2" customFormat="1" ht="19.5" customHeight="1" x14ac:dyDescent="0.15">
      <c r="A14" s="2" t="s">
        <v>297</v>
      </c>
      <c r="L14" s="413"/>
      <c r="M14" s="413"/>
      <c r="N14" s="2" t="s">
        <v>298</v>
      </c>
    </row>
    <row r="15" spans="1:36" s="2" customFormat="1" ht="18" customHeight="1" x14ac:dyDescent="0.15">
      <c r="A15" s="2" t="s">
        <v>296</v>
      </c>
    </row>
    <row r="16" spans="1:36" s="2" customFormat="1" ht="15" customHeight="1" x14ac:dyDescent="0.15"/>
    <row r="17" spans="1:34" s="2" customFormat="1" ht="15" customHeight="1" x14ac:dyDescent="0.15">
      <c r="A17" s="466"/>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row>
    <row r="18" spans="1:34" s="2" customFormat="1" ht="15" customHeight="1" x14ac:dyDescent="0.15">
      <c r="B18" s="15"/>
      <c r="L18" s="61"/>
      <c r="M18" s="61"/>
      <c r="N18" s="61"/>
      <c r="O18" s="61"/>
      <c r="P18" s="61"/>
      <c r="Q18" s="26"/>
      <c r="R18" s="26"/>
      <c r="S18" s="26"/>
    </row>
    <row r="19" spans="1:34" s="2" customFormat="1" ht="15" customHeight="1" x14ac:dyDescent="0.15">
      <c r="B19" s="15"/>
      <c r="L19" s="61"/>
      <c r="M19" s="61"/>
      <c r="N19" s="61"/>
      <c r="O19" s="61"/>
      <c r="P19" s="61"/>
      <c r="Q19" s="26"/>
      <c r="R19" s="26"/>
      <c r="S19" s="26"/>
    </row>
    <row r="20" spans="1:34" s="2" customFormat="1" ht="15" customHeight="1" x14ac:dyDescent="0.15">
      <c r="C20" s="15"/>
      <c r="P20" s="21"/>
      <c r="Q20" s="21"/>
      <c r="R20" s="21"/>
      <c r="S20" s="21"/>
      <c r="T20" s="21"/>
      <c r="U20" s="21"/>
      <c r="V20" s="21"/>
      <c r="W20" s="21"/>
      <c r="X20" s="21"/>
      <c r="Y20" s="21"/>
      <c r="Z20" s="21"/>
      <c r="AA20" s="21"/>
      <c r="AB20" s="21"/>
      <c r="AC20" s="21"/>
      <c r="AD20" s="21"/>
      <c r="AE20" s="21"/>
      <c r="AF20" s="21"/>
      <c r="AG20" s="21"/>
    </row>
    <row r="21" spans="1:34" s="2" customFormat="1" ht="15" customHeight="1" x14ac:dyDescent="0.15">
      <c r="B21" s="15"/>
      <c r="C21" s="15"/>
      <c r="P21" s="23"/>
      <c r="Q21" s="23"/>
      <c r="R21" s="23"/>
      <c r="S21" s="23"/>
      <c r="T21" s="23"/>
      <c r="U21" s="23"/>
      <c r="V21" s="24"/>
      <c r="W21" s="25"/>
      <c r="X21" s="23"/>
      <c r="Y21" s="23"/>
      <c r="Z21" s="23"/>
      <c r="AA21" s="23"/>
      <c r="AB21" s="23"/>
      <c r="AC21" s="24"/>
      <c r="AD21" s="24"/>
      <c r="AE21" s="24"/>
      <c r="AF21" s="24"/>
      <c r="AG21" s="24"/>
    </row>
    <row r="22" spans="1:34" s="2" customFormat="1" ht="15" customHeight="1" x14ac:dyDescent="0.15">
      <c r="C22" s="2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row>
    <row r="23" spans="1:34" s="2" customFormat="1" ht="15" customHeight="1" x14ac:dyDescent="0.15">
      <c r="C23" s="28"/>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22"/>
    </row>
    <row r="24" spans="1:34" s="2" customFormat="1" ht="15" customHeight="1" x14ac:dyDescent="0.15">
      <c r="C24" s="2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row>
    <row r="25" spans="1:34" s="2" customFormat="1" ht="15" customHeight="1" x14ac:dyDescent="0.15">
      <c r="C25" s="28"/>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22"/>
    </row>
    <row r="26" spans="1:34" s="2" customFormat="1" ht="15" customHeight="1" x14ac:dyDescent="0.15">
      <c r="C26" s="2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row>
    <row r="27" spans="1:34" s="2" customFormat="1" ht="15" customHeight="1" x14ac:dyDescent="0.15">
      <c r="C27" s="28"/>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2"/>
    </row>
    <row r="28" spans="1:34" s="2" customFormat="1" ht="15" customHeight="1" x14ac:dyDescent="0.15">
      <c r="C28" s="2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row>
    <row r="29" spans="1:34" s="2" customFormat="1" ht="15" customHeight="1" x14ac:dyDescent="0.15">
      <c r="C29" s="28"/>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22"/>
    </row>
    <row r="30" spans="1:34" s="2" customFormat="1" ht="15" customHeight="1" x14ac:dyDescent="0.15">
      <c r="C30" s="2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row>
    <row r="31" spans="1:34" s="2" customFormat="1" ht="15" customHeight="1" x14ac:dyDescent="0.15">
      <c r="C31" s="28"/>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22"/>
    </row>
    <row r="32" spans="1:34" s="2" customFormat="1" ht="15" customHeight="1" x14ac:dyDescent="0.15">
      <c r="C32" s="2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row>
    <row r="33" spans="3:40" s="2" customFormat="1" ht="30" customHeight="1" x14ac:dyDescent="0.15">
      <c r="C33" s="28"/>
      <c r="D33" s="17"/>
      <c r="E33" s="17"/>
      <c r="F33" s="17"/>
      <c r="G33" s="17"/>
      <c r="H33" s="17"/>
      <c r="I33" s="17"/>
      <c r="J33" s="17"/>
      <c r="K33" s="17"/>
      <c r="L33" s="17"/>
      <c r="M33" s="17"/>
      <c r="N33" s="17"/>
      <c r="O33" s="17"/>
      <c r="P33" s="17"/>
      <c r="Q33" s="457" t="s">
        <v>147</v>
      </c>
      <c r="R33" s="457"/>
      <c r="S33" s="457"/>
      <c r="T33" s="457"/>
      <c r="U33" s="457"/>
      <c r="V33" s="457"/>
      <c r="W33" s="455" t="s">
        <v>261</v>
      </c>
      <c r="X33" s="455"/>
      <c r="Y33" s="455"/>
      <c r="Z33" s="455"/>
      <c r="AA33" s="455"/>
      <c r="AB33" s="455"/>
      <c r="AC33" s="455"/>
      <c r="AD33" s="455"/>
      <c r="AE33" s="455"/>
      <c r="AF33" s="455"/>
      <c r="AG33" s="17"/>
      <c r="AH33" s="22"/>
      <c r="AI33" s="81"/>
      <c r="AJ33" s="81"/>
      <c r="AK33" s="81"/>
      <c r="AL33" s="81"/>
      <c r="AM33" s="81"/>
      <c r="AN33" s="81"/>
    </row>
    <row r="34" spans="3:40" s="2" customFormat="1" ht="15" customHeight="1" x14ac:dyDescent="0.15">
      <c r="C34" s="27"/>
      <c r="D34" s="17"/>
      <c r="E34" s="17"/>
      <c r="F34" s="17"/>
      <c r="G34" s="17"/>
      <c r="H34" s="17"/>
      <c r="I34" s="17"/>
      <c r="J34" s="17"/>
      <c r="K34" s="17"/>
      <c r="L34" s="17"/>
      <c r="M34" s="17"/>
      <c r="N34" s="17"/>
      <c r="O34" s="17"/>
      <c r="P34" s="17"/>
      <c r="Q34" s="456" t="s">
        <v>146</v>
      </c>
      <c r="R34" s="456"/>
      <c r="S34" s="456"/>
      <c r="T34" s="456"/>
      <c r="U34" s="456"/>
      <c r="V34" s="456"/>
      <c r="W34" s="455" t="s">
        <v>264</v>
      </c>
      <c r="X34" s="455"/>
      <c r="Y34" s="455"/>
      <c r="Z34" s="455"/>
      <c r="AA34" s="455"/>
      <c r="AB34" s="455"/>
      <c r="AC34" s="455"/>
      <c r="AD34" s="455"/>
      <c r="AE34" s="455"/>
      <c r="AF34" s="455"/>
      <c r="AG34" s="17"/>
      <c r="AH34" s="17"/>
    </row>
    <row r="35" spans="3:40" s="2" customFormat="1" ht="15" customHeight="1" x14ac:dyDescent="0.15">
      <c r="C35" s="28"/>
      <c r="D35" s="17"/>
      <c r="E35" s="17"/>
      <c r="F35" s="17"/>
      <c r="G35" s="17"/>
      <c r="H35" s="17"/>
      <c r="I35" s="17"/>
      <c r="J35" s="17"/>
      <c r="K35" s="17"/>
      <c r="L35" s="17"/>
      <c r="M35" s="17"/>
      <c r="N35" s="17"/>
      <c r="O35" s="17"/>
      <c r="P35" s="17"/>
      <c r="Q35" s="456" t="s">
        <v>88</v>
      </c>
      <c r="R35" s="456"/>
      <c r="S35" s="456"/>
      <c r="T35" s="456"/>
      <c r="U35" s="456"/>
      <c r="V35" s="456"/>
      <c r="W35" s="455" t="str">
        <f>'第７号様式（第５条関係）'!W35</f>
        <v>donyu-hojyo@pref.oita.jp</v>
      </c>
      <c r="X35" s="455"/>
      <c r="Y35" s="455"/>
      <c r="Z35" s="455"/>
      <c r="AA35" s="455"/>
      <c r="AB35" s="455"/>
      <c r="AC35" s="455"/>
      <c r="AD35" s="455"/>
      <c r="AE35" s="455"/>
      <c r="AF35" s="455"/>
      <c r="AG35" s="17"/>
      <c r="AH35" s="22"/>
    </row>
    <row r="36" spans="3:40" s="2" customFormat="1" ht="15" customHeight="1" x14ac:dyDescent="0.15">
      <c r="C36" s="27"/>
      <c r="D36" s="34"/>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row>
    <row r="37" spans="3:40" s="2" customFormat="1" ht="15" customHeight="1" x14ac:dyDescent="0.15">
      <c r="C37" s="28"/>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22"/>
    </row>
    <row r="38" spans="3:40" s="2" customFormat="1" ht="15" customHeight="1" x14ac:dyDescent="0.15">
      <c r="C38" s="27"/>
      <c r="D38" s="34"/>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row>
    <row r="39" spans="3:40" s="2" customFormat="1" ht="15" customHeight="1" x14ac:dyDescent="0.15">
      <c r="C39" s="27"/>
      <c r="D39" s="17"/>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row>
    <row r="40" spans="3:40" s="2" customFormat="1" ht="15" customHeight="1" x14ac:dyDescent="0.15">
      <c r="C40" s="28"/>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22"/>
    </row>
    <row r="41" spans="3:40" s="2" customFormat="1" ht="15" customHeight="1" x14ac:dyDescent="0.15">
      <c r="C41" s="2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row>
    <row r="42" spans="3:40" s="2" customFormat="1" ht="15" customHeight="1" x14ac:dyDescent="0.15">
      <c r="C42" s="28"/>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22"/>
    </row>
    <row r="43" spans="3:40" s="2" customFormat="1" ht="15" customHeight="1" x14ac:dyDescent="0.15">
      <c r="C43" s="27"/>
      <c r="D43" s="34"/>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row r="44" spans="3:40" s="2" customFormat="1" ht="15" customHeight="1" x14ac:dyDescent="0.15">
      <c r="C44" s="28"/>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22"/>
    </row>
    <row r="45" spans="3:40" s="2" customFormat="1" ht="15" customHeight="1" x14ac:dyDescent="0.15">
      <c r="C45" s="2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row>
    <row r="46" spans="3:40" ht="15" customHeight="1" x14ac:dyDescent="0.15"/>
    <row r="47" spans="3:40" ht="15" customHeight="1" x14ac:dyDescent="0.15"/>
    <row r="48" spans="3:4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sheetProtection algorithmName="SHA-512" hashValue="3UoF87aULM9XnCGSuRE0/ZpHcljmYmr9ajq0eum0BMIfDuwAla7hSHtDikEz+VMJ8IGvMbG04/3IIqaE6e57WQ==" saltValue="7biur06laJ72WZEqKcdhQQ==" spinCount="100000" sheet="1" objects="1" scenarios="1" selectLockedCells="1"/>
  <mergeCells count="27">
    <mergeCell ref="V4:W4"/>
    <mergeCell ref="L14:M14"/>
    <mergeCell ref="Q35:V35"/>
    <mergeCell ref="W35:AF35"/>
    <mergeCell ref="E4:F4"/>
    <mergeCell ref="G4:H4"/>
    <mergeCell ref="Q33:V33"/>
    <mergeCell ref="W33:AF33"/>
    <mergeCell ref="Q34:V34"/>
    <mergeCell ref="W34:AF34"/>
    <mergeCell ref="W7:X7"/>
    <mergeCell ref="AB7:AC7"/>
    <mergeCell ref="AE7:AF7"/>
    <mergeCell ref="A17:AH17"/>
    <mergeCell ref="B9:N9"/>
    <mergeCell ref="B10:N10"/>
    <mergeCell ref="V11:Z11"/>
    <mergeCell ref="W6:AG6"/>
    <mergeCell ref="AA11:AE11"/>
    <mergeCell ref="Y7:Z7"/>
    <mergeCell ref="G13:H13"/>
    <mergeCell ref="B13:C13"/>
    <mergeCell ref="D13:E13"/>
    <mergeCell ref="AA13:AB13"/>
    <mergeCell ref="Y13:Z13"/>
    <mergeCell ref="N13:R13"/>
    <mergeCell ref="J13:K13"/>
  </mergeCells>
  <phoneticPr fontId="2"/>
  <dataValidations count="2">
    <dataValidation type="list" allowBlank="1" showInputMessage="1" showErrorMessage="1" sqref="W7" xr:uid="{947C3E6C-AEA7-4898-B9EE-77848CB4FBE4}">
      <formula1>"令和"</formula1>
    </dataValidation>
    <dataValidation type="list" allowBlank="1" showInputMessage="1" showErrorMessage="1" sqref="V4 L14" xr:uid="{BE1DE351-026A-45A4-8404-67388A170A08}">
      <formula1>"中止,廃止"</formula1>
    </dataValidation>
  </dataValidations>
  <printOptions horizontalCentered="1"/>
  <pageMargins left="0.78740157480314965" right="0.78740157480314965" top="0.78740157480314965" bottom="0.55118110236220474" header="0.31496062992125984" footer="0.31496062992125984"/>
  <pageSetup paperSize="9" scale="95" orientation="portrait" r:id="rId1"/>
  <rowBreaks count="1" manualBreakCount="1">
    <brk id="39" max="3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AY57"/>
  <sheetViews>
    <sheetView view="pageBreakPreview" topLeftCell="A30" zoomScaleNormal="100" zoomScaleSheetLayoutView="100" workbookViewId="0">
      <selection activeCell="R52" sqref="R52:AA55"/>
    </sheetView>
  </sheetViews>
  <sheetFormatPr defaultColWidth="9" defaultRowHeight="14.25" x14ac:dyDescent="0.15"/>
  <cols>
    <col min="1" max="28" width="2.5" style="1" customWidth="1"/>
    <col min="29" max="29" width="3.625" style="1" customWidth="1"/>
    <col min="30" max="33" width="2.5" style="1" customWidth="1"/>
    <col min="34" max="34" width="2.125" style="1" customWidth="1"/>
    <col min="35" max="44" width="2.5" style="1" customWidth="1"/>
    <col min="45" max="16384" width="9" style="1"/>
  </cols>
  <sheetData>
    <row r="1" spans="1:51" x14ac:dyDescent="0.15">
      <c r="A1" s="2"/>
    </row>
    <row r="2" spans="1:51" s="2" customFormat="1" ht="19.5" customHeight="1" x14ac:dyDescent="0.15">
      <c r="A2" s="2" t="s">
        <v>152</v>
      </c>
    </row>
    <row r="3" spans="1:51" s="2" customFormat="1" ht="19.5" customHeight="1" x14ac:dyDescent="0.15"/>
    <row r="4" spans="1:51" s="2" customFormat="1" ht="15" customHeight="1" x14ac:dyDescent="0.15">
      <c r="A4" s="3"/>
      <c r="B4" s="3"/>
      <c r="C4" s="3"/>
      <c r="D4" s="3"/>
      <c r="E4" s="3"/>
      <c r="F4" s="412">
        <f>'第１号様式（第４条関係）'!G4</f>
        <v>0</v>
      </c>
      <c r="G4" s="412"/>
      <c r="H4" s="421">
        <f>'第１号様式（第４条関係）'!I4</f>
        <v>0</v>
      </c>
      <c r="I4" s="421"/>
      <c r="J4" s="2" t="s">
        <v>153</v>
      </c>
      <c r="Z4" s="3"/>
      <c r="AA4" s="3"/>
      <c r="AB4" s="3"/>
      <c r="AC4" s="3"/>
      <c r="AD4" s="3"/>
      <c r="AE4" s="3"/>
      <c r="AF4" s="3"/>
      <c r="AG4" s="3"/>
    </row>
    <row r="5" spans="1:51" s="2" customFormat="1" ht="15" customHeight="1" x14ac:dyDescent="0.15">
      <c r="G5" s="2" t="s">
        <v>154</v>
      </c>
    </row>
    <row r="6" spans="1:51" s="2" customFormat="1" ht="15" customHeight="1" x14ac:dyDescent="0.15"/>
    <row r="7" spans="1:51" s="2" customFormat="1" ht="15" customHeight="1" x14ac:dyDescent="0.15">
      <c r="X7" s="3"/>
      <c r="Y7" s="3"/>
      <c r="Z7" s="251" t="s">
        <v>262</v>
      </c>
      <c r="AA7" s="251"/>
      <c r="AB7" s="251"/>
      <c r="AC7" s="251"/>
      <c r="AD7" s="251"/>
      <c r="AE7" s="251"/>
      <c r="AF7" s="251"/>
      <c r="AG7" s="251"/>
    </row>
    <row r="8" spans="1:51" s="2" customFormat="1" ht="15" customHeight="1" x14ac:dyDescent="0.15">
      <c r="V8" s="15"/>
      <c r="X8" s="238"/>
      <c r="Y8" s="238"/>
      <c r="Z8" s="236"/>
      <c r="AA8" s="236"/>
      <c r="AB8" s="15" t="s">
        <v>111</v>
      </c>
      <c r="AC8" s="82"/>
      <c r="AD8" s="2" t="s">
        <v>1</v>
      </c>
      <c r="AE8" s="236"/>
      <c r="AF8" s="236"/>
      <c r="AG8" s="2" t="s">
        <v>0</v>
      </c>
    </row>
    <row r="9" spans="1:51" s="2" customFormat="1" ht="15.75" customHeight="1" x14ac:dyDescent="0.15"/>
    <row r="10" spans="1:51" s="2" customFormat="1" ht="19.5" customHeight="1" x14ac:dyDescent="0.15">
      <c r="B10" s="416" t="s">
        <v>32</v>
      </c>
      <c r="C10" s="416"/>
      <c r="D10" s="416"/>
      <c r="E10" s="416"/>
      <c r="F10" s="416"/>
      <c r="G10" s="414">
        <f>'第１号様式（第４条関係）'!G9</f>
        <v>0</v>
      </c>
      <c r="H10" s="414"/>
      <c r="I10" s="414"/>
      <c r="J10" s="414"/>
      <c r="K10" s="414"/>
      <c r="L10" s="2" t="s">
        <v>10</v>
      </c>
    </row>
    <row r="11" spans="1:51" s="2" customFormat="1" ht="15.75" customHeight="1" x14ac:dyDescent="0.15"/>
    <row r="12" spans="1:51" s="2" customFormat="1" ht="19.5" customHeight="1" x14ac:dyDescent="0.15">
      <c r="N12" s="247" t="s">
        <v>199</v>
      </c>
      <c r="O12" s="247"/>
      <c r="P12" s="247"/>
      <c r="Q12" s="247"/>
      <c r="R12" s="247"/>
      <c r="T12" s="423">
        <f>'第１号様式（第４条関係）'!S11</f>
        <v>0</v>
      </c>
      <c r="U12" s="423"/>
      <c r="V12" s="423"/>
      <c r="W12" s="423"/>
      <c r="X12" s="423"/>
      <c r="Y12" s="423"/>
      <c r="Z12" s="423"/>
      <c r="AA12" s="423"/>
      <c r="AB12" s="423"/>
      <c r="AC12" s="423"/>
      <c r="AD12" s="423"/>
      <c r="AE12" s="423"/>
      <c r="AF12" s="423"/>
      <c r="AG12" s="423"/>
      <c r="AH12" s="10"/>
      <c r="AI12" s="4"/>
    </row>
    <row r="13" spans="1:51" s="2" customFormat="1" ht="19.5" customHeight="1" x14ac:dyDescent="0.15">
      <c r="N13" s="247" t="s">
        <v>200</v>
      </c>
      <c r="O13" s="247"/>
      <c r="P13" s="247"/>
      <c r="Q13" s="247"/>
      <c r="R13" s="247"/>
      <c r="T13" s="423">
        <f>'第１号様式（第４条関係）'!S12</f>
        <v>0</v>
      </c>
      <c r="U13" s="423"/>
      <c r="V13" s="423"/>
      <c r="W13" s="423"/>
      <c r="X13" s="423"/>
      <c r="Y13" s="423"/>
      <c r="Z13" s="423"/>
      <c r="AA13" s="423"/>
      <c r="AB13" s="423"/>
      <c r="AC13" s="423"/>
      <c r="AD13" s="423"/>
      <c r="AE13" s="423"/>
      <c r="AF13" s="423"/>
      <c r="AG13" s="423"/>
      <c r="AH13" s="10"/>
      <c r="AI13" s="4"/>
    </row>
    <row r="14" spans="1:51" s="2" customFormat="1" ht="19.5" customHeight="1" x14ac:dyDescent="0.15">
      <c r="N14" s="246" t="s">
        <v>72</v>
      </c>
      <c r="O14" s="246"/>
      <c r="P14" s="246"/>
      <c r="Q14" s="246"/>
      <c r="R14" s="246"/>
      <c r="T14" s="423">
        <f>'第１号様式（第４条関係）'!S13</f>
        <v>0</v>
      </c>
      <c r="U14" s="423"/>
      <c r="V14" s="423"/>
      <c r="W14" s="423"/>
      <c r="X14" s="423"/>
      <c r="Y14" s="423"/>
      <c r="Z14" s="423"/>
      <c r="AA14" s="423"/>
      <c r="AB14" s="423"/>
      <c r="AC14" s="423"/>
      <c r="AD14" s="423"/>
      <c r="AE14" s="423"/>
      <c r="AF14" s="423"/>
      <c r="AG14" s="423"/>
      <c r="AH14" s="10"/>
      <c r="AI14" s="4"/>
    </row>
    <row r="15" spans="1:51" s="2" customFormat="1" ht="15.75" customHeight="1" x14ac:dyDescent="0.15">
      <c r="AH15" s="3"/>
      <c r="AY15" s="9"/>
    </row>
    <row r="16" spans="1:51" s="2" customFormat="1" ht="15.75" customHeight="1" x14ac:dyDescent="0.15"/>
    <row r="17" spans="1:44" s="2" customFormat="1" ht="19.5" customHeight="1" x14ac:dyDescent="0.15">
      <c r="B17" s="274"/>
      <c r="C17" s="274"/>
      <c r="D17" s="236"/>
      <c r="E17" s="236"/>
      <c r="F17" s="15" t="s">
        <v>2</v>
      </c>
      <c r="G17" s="437"/>
      <c r="H17" s="437"/>
      <c r="I17" s="15" t="s">
        <v>1</v>
      </c>
      <c r="J17" s="437"/>
      <c r="K17" s="437"/>
      <c r="L17" s="2" t="s">
        <v>11</v>
      </c>
      <c r="O17" s="236"/>
      <c r="P17" s="236"/>
      <c r="Q17" s="236"/>
      <c r="R17" s="2" t="s">
        <v>131</v>
      </c>
      <c r="S17" s="236"/>
      <c r="T17" s="236"/>
      <c r="U17" s="236"/>
      <c r="V17" s="2" t="s">
        <v>239</v>
      </c>
      <c r="X17" s="236"/>
      <c r="Y17" s="236"/>
      <c r="Z17" s="2" t="s">
        <v>240</v>
      </c>
      <c r="AI17" s="81"/>
      <c r="AJ17" s="81"/>
      <c r="AK17" s="81"/>
      <c r="AL17" s="81"/>
      <c r="AM17" s="81"/>
      <c r="AN17" s="81"/>
      <c r="AO17" s="81"/>
      <c r="AP17" s="81"/>
      <c r="AQ17" s="81"/>
      <c r="AR17" s="81"/>
    </row>
    <row r="18" spans="1:44" s="2" customFormat="1" ht="19.5" customHeight="1" x14ac:dyDescent="0.15">
      <c r="A18" s="274"/>
      <c r="B18" s="274"/>
      <c r="C18" s="236"/>
      <c r="D18" s="236"/>
      <c r="E18" s="15" t="s">
        <v>233</v>
      </c>
      <c r="AI18" s="81"/>
      <c r="AJ18" s="81"/>
      <c r="AK18" s="81"/>
      <c r="AL18" s="81"/>
      <c r="AM18" s="81"/>
      <c r="AN18" s="81"/>
      <c r="AO18" s="81"/>
      <c r="AP18" s="81"/>
      <c r="AQ18" s="81"/>
    </row>
    <row r="19" spans="1:44" s="2" customFormat="1" ht="28.5" customHeight="1" x14ac:dyDescent="0.15">
      <c r="A19" s="410" t="s">
        <v>234</v>
      </c>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row>
    <row r="20" spans="1:44" s="2" customFormat="1" ht="15" customHeight="1" x14ac:dyDescent="0.15"/>
    <row r="21" spans="1:44" s="2" customFormat="1" ht="19.5" customHeight="1" x14ac:dyDescent="0.15">
      <c r="A21" s="242" t="s">
        <v>3</v>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row>
    <row r="22" spans="1:44" s="2" customFormat="1" ht="23.25" customHeight="1" x14ac:dyDescent="0.15">
      <c r="B22" s="15" t="s">
        <v>7</v>
      </c>
      <c r="C22" s="2" t="s">
        <v>36</v>
      </c>
      <c r="R22" s="61"/>
      <c r="S22" s="61"/>
      <c r="T22" s="61"/>
      <c r="U22" s="61"/>
      <c r="V22" s="2" t="s">
        <v>13</v>
      </c>
      <c r="W22" s="467">
        <v>0</v>
      </c>
      <c r="X22" s="467"/>
      <c r="Y22" s="467"/>
      <c r="Z22" s="467"/>
      <c r="AA22" s="467"/>
    </row>
    <row r="23" spans="1:44" s="2" customFormat="1" ht="23.25" customHeight="1" x14ac:dyDescent="0.15">
      <c r="B23" s="15"/>
      <c r="C23" s="82" t="s">
        <v>155</v>
      </c>
      <c r="D23" s="82"/>
      <c r="E23" s="82"/>
      <c r="F23" s="82"/>
      <c r="G23" s="82"/>
      <c r="H23" s="82"/>
      <c r="I23" s="82"/>
      <c r="J23" s="82"/>
      <c r="K23" s="82"/>
      <c r="L23" s="91"/>
      <c r="M23" s="91"/>
      <c r="N23" s="91"/>
      <c r="O23" s="91"/>
      <c r="P23" s="91"/>
      <c r="Q23" s="92"/>
      <c r="R23" s="92"/>
      <c r="S23" s="92"/>
      <c r="T23" s="82"/>
      <c r="U23" s="82"/>
      <c r="V23" s="82"/>
    </row>
    <row r="24" spans="1:44" s="2" customFormat="1" ht="23.25" customHeight="1" x14ac:dyDescent="0.15">
      <c r="B24" s="15" t="s">
        <v>114</v>
      </c>
      <c r="C24" s="2" t="s">
        <v>156</v>
      </c>
      <c r="R24" s="61"/>
      <c r="S24" s="61"/>
      <c r="T24" s="61"/>
      <c r="U24" s="61"/>
      <c r="V24" s="2" t="s">
        <v>13</v>
      </c>
      <c r="W24" s="467">
        <v>0</v>
      </c>
      <c r="X24" s="467"/>
      <c r="Y24" s="467"/>
      <c r="Z24" s="467"/>
      <c r="AA24" s="467"/>
    </row>
    <row r="25" spans="1:44" s="2" customFormat="1" ht="23.25" customHeight="1" x14ac:dyDescent="0.15">
      <c r="B25" s="15" t="s">
        <v>157</v>
      </c>
      <c r="C25" s="2" t="s">
        <v>158</v>
      </c>
      <c r="R25" s="61"/>
      <c r="S25" s="61"/>
      <c r="T25" s="61"/>
      <c r="U25" s="61"/>
      <c r="V25" s="2" t="s">
        <v>13</v>
      </c>
      <c r="W25" s="467">
        <v>0</v>
      </c>
      <c r="X25" s="467"/>
      <c r="Y25" s="467"/>
      <c r="Z25" s="467"/>
      <c r="AA25" s="467"/>
    </row>
    <row r="26" spans="1:44" s="2" customFormat="1" ht="23.25" customHeight="1" x14ac:dyDescent="0.15">
      <c r="B26" s="15" t="s">
        <v>159</v>
      </c>
      <c r="C26" s="2" t="s">
        <v>160</v>
      </c>
      <c r="R26" s="61"/>
      <c r="S26" s="61"/>
      <c r="T26" s="61"/>
      <c r="U26" s="61"/>
      <c r="V26" s="2" t="s">
        <v>13</v>
      </c>
      <c r="W26" s="467">
        <v>0</v>
      </c>
      <c r="X26" s="467"/>
      <c r="Y26" s="467"/>
      <c r="Z26" s="467"/>
      <c r="AA26" s="467"/>
    </row>
    <row r="27" spans="1:44" s="2" customFormat="1" ht="23.25" customHeight="1" x14ac:dyDescent="0.15">
      <c r="B27" s="15" t="s">
        <v>161</v>
      </c>
      <c r="C27" s="2" t="s">
        <v>6</v>
      </c>
      <c r="R27" s="61"/>
      <c r="S27" s="61"/>
      <c r="T27" s="61"/>
      <c r="U27" s="61"/>
      <c r="X27" s="61"/>
      <c r="Y27" s="61"/>
      <c r="Z27" s="61"/>
      <c r="AA27" s="61"/>
    </row>
    <row r="28" spans="1:44" s="2" customFormat="1" ht="23.25" customHeight="1" x14ac:dyDescent="0.15">
      <c r="B28" s="15"/>
      <c r="C28" s="2" t="s">
        <v>162</v>
      </c>
      <c r="R28" s="61"/>
      <c r="S28" s="61"/>
      <c r="T28" s="61"/>
      <c r="U28" s="61"/>
      <c r="X28" s="61"/>
      <c r="Y28" s="61"/>
      <c r="Z28" s="61"/>
      <c r="AA28" s="61"/>
    </row>
    <row r="29" spans="1:44" s="2" customFormat="1" ht="23.25" customHeight="1" x14ac:dyDescent="0.15">
      <c r="B29" s="15"/>
      <c r="C29" s="2" t="s">
        <v>163</v>
      </c>
      <c r="R29" s="61"/>
      <c r="S29" s="61"/>
      <c r="T29" s="61"/>
      <c r="U29" s="61"/>
      <c r="X29" s="61"/>
      <c r="Y29" s="61"/>
      <c r="Z29" s="61"/>
      <c r="AA29" s="61"/>
    </row>
    <row r="30" spans="1:44" s="2" customFormat="1" ht="23.25" customHeight="1" x14ac:dyDescent="0.15">
      <c r="B30" s="15"/>
      <c r="D30" s="2" t="s">
        <v>164</v>
      </c>
      <c r="R30" s="61"/>
      <c r="S30" s="61"/>
      <c r="T30" s="61"/>
      <c r="U30" s="61"/>
      <c r="X30" s="61"/>
      <c r="Y30" s="61"/>
      <c r="Z30" s="61"/>
      <c r="AA30" s="61"/>
    </row>
    <row r="31" spans="1:44" s="2" customFormat="1" ht="15"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44" s="2" customFormat="1" ht="15" customHeight="1" x14ac:dyDescent="0.15"/>
    <row r="33" spans="1:33" x14ac:dyDescent="0.15">
      <c r="A33" s="2" t="s">
        <v>165</v>
      </c>
    </row>
    <row r="34" spans="1:33" customFormat="1" ht="14.25" customHeight="1" x14ac:dyDescent="0.15">
      <c r="B34" s="41"/>
      <c r="C34" s="59"/>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row>
    <row r="35" spans="1:33" customFormat="1" ht="14.25" customHeight="1" x14ac:dyDescent="0.15">
      <c r="B35" s="41"/>
      <c r="C35" s="59"/>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row>
    <row r="40" spans="1:33" s="13" customFormat="1" ht="15" customHeight="1" x14ac:dyDescent="0.15">
      <c r="M40" s="429" t="s">
        <v>85</v>
      </c>
      <c r="N40" s="429"/>
      <c r="O40" s="429"/>
      <c r="P40" s="429"/>
      <c r="Q40" s="429"/>
      <c r="R40" s="430" t="s">
        <v>86</v>
      </c>
      <c r="S40" s="431"/>
      <c r="T40" s="431"/>
      <c r="U40" s="431"/>
      <c r="V40" s="432"/>
      <c r="W40" s="252">
        <f>'第１号様式（第４条関係）'!W35</f>
        <v>0</v>
      </c>
      <c r="X40" s="253"/>
      <c r="Y40" s="253"/>
      <c r="Z40" s="253"/>
      <c r="AA40" s="253"/>
      <c r="AB40" s="253"/>
      <c r="AC40" s="253"/>
      <c r="AD40" s="253"/>
      <c r="AE40" s="253"/>
      <c r="AF40" s="254"/>
    </row>
    <row r="41" spans="1:33" s="13" customFormat="1" ht="15.75" customHeight="1" x14ac:dyDescent="0.15">
      <c r="M41" s="429"/>
      <c r="N41" s="429"/>
      <c r="O41" s="429"/>
      <c r="P41" s="429"/>
      <c r="Q41" s="429"/>
      <c r="R41" s="430" t="s">
        <v>87</v>
      </c>
      <c r="S41" s="431"/>
      <c r="T41" s="431"/>
      <c r="U41" s="431"/>
      <c r="V41" s="431"/>
      <c r="W41" s="252">
        <f>'第１号様式（第４条関係）'!W36</f>
        <v>0</v>
      </c>
      <c r="X41" s="253"/>
      <c r="Y41" s="253"/>
      <c r="Z41" s="253"/>
      <c r="AA41" s="253"/>
      <c r="AB41" s="253"/>
      <c r="AC41" s="253"/>
      <c r="AD41" s="253"/>
      <c r="AE41" s="253"/>
      <c r="AF41" s="254"/>
    </row>
    <row r="42" spans="1:33" s="13" customFormat="1" ht="15.75" customHeight="1" x14ac:dyDescent="0.15">
      <c r="M42" s="429"/>
      <c r="N42" s="429"/>
      <c r="O42" s="429"/>
      <c r="P42" s="429"/>
      <c r="Q42" s="429"/>
      <c r="R42" s="430" t="s">
        <v>88</v>
      </c>
      <c r="S42" s="431"/>
      <c r="T42" s="431"/>
      <c r="U42" s="431"/>
      <c r="V42" s="432"/>
      <c r="W42" s="252">
        <f>'第１号様式（第４条関係）'!W37</f>
        <v>0</v>
      </c>
      <c r="X42" s="253"/>
      <c r="Y42" s="253"/>
      <c r="Z42" s="253"/>
      <c r="AA42" s="253"/>
      <c r="AB42" s="253"/>
      <c r="AC42" s="253"/>
      <c r="AD42" s="253"/>
      <c r="AE42" s="253"/>
      <c r="AF42" s="254"/>
    </row>
    <row r="43" spans="1:33" ht="22.5" customHeight="1" x14ac:dyDescent="0.15">
      <c r="D43"/>
      <c r="E43"/>
      <c r="F43"/>
      <c r="G43"/>
      <c r="H43"/>
      <c r="I43"/>
      <c r="J43"/>
    </row>
    <row r="44" spans="1:33" ht="22.5" customHeight="1" x14ac:dyDescent="0.15">
      <c r="D44"/>
      <c r="E44"/>
      <c r="F44"/>
      <c r="G44"/>
      <c r="H44"/>
      <c r="I44"/>
      <c r="J44"/>
    </row>
    <row r="45" spans="1:33" ht="22.5" customHeight="1" x14ac:dyDescent="0.15">
      <c r="A45" s="2" t="s">
        <v>89</v>
      </c>
      <c r="D45"/>
      <c r="E45"/>
      <c r="F45"/>
      <c r="G45"/>
      <c r="H45"/>
      <c r="I45"/>
      <c r="J45"/>
    </row>
    <row r="46" spans="1:33" x14ac:dyDescent="0.15">
      <c r="D46"/>
      <c r="E46"/>
      <c r="F46"/>
      <c r="G46"/>
      <c r="H46"/>
      <c r="I46"/>
      <c r="J46"/>
    </row>
    <row r="47" spans="1:33" s="2" customFormat="1" ht="15" customHeight="1" x14ac:dyDescent="0.15">
      <c r="A47" s="3"/>
      <c r="B47" s="3"/>
      <c r="C47" s="3"/>
      <c r="D47" s="3"/>
      <c r="E47" s="3"/>
      <c r="F47" s="412">
        <f>'第１号様式（第４条関係）'!G4</f>
        <v>0</v>
      </c>
      <c r="G47" s="412"/>
      <c r="H47" s="421">
        <f>'第１号様式（第４条関係）'!I4</f>
        <v>0</v>
      </c>
      <c r="I47" s="421"/>
      <c r="J47" s="2" t="s">
        <v>153</v>
      </c>
      <c r="Z47" s="3"/>
      <c r="AA47" s="3"/>
      <c r="AB47" s="3"/>
      <c r="AC47" s="3"/>
      <c r="AD47" s="3"/>
      <c r="AE47" s="3"/>
      <c r="AF47" s="3"/>
      <c r="AG47" s="3"/>
    </row>
    <row r="48" spans="1:33" s="2" customFormat="1" ht="15" customHeight="1" x14ac:dyDescent="0.15">
      <c r="G48" s="2" t="s">
        <v>166</v>
      </c>
    </row>
    <row r="50" spans="4:32" s="2" customFormat="1" ht="13.5" x14ac:dyDescent="0.15">
      <c r="D50" s="468" t="s">
        <v>167</v>
      </c>
      <c r="E50" s="469"/>
      <c r="F50" s="469"/>
      <c r="G50" s="469"/>
      <c r="H50" s="469"/>
      <c r="I50" s="469"/>
      <c r="J50" s="469"/>
      <c r="K50" s="469"/>
      <c r="L50" s="469"/>
      <c r="M50" s="468" t="s">
        <v>168</v>
      </c>
      <c r="N50" s="469"/>
      <c r="O50" s="469"/>
      <c r="P50" s="469"/>
      <c r="Q50" s="469"/>
      <c r="R50" s="468" t="s">
        <v>169</v>
      </c>
      <c r="S50" s="469"/>
      <c r="T50" s="469"/>
      <c r="U50" s="469"/>
      <c r="V50" s="469"/>
      <c r="W50" s="469"/>
      <c r="X50" s="469"/>
      <c r="Y50" s="469"/>
      <c r="Z50" s="469"/>
      <c r="AA50" s="469"/>
      <c r="AB50" s="469" t="s">
        <v>34</v>
      </c>
      <c r="AC50" s="469"/>
      <c r="AD50" s="469"/>
      <c r="AE50" s="469"/>
      <c r="AF50" s="469"/>
    </row>
    <row r="51" spans="4:32" s="2" customFormat="1" ht="13.5" x14ac:dyDescent="0.15">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row>
    <row r="52" spans="4:32" x14ac:dyDescent="0.15">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1"/>
      <c r="AC52" s="471"/>
      <c r="AD52" s="471"/>
      <c r="AE52" s="471"/>
      <c r="AF52" s="471"/>
    </row>
    <row r="53" spans="4:32" x14ac:dyDescent="0.15">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1"/>
      <c r="AC53" s="471"/>
      <c r="AD53" s="471"/>
      <c r="AE53" s="471"/>
      <c r="AF53" s="471"/>
    </row>
    <row r="54" spans="4:32" x14ac:dyDescent="0.15">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1"/>
      <c r="AC54" s="471"/>
      <c r="AD54" s="471"/>
      <c r="AE54" s="471"/>
      <c r="AF54" s="471"/>
    </row>
    <row r="55" spans="4:32" x14ac:dyDescent="0.15">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1"/>
      <c r="AC55" s="471"/>
      <c r="AD55" s="471"/>
      <c r="AE55" s="471"/>
      <c r="AF55" s="471"/>
    </row>
    <row r="56" spans="4:32" ht="65.25" customHeight="1" x14ac:dyDescent="0.15">
      <c r="D56" s="472" t="s">
        <v>218</v>
      </c>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row>
    <row r="57" spans="4:32" ht="65.25" customHeight="1" x14ac:dyDescent="0.15">
      <c r="D57" s="466" t="s">
        <v>219</v>
      </c>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row>
  </sheetData>
  <sheetProtection algorithmName="SHA-512" hashValue="u3FKrO/vThXs+xygL8oEI/aposJaSN2XwCmKkTG8AxdpESMqQd8wXlETVZk4SZk4SvhKkWJvUxsGasFiWt5Q9w==" saltValue="xs9jM7jIcibJLueFxJjd3Q==" spinCount="100000" sheet="1" selectLockedCells="1"/>
  <mergeCells count="48">
    <mergeCell ref="A19:AH19"/>
    <mergeCell ref="A21:AH21"/>
    <mergeCell ref="M40:Q42"/>
    <mergeCell ref="W26:AA26"/>
    <mergeCell ref="D57:AF57"/>
    <mergeCell ref="R50:AA51"/>
    <mergeCell ref="AB50:AF51"/>
    <mergeCell ref="D52:L55"/>
    <mergeCell ref="M52:Q55"/>
    <mergeCell ref="R52:AA55"/>
    <mergeCell ref="AB52:AF55"/>
    <mergeCell ref="D50:L51"/>
    <mergeCell ref="M50:Q51"/>
    <mergeCell ref="D56:AF56"/>
    <mergeCell ref="W22:AA22"/>
    <mergeCell ref="W24:AA24"/>
    <mergeCell ref="W25:AA25"/>
    <mergeCell ref="R40:V40"/>
    <mergeCell ref="R41:V41"/>
    <mergeCell ref="R42:V42"/>
    <mergeCell ref="W40:AF40"/>
    <mergeCell ref="W41:AF41"/>
    <mergeCell ref="W42:AF42"/>
    <mergeCell ref="A18:B18"/>
    <mergeCell ref="H4:I4"/>
    <mergeCell ref="F4:G4"/>
    <mergeCell ref="AE8:AF8"/>
    <mergeCell ref="X8:Y8"/>
    <mergeCell ref="N13:R13"/>
    <mergeCell ref="T13:AG13"/>
    <mergeCell ref="N12:R12"/>
    <mergeCell ref="T12:AG12"/>
    <mergeCell ref="F47:G47"/>
    <mergeCell ref="H47:I47"/>
    <mergeCell ref="X17:Y17"/>
    <mergeCell ref="C18:D18"/>
    <mergeCell ref="Z7:AG7"/>
    <mergeCell ref="S17:U17"/>
    <mergeCell ref="O17:Q17"/>
    <mergeCell ref="D17:E17"/>
    <mergeCell ref="G17:H17"/>
    <mergeCell ref="J17:K17"/>
    <mergeCell ref="B10:F10"/>
    <mergeCell ref="G10:K10"/>
    <mergeCell ref="Z8:AA8"/>
    <mergeCell ref="N14:R14"/>
    <mergeCell ref="T14:AG14"/>
    <mergeCell ref="B17:C17"/>
  </mergeCells>
  <phoneticPr fontId="2"/>
  <dataValidations count="2">
    <dataValidation type="list" allowBlank="1" showInputMessage="1" showErrorMessage="1" sqref="A18 B17 X8" xr:uid="{00000000-0002-0000-0D00-000000000000}">
      <formula1>"令和"</formula1>
    </dataValidation>
    <dataValidation type="list" allowBlank="1" showInputMessage="1" showErrorMessage="1" sqref="O17" xr:uid="{00000000-0002-0000-0D00-000001000000}">
      <formula1>"高齢福"</formula1>
    </dataValidation>
  </dataValidations>
  <printOptions horizontalCentered="1"/>
  <pageMargins left="0.78740157480314965" right="0.78740157480314965" top="0.78740157480314965" bottom="0.55118110236220474" header="0.31496062992125984" footer="0.31496062992125984"/>
  <pageSetup paperSize="9" scale="99" orientation="portrait" r:id="rId1"/>
  <rowBreaks count="1" manualBreakCount="1">
    <brk id="44" max="3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A1:AY46"/>
  <sheetViews>
    <sheetView view="pageBreakPreview" zoomScaleNormal="100" zoomScaleSheetLayoutView="100" workbookViewId="0">
      <selection activeCell="X7" sqref="X7:Y7"/>
    </sheetView>
  </sheetViews>
  <sheetFormatPr defaultColWidth="9" defaultRowHeight="14.25" x14ac:dyDescent="0.15"/>
  <cols>
    <col min="1" max="23" width="2.5" style="1" customWidth="1"/>
    <col min="24" max="24" width="3.875" style="1" customWidth="1"/>
    <col min="25" max="25" width="2.5" style="1" customWidth="1"/>
    <col min="26" max="26" width="3.375" style="1" customWidth="1"/>
    <col min="27" max="27" width="2.5" style="1" customWidth="1"/>
    <col min="28" max="28" width="3" style="1" customWidth="1"/>
    <col min="29" max="29" width="5" style="1" customWidth="1"/>
    <col min="30" max="33" width="2.5" style="1" customWidth="1"/>
    <col min="34" max="34" width="2.125" style="1" customWidth="1"/>
    <col min="35" max="44" width="2.5" style="1" customWidth="1"/>
    <col min="45" max="16384" width="9" style="1"/>
  </cols>
  <sheetData>
    <row r="1" spans="1:51" x14ac:dyDescent="0.15">
      <c r="A1" s="2"/>
    </row>
    <row r="2" spans="1:51" s="2" customFormat="1" ht="19.5" customHeight="1" x14ac:dyDescent="0.15">
      <c r="A2" s="2" t="s">
        <v>170</v>
      </c>
    </row>
    <row r="3" spans="1:51" s="2" customFormat="1" ht="19.5" customHeight="1" x14ac:dyDescent="0.15"/>
    <row r="4" spans="1:51" s="2" customFormat="1" ht="15" customHeight="1" x14ac:dyDescent="0.15">
      <c r="A4" s="3"/>
      <c r="B4" s="3"/>
      <c r="C4" s="3"/>
      <c r="D4" s="3"/>
      <c r="E4" s="412">
        <f>'第１号様式（第４条関係）'!G4</f>
        <v>0</v>
      </c>
      <c r="F4" s="412"/>
      <c r="G4" s="421">
        <f>'第１号様式（第４条関係）'!I4</f>
        <v>0</v>
      </c>
      <c r="H4" s="421"/>
      <c r="I4" s="2" t="s">
        <v>171</v>
      </c>
      <c r="Z4" s="3"/>
      <c r="AA4" s="3"/>
      <c r="AB4" s="3"/>
      <c r="AC4" s="3"/>
      <c r="AD4" s="3"/>
      <c r="AE4" s="3"/>
      <c r="AF4" s="3"/>
      <c r="AG4" s="3"/>
    </row>
    <row r="5" spans="1:51" s="2" customFormat="1" ht="15" customHeight="1" x14ac:dyDescent="0.15"/>
    <row r="6" spans="1:51" s="2" customFormat="1" ht="15" customHeight="1" x14ac:dyDescent="0.15">
      <c r="Z6" s="251" t="s">
        <v>269</v>
      </c>
      <c r="AA6" s="251"/>
      <c r="AB6" s="251"/>
      <c r="AC6" s="251"/>
      <c r="AD6" s="251"/>
      <c r="AE6" s="251"/>
      <c r="AF6" s="251"/>
      <c r="AG6" s="251"/>
    </row>
    <row r="7" spans="1:51" s="2" customFormat="1" ht="15" customHeight="1" x14ac:dyDescent="0.15">
      <c r="W7" s="15"/>
      <c r="X7" s="238"/>
      <c r="Y7" s="238"/>
      <c r="Z7" s="236"/>
      <c r="AA7" s="236"/>
      <c r="AB7" s="15" t="s">
        <v>111</v>
      </c>
      <c r="AC7" s="82"/>
      <c r="AD7" s="2" t="s">
        <v>1</v>
      </c>
      <c r="AE7" s="236"/>
      <c r="AF7" s="473"/>
      <c r="AG7" s="2" t="s">
        <v>0</v>
      </c>
    </row>
    <row r="8" spans="1:51" s="2" customFormat="1" ht="15.75" customHeight="1" x14ac:dyDescent="0.15"/>
    <row r="9" spans="1:51" s="2" customFormat="1" ht="19.5" customHeight="1" x14ac:dyDescent="0.15">
      <c r="B9" s="416" t="s">
        <v>32</v>
      </c>
      <c r="C9" s="416"/>
      <c r="D9" s="416"/>
      <c r="E9" s="416"/>
      <c r="F9" s="416"/>
      <c r="G9" s="414">
        <f>'第１号様式（第４条関係）'!G9</f>
        <v>0</v>
      </c>
      <c r="H9" s="414"/>
      <c r="I9" s="414"/>
      <c r="J9" s="414"/>
      <c r="K9" s="414"/>
      <c r="L9" s="2" t="s">
        <v>10</v>
      </c>
    </row>
    <row r="10" spans="1:51" s="2" customFormat="1" ht="15.75" customHeight="1" x14ac:dyDescent="0.15"/>
    <row r="11" spans="1:51" s="2" customFormat="1" ht="19.5" customHeight="1" x14ac:dyDescent="0.15">
      <c r="N11" s="247" t="s">
        <v>199</v>
      </c>
      <c r="O11" s="247"/>
      <c r="P11" s="247"/>
      <c r="Q11" s="247"/>
      <c r="R11" s="247"/>
      <c r="T11" s="423">
        <f>'第１号様式（第４条関係）'!S11</f>
        <v>0</v>
      </c>
      <c r="U11" s="423"/>
      <c r="V11" s="423"/>
      <c r="W11" s="423"/>
      <c r="X11" s="423"/>
      <c r="Y11" s="423"/>
      <c r="Z11" s="423"/>
      <c r="AA11" s="423"/>
      <c r="AB11" s="423"/>
      <c r="AC11" s="423"/>
      <c r="AD11" s="423"/>
      <c r="AE11" s="423"/>
      <c r="AF11" s="423"/>
      <c r="AG11" s="423"/>
      <c r="AH11" s="10"/>
      <c r="AI11" s="4"/>
    </row>
    <row r="12" spans="1:51" s="2" customFormat="1" ht="19.5" customHeight="1" x14ac:dyDescent="0.15">
      <c r="N12" s="247" t="s">
        <v>200</v>
      </c>
      <c r="O12" s="247"/>
      <c r="P12" s="247"/>
      <c r="Q12" s="247"/>
      <c r="R12" s="247"/>
      <c r="T12" s="423">
        <f>'第１号様式（第４条関係）'!S12</f>
        <v>0</v>
      </c>
      <c r="U12" s="423"/>
      <c r="V12" s="423"/>
      <c r="W12" s="423"/>
      <c r="X12" s="423"/>
      <c r="Y12" s="423"/>
      <c r="Z12" s="423"/>
      <c r="AA12" s="423"/>
      <c r="AB12" s="423"/>
      <c r="AC12" s="423"/>
      <c r="AD12" s="423"/>
      <c r="AE12" s="423"/>
      <c r="AF12" s="423"/>
      <c r="AG12" s="423"/>
      <c r="AH12" s="10"/>
      <c r="AI12" s="4"/>
    </row>
    <row r="13" spans="1:51" s="2" customFormat="1" ht="19.5" customHeight="1" x14ac:dyDescent="0.15">
      <c r="N13" s="246" t="s">
        <v>72</v>
      </c>
      <c r="O13" s="246"/>
      <c r="P13" s="246"/>
      <c r="Q13" s="246"/>
      <c r="R13" s="246"/>
      <c r="T13" s="423">
        <f>'第１号様式（第４条関係）'!S13</f>
        <v>0</v>
      </c>
      <c r="U13" s="423"/>
      <c r="V13" s="423"/>
      <c r="W13" s="423"/>
      <c r="X13" s="423"/>
      <c r="Y13" s="423"/>
      <c r="Z13" s="423"/>
      <c r="AA13" s="423"/>
      <c r="AB13" s="423"/>
      <c r="AC13" s="423"/>
      <c r="AD13" s="423"/>
      <c r="AE13" s="423"/>
      <c r="AF13" s="423"/>
      <c r="AG13" s="423"/>
      <c r="AH13" s="10"/>
      <c r="AI13" s="4"/>
    </row>
    <row r="14" spans="1:51" s="2" customFormat="1" ht="15.75" customHeight="1" x14ac:dyDescent="0.15">
      <c r="AH14" s="3"/>
      <c r="AY14" s="9"/>
    </row>
    <row r="15" spans="1:51" s="2" customFormat="1" ht="15.75" customHeight="1" x14ac:dyDescent="0.15"/>
    <row r="16" spans="1:51" s="2" customFormat="1" ht="19.5" customHeight="1" x14ac:dyDescent="0.15">
      <c r="B16" s="274"/>
      <c r="C16" s="274"/>
      <c r="D16" s="473"/>
      <c r="E16" s="236"/>
      <c r="F16" s="15" t="s">
        <v>2</v>
      </c>
      <c r="G16" s="437"/>
      <c r="H16" s="437"/>
      <c r="I16" s="15" t="s">
        <v>1</v>
      </c>
      <c r="J16" s="437"/>
      <c r="K16" s="437"/>
      <c r="L16" s="2" t="s">
        <v>11</v>
      </c>
      <c r="O16" s="236"/>
      <c r="P16" s="236"/>
      <c r="Q16" s="236"/>
      <c r="R16" s="2" t="s">
        <v>131</v>
      </c>
      <c r="S16" s="236"/>
      <c r="T16" s="236"/>
      <c r="U16" s="236"/>
      <c r="V16" s="242" t="s">
        <v>257</v>
      </c>
      <c r="W16" s="242"/>
      <c r="X16" s="236"/>
      <c r="Y16" s="236"/>
      <c r="Z16" s="2" t="s">
        <v>240</v>
      </c>
      <c r="AI16" s="81"/>
      <c r="AJ16" s="81"/>
      <c r="AK16" s="81"/>
      <c r="AL16" s="81"/>
      <c r="AM16" s="81"/>
      <c r="AN16" s="81"/>
    </row>
    <row r="17" spans="1:39" s="2" customFormat="1" ht="19.5" customHeight="1" x14ac:dyDescent="0.15">
      <c r="A17" s="421">
        <f>'第１号様式（第４条関係）'!G4</f>
        <v>0</v>
      </c>
      <c r="B17" s="421"/>
      <c r="C17" s="421">
        <f>G4</f>
        <v>0</v>
      </c>
      <c r="D17" s="421"/>
      <c r="E17" s="15" t="s">
        <v>227</v>
      </c>
      <c r="W17" s="513"/>
      <c r="X17" s="513"/>
      <c r="Y17" s="513"/>
      <c r="Z17" s="513"/>
      <c r="AA17" s="2" t="s">
        <v>241</v>
      </c>
      <c r="AC17" s="236"/>
      <c r="AD17" s="236"/>
      <c r="AE17" s="33" t="s">
        <v>302</v>
      </c>
      <c r="AI17" s="81"/>
      <c r="AJ17" s="81"/>
      <c r="AK17" s="81"/>
      <c r="AL17" s="81"/>
      <c r="AM17" s="81"/>
    </row>
    <row r="18" spans="1:39" s="2" customFormat="1" ht="34.5" customHeight="1" x14ac:dyDescent="0.15">
      <c r="A18" s="508" t="s">
        <v>303</v>
      </c>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22"/>
    </row>
    <row r="19" spans="1:39" s="2" customFormat="1" ht="15" customHeight="1" x14ac:dyDescent="0.15"/>
    <row r="20" spans="1:39" s="2" customFormat="1" ht="19.5" customHeight="1" x14ac:dyDescent="0.15">
      <c r="A20" s="242" t="s">
        <v>3</v>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row>
    <row r="21" spans="1:39" s="2" customFormat="1" ht="13.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108"/>
      <c r="AC21" s="108"/>
      <c r="AD21" s="108"/>
      <c r="AE21" s="3"/>
      <c r="AF21" s="108"/>
      <c r="AG21" s="3"/>
    </row>
    <row r="22" spans="1:39" s="2" customFormat="1" ht="13.5" customHeight="1" x14ac:dyDescent="0.15">
      <c r="A22" s="3"/>
      <c r="B22" s="489" t="s">
        <v>172</v>
      </c>
      <c r="C22" s="490"/>
      <c r="D22" s="490"/>
      <c r="E22" s="490"/>
      <c r="F22" s="490"/>
      <c r="G22" s="489" t="s">
        <v>173</v>
      </c>
      <c r="H22" s="490"/>
      <c r="I22" s="490"/>
      <c r="J22" s="490"/>
      <c r="K22" s="505"/>
      <c r="L22" s="507" t="s">
        <v>174</v>
      </c>
      <c r="M22" s="490"/>
      <c r="N22" s="490"/>
      <c r="O22" s="490"/>
      <c r="P22" s="490"/>
      <c r="Q22" s="489" t="s">
        <v>175</v>
      </c>
      <c r="R22" s="490"/>
      <c r="S22" s="490"/>
      <c r="T22" s="490"/>
      <c r="U22" s="490"/>
      <c r="V22" s="479" t="s">
        <v>242</v>
      </c>
      <c r="W22" s="480"/>
      <c r="X22" s="483"/>
      <c r="Y22" s="483"/>
      <c r="Z22" s="483"/>
      <c r="AA22" s="483"/>
      <c r="AB22" s="480" t="s">
        <v>243</v>
      </c>
      <c r="AC22" s="485"/>
      <c r="AD22" s="509" t="s">
        <v>34</v>
      </c>
      <c r="AE22" s="509"/>
      <c r="AF22" s="509"/>
      <c r="AG22" s="510"/>
    </row>
    <row r="23" spans="1:39" s="2" customFormat="1" ht="13.5" x14ac:dyDescent="0.15">
      <c r="A23" s="3"/>
      <c r="B23" s="491"/>
      <c r="C23" s="422"/>
      <c r="D23" s="422"/>
      <c r="E23" s="422"/>
      <c r="F23" s="422"/>
      <c r="G23" s="491"/>
      <c r="H23" s="422"/>
      <c r="I23" s="422"/>
      <c r="J23" s="422"/>
      <c r="K23" s="506"/>
      <c r="L23" s="422"/>
      <c r="M23" s="422"/>
      <c r="N23" s="422"/>
      <c r="O23" s="422"/>
      <c r="P23" s="422"/>
      <c r="Q23" s="491"/>
      <c r="R23" s="422"/>
      <c r="S23" s="422"/>
      <c r="T23" s="422"/>
      <c r="U23" s="422"/>
      <c r="V23" s="481"/>
      <c r="W23" s="482"/>
      <c r="X23" s="484"/>
      <c r="Y23" s="484"/>
      <c r="Z23" s="484"/>
      <c r="AA23" s="484"/>
      <c r="AB23" s="482"/>
      <c r="AC23" s="486"/>
      <c r="AD23" s="511"/>
      <c r="AE23" s="511"/>
      <c r="AF23" s="511"/>
      <c r="AG23" s="512"/>
    </row>
    <row r="24" spans="1:39" s="2" customFormat="1" ht="54" customHeight="1" x14ac:dyDescent="0.15">
      <c r="A24" s="3"/>
      <c r="B24" s="487"/>
      <c r="C24" s="488"/>
      <c r="D24" s="488"/>
      <c r="E24" s="488"/>
      <c r="F24" s="65" t="s">
        <v>4</v>
      </c>
      <c r="G24" s="487"/>
      <c r="H24" s="488"/>
      <c r="I24" s="488"/>
      <c r="J24" s="488"/>
      <c r="K24" s="66" t="s">
        <v>4</v>
      </c>
      <c r="L24" s="487"/>
      <c r="M24" s="488"/>
      <c r="N24" s="488"/>
      <c r="O24" s="488"/>
      <c r="P24" s="65" t="s">
        <v>4</v>
      </c>
      <c r="Q24" s="493">
        <f>B24-G24-L24</f>
        <v>0</v>
      </c>
      <c r="R24" s="494"/>
      <c r="S24" s="494"/>
      <c r="T24" s="494"/>
      <c r="U24" s="66" t="s">
        <v>4</v>
      </c>
      <c r="V24" s="474"/>
      <c r="W24" s="475"/>
      <c r="X24" s="107"/>
      <c r="Y24" s="108" t="s">
        <v>2</v>
      </c>
      <c r="Z24" s="122"/>
      <c r="AA24" s="123" t="s">
        <v>1</v>
      </c>
      <c r="AB24" s="107"/>
      <c r="AC24" s="109" t="s">
        <v>0</v>
      </c>
      <c r="AD24" s="495"/>
      <c r="AE24" s="370"/>
      <c r="AF24" s="370"/>
      <c r="AG24" s="496"/>
      <c r="AI24" s="81"/>
    </row>
    <row r="25" spans="1:39" s="2" customFormat="1" ht="13.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9" s="2" customFormat="1" ht="13.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9" s="2" customFormat="1" ht="15" customHeight="1" x14ac:dyDescent="0.15">
      <c r="A27" s="3"/>
      <c r="B27" s="476" t="s">
        <v>30</v>
      </c>
      <c r="C27" s="477"/>
      <c r="D27" s="477"/>
      <c r="E27" s="477"/>
      <c r="F27" s="477"/>
      <c r="G27" s="477"/>
      <c r="H27" s="477"/>
      <c r="I27" s="477"/>
      <c r="J27" s="477"/>
      <c r="K27" s="477"/>
      <c r="L27" s="478"/>
      <c r="M27" s="7"/>
      <c r="N27" s="492"/>
      <c r="O27" s="492"/>
      <c r="P27" s="492"/>
      <c r="Q27" s="492"/>
      <c r="R27" s="492"/>
      <c r="S27" s="492"/>
      <c r="T27" s="492"/>
      <c r="U27" s="492"/>
      <c r="V27" s="492"/>
      <c r="W27" s="492"/>
      <c r="X27" s="492"/>
      <c r="Y27" s="492"/>
      <c r="Z27" s="492"/>
      <c r="AA27" s="492"/>
      <c r="AB27" s="492"/>
      <c r="AC27" s="492"/>
      <c r="AD27" s="492"/>
      <c r="AE27" s="492"/>
      <c r="AF27" s="8"/>
      <c r="AG27" s="3"/>
      <c r="AH27" s="3"/>
    </row>
    <row r="28" spans="1:39" s="2" customFormat="1" ht="15" customHeight="1" x14ac:dyDescent="0.15">
      <c r="A28" s="3"/>
      <c r="B28" s="476" t="s">
        <v>176</v>
      </c>
      <c r="C28" s="477"/>
      <c r="D28" s="477"/>
      <c r="E28" s="477"/>
      <c r="F28" s="477"/>
      <c r="G28" s="477"/>
      <c r="H28" s="477"/>
      <c r="I28" s="477"/>
      <c r="J28" s="477"/>
      <c r="K28" s="477"/>
      <c r="L28" s="478"/>
      <c r="M28" s="7"/>
      <c r="N28" s="492"/>
      <c r="O28" s="492"/>
      <c r="P28" s="492"/>
      <c r="Q28" s="492"/>
      <c r="R28" s="492"/>
      <c r="S28" s="492"/>
      <c r="T28" s="492"/>
      <c r="U28" s="492"/>
      <c r="V28" s="492"/>
      <c r="W28" s="492"/>
      <c r="X28" s="492"/>
      <c r="Y28" s="492"/>
      <c r="Z28" s="492"/>
      <c r="AA28" s="492"/>
      <c r="AB28" s="492"/>
      <c r="AC28" s="492"/>
      <c r="AD28" s="492"/>
      <c r="AE28" s="492"/>
      <c r="AF28" s="8"/>
      <c r="AG28" s="3"/>
      <c r="AH28" s="3"/>
    </row>
    <row r="29" spans="1:39" s="2" customFormat="1" ht="15" customHeight="1" x14ac:dyDescent="0.15">
      <c r="A29" s="3"/>
      <c r="B29" s="476" t="s">
        <v>177</v>
      </c>
      <c r="C29" s="477"/>
      <c r="D29" s="477"/>
      <c r="E29" s="477"/>
      <c r="F29" s="477"/>
      <c r="G29" s="477"/>
      <c r="H29" s="477"/>
      <c r="I29" s="477"/>
      <c r="J29" s="477"/>
      <c r="K29" s="477"/>
      <c r="L29" s="478"/>
      <c r="M29" s="7"/>
      <c r="N29" s="492"/>
      <c r="O29" s="492"/>
      <c r="P29" s="492"/>
      <c r="Q29" s="492"/>
      <c r="R29" s="492"/>
      <c r="S29" s="492"/>
      <c r="T29" s="492"/>
      <c r="U29" s="492"/>
      <c r="V29" s="492"/>
      <c r="W29" s="492"/>
      <c r="X29" s="492"/>
      <c r="Y29" s="492"/>
      <c r="Z29" s="492"/>
      <c r="AA29" s="492"/>
      <c r="AB29" s="492"/>
      <c r="AC29" s="492"/>
      <c r="AD29" s="492"/>
      <c r="AE29" s="492"/>
      <c r="AF29" s="8"/>
      <c r="AG29" s="3"/>
      <c r="AH29" s="3"/>
    </row>
    <row r="30" spans="1:39" s="2" customFormat="1" ht="15" customHeight="1" x14ac:dyDescent="0.15">
      <c r="A30" s="3"/>
      <c r="B30" s="497" t="s">
        <v>31</v>
      </c>
      <c r="C30" s="498"/>
      <c r="D30" s="498"/>
      <c r="E30" s="498"/>
      <c r="F30" s="498"/>
      <c r="G30" s="498"/>
      <c r="H30" s="498"/>
      <c r="I30" s="498"/>
      <c r="J30" s="498"/>
      <c r="K30" s="498"/>
      <c r="L30" s="499"/>
      <c r="M30" s="67"/>
      <c r="N30" s="500"/>
      <c r="O30" s="500"/>
      <c r="P30" s="500"/>
      <c r="Q30" s="500"/>
      <c r="R30" s="500"/>
      <c r="S30" s="500"/>
      <c r="T30" s="500"/>
      <c r="U30" s="500"/>
      <c r="V30" s="500"/>
      <c r="W30" s="500"/>
      <c r="X30" s="500"/>
      <c r="Y30" s="500"/>
      <c r="Z30" s="500"/>
      <c r="AA30" s="500"/>
      <c r="AB30" s="500"/>
      <c r="AC30" s="500"/>
      <c r="AD30" s="500"/>
      <c r="AE30" s="500"/>
      <c r="AF30" s="68"/>
      <c r="AG30" s="3"/>
      <c r="AH30" s="3"/>
    </row>
    <row r="31" spans="1:39" s="2" customFormat="1" ht="27.75" customHeight="1" x14ac:dyDescent="0.15">
      <c r="B31" s="476" t="s">
        <v>178</v>
      </c>
      <c r="C31" s="477"/>
      <c r="D31" s="477"/>
      <c r="E31" s="477"/>
      <c r="F31" s="477"/>
      <c r="G31" s="477"/>
      <c r="H31" s="477"/>
      <c r="I31" s="477"/>
      <c r="J31" s="477"/>
      <c r="K31" s="477"/>
      <c r="L31" s="478"/>
      <c r="M31" s="36"/>
      <c r="N31" s="501"/>
      <c r="O31" s="501"/>
      <c r="P31" s="501"/>
      <c r="Q31" s="501"/>
      <c r="R31" s="501"/>
      <c r="S31" s="501"/>
      <c r="T31" s="501"/>
      <c r="U31" s="501"/>
      <c r="V31" s="501"/>
      <c r="W31" s="501"/>
      <c r="X31" s="501"/>
      <c r="Y31" s="501"/>
      <c r="Z31" s="501"/>
      <c r="AA31" s="501"/>
      <c r="AB31" s="501"/>
      <c r="AC31" s="501"/>
      <c r="AD31" s="501"/>
      <c r="AE31" s="501"/>
      <c r="AF31" s="37"/>
    </row>
    <row r="33" spans="2:33" customFormat="1" ht="14.25" customHeight="1" x14ac:dyDescent="0.15">
      <c r="B33" s="41"/>
      <c r="C33" s="59"/>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row>
    <row r="34" spans="2:33" customFormat="1" ht="14.25" customHeight="1" x14ac:dyDescent="0.15">
      <c r="B34" s="41"/>
      <c r="C34" s="59"/>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row>
    <row r="39" spans="2:33" s="13" customFormat="1" ht="15" customHeight="1" x14ac:dyDescent="0.15">
      <c r="M39" s="429" t="s">
        <v>85</v>
      </c>
      <c r="N39" s="429"/>
      <c r="O39" s="429"/>
      <c r="P39" s="429"/>
      <c r="Q39" s="429"/>
      <c r="R39" s="430" t="s">
        <v>86</v>
      </c>
      <c r="S39" s="431"/>
      <c r="T39" s="431"/>
      <c r="U39" s="431"/>
      <c r="V39" s="432"/>
      <c r="W39" s="502">
        <f>'第１号様式（第４条関係）'!W35</f>
        <v>0</v>
      </c>
      <c r="X39" s="503"/>
      <c r="Y39" s="503"/>
      <c r="Z39" s="503"/>
      <c r="AA39" s="503"/>
      <c r="AB39" s="503"/>
      <c r="AC39" s="503"/>
      <c r="AD39" s="503"/>
      <c r="AE39" s="503"/>
      <c r="AF39" s="504"/>
    </row>
    <row r="40" spans="2:33" s="13" customFormat="1" ht="15" customHeight="1" x14ac:dyDescent="0.15">
      <c r="M40" s="429"/>
      <c r="N40" s="429"/>
      <c r="O40" s="429"/>
      <c r="P40" s="429"/>
      <c r="Q40" s="429"/>
      <c r="R40" s="430" t="s">
        <v>87</v>
      </c>
      <c r="S40" s="431"/>
      <c r="T40" s="431"/>
      <c r="U40" s="431"/>
      <c r="V40" s="432"/>
      <c r="W40" s="502">
        <f>'第１号様式（第４条関係）'!W36</f>
        <v>0</v>
      </c>
      <c r="X40" s="503"/>
      <c r="Y40" s="503"/>
      <c r="Z40" s="503"/>
      <c r="AA40" s="503"/>
      <c r="AB40" s="503"/>
      <c r="AC40" s="503"/>
      <c r="AD40" s="503"/>
      <c r="AE40" s="503"/>
      <c r="AF40" s="504"/>
    </row>
    <row r="41" spans="2:33" s="13" customFormat="1" ht="15" customHeight="1" x14ac:dyDescent="0.15">
      <c r="M41" s="429"/>
      <c r="N41" s="429"/>
      <c r="O41" s="429"/>
      <c r="P41" s="429"/>
      <c r="Q41" s="429"/>
      <c r="R41" s="255" t="s">
        <v>88</v>
      </c>
      <c r="S41" s="256"/>
      <c r="T41" s="256"/>
      <c r="U41" s="256"/>
      <c r="V41" s="257"/>
      <c r="W41" s="502">
        <f>'第１号様式（第４条関係）'!W37</f>
        <v>0</v>
      </c>
      <c r="X41" s="503"/>
      <c r="Y41" s="503"/>
      <c r="Z41" s="503"/>
      <c r="AA41" s="503"/>
      <c r="AB41" s="503"/>
      <c r="AC41" s="503"/>
      <c r="AD41" s="503"/>
      <c r="AE41" s="503"/>
      <c r="AF41" s="504"/>
    </row>
    <row r="42" spans="2:33" ht="22.5" customHeight="1" x14ac:dyDescent="0.15">
      <c r="D42"/>
      <c r="E42"/>
      <c r="F42"/>
      <c r="G42"/>
      <c r="H42"/>
      <c r="I42"/>
      <c r="J42"/>
    </row>
    <row r="43" spans="2:33" ht="22.5" customHeight="1" x14ac:dyDescent="0.15">
      <c r="D43"/>
      <c r="E43"/>
      <c r="F43"/>
      <c r="G43"/>
      <c r="H43"/>
      <c r="I43"/>
      <c r="J43"/>
    </row>
    <row r="44" spans="2:33" ht="22.5" customHeight="1" x14ac:dyDescent="0.15">
      <c r="D44" s="428"/>
      <c r="E44" s="428"/>
      <c r="F44" s="428"/>
      <c r="G44" s="428"/>
      <c r="H44" s="428"/>
      <c r="I44" s="428"/>
      <c r="J44" s="428"/>
    </row>
    <row r="45" spans="2:33" ht="22.5" customHeight="1" x14ac:dyDescent="0.15">
      <c r="D45" s="428"/>
      <c r="E45" s="428"/>
      <c r="F45" s="428"/>
      <c r="G45" s="428"/>
      <c r="H45" s="428"/>
      <c r="I45" s="428"/>
      <c r="J45" s="428"/>
    </row>
    <row r="46" spans="2:33" ht="22.5" customHeight="1" x14ac:dyDescent="0.15"/>
  </sheetData>
  <sheetProtection algorithmName="SHA-512" hashValue="pRHYAokD+qeoXNlPyhEfnVat9YDgorztV9gSq5RzqcUZ1WmQZsRaO6gGKgNhqpdxvJ1Djfn5BTdQ8pTNRexkkA==" saltValue="yNpUJws7k7cMZMdTKpjvGQ==" spinCount="100000" sheet="1" selectLockedCells="1"/>
  <mergeCells count="61">
    <mergeCell ref="A20:AH20"/>
    <mergeCell ref="G22:K23"/>
    <mergeCell ref="L22:P23"/>
    <mergeCell ref="A18:AG18"/>
    <mergeCell ref="A17:B17"/>
    <mergeCell ref="C17:D17"/>
    <mergeCell ref="AD22:AG23"/>
    <mergeCell ref="W17:Z17"/>
    <mergeCell ref="AC17:AD17"/>
    <mergeCell ref="G9:K9"/>
    <mergeCell ref="N11:R11"/>
    <mergeCell ref="T11:AG11"/>
    <mergeCell ref="X16:Y16"/>
    <mergeCell ref="B16:C16"/>
    <mergeCell ref="V16:W16"/>
    <mergeCell ref="D44:J44"/>
    <mergeCell ref="D45:J45"/>
    <mergeCell ref="M39:Q41"/>
    <mergeCell ref="B31:L31"/>
    <mergeCell ref="N31:AE31"/>
    <mergeCell ref="R39:V39"/>
    <mergeCell ref="R40:V40"/>
    <mergeCell ref="R41:V41"/>
    <mergeCell ref="W39:AF39"/>
    <mergeCell ref="W40:AF40"/>
    <mergeCell ref="W41:AF41"/>
    <mergeCell ref="B28:L28"/>
    <mergeCell ref="N28:AE28"/>
    <mergeCell ref="B30:L30"/>
    <mergeCell ref="N30:AE30"/>
    <mergeCell ref="B29:L29"/>
    <mergeCell ref="N29:AE29"/>
    <mergeCell ref="V24:W24"/>
    <mergeCell ref="B27:L27"/>
    <mergeCell ref="V22:W23"/>
    <mergeCell ref="X22:AA23"/>
    <mergeCell ref="AB22:AC23"/>
    <mergeCell ref="B24:E24"/>
    <mergeCell ref="Q22:U23"/>
    <mergeCell ref="N27:AE27"/>
    <mergeCell ref="G24:J24"/>
    <mergeCell ref="L24:O24"/>
    <mergeCell ref="Q24:T24"/>
    <mergeCell ref="B22:F23"/>
    <mergeCell ref="AD24:AG24"/>
    <mergeCell ref="E4:F4"/>
    <mergeCell ref="G4:H4"/>
    <mergeCell ref="O16:Q16"/>
    <mergeCell ref="S16:U16"/>
    <mergeCell ref="D16:E16"/>
    <mergeCell ref="G16:H16"/>
    <mergeCell ref="J16:K16"/>
    <mergeCell ref="N12:R12"/>
    <mergeCell ref="T12:AG12"/>
    <mergeCell ref="N13:R13"/>
    <mergeCell ref="T13:AG13"/>
    <mergeCell ref="Z6:AG6"/>
    <mergeCell ref="X7:Y7"/>
    <mergeCell ref="AE7:AF7"/>
    <mergeCell ref="Z7:AA7"/>
    <mergeCell ref="B9:F9"/>
  </mergeCells>
  <phoneticPr fontId="2"/>
  <dataValidations count="4">
    <dataValidation type="list" allowBlank="1" showInputMessage="1" showErrorMessage="1" sqref="V24:W24 X7 B16" xr:uid="{00000000-0002-0000-0E00-000000000000}">
      <formula1>"令和"</formula1>
    </dataValidation>
    <dataValidation type="list" allowBlank="1" showInputMessage="1" showErrorMessage="1" sqref="O16" xr:uid="{00000000-0002-0000-0E00-000001000000}">
      <formula1>"高齢福"</formula1>
    </dataValidation>
    <dataValidation type="list" allowBlank="1" showInputMessage="1" showErrorMessage="1" sqref="AC17" xr:uid="{F1B770E3-88D1-4347-91E9-6B33D7CD077C}">
      <formula1>"概算払,精算払"</formula1>
    </dataValidation>
    <dataValidation type="list" allowBlank="1" showInputMessage="1" showErrorMessage="1" sqref="X22:AA23" xr:uid="{E6FD34BC-FFBC-40A8-B6D8-3DC91FADC06C}">
      <formula1>"完了,完了予定"</formula1>
    </dataValidation>
  </dataValidations>
  <printOptions horizontalCentered="1"/>
  <pageMargins left="0.78740157480314965" right="0.78740157480314965" top="0.78740157480314965" bottom="0.55118110236220474" header="0.31496062992125984" footer="0.31496062992125984"/>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A1:BJ40"/>
  <sheetViews>
    <sheetView view="pageBreakPreview" zoomScaleNormal="100" zoomScaleSheetLayoutView="100" workbookViewId="0">
      <selection activeCell="X7" sqref="X7:Y7"/>
    </sheetView>
  </sheetViews>
  <sheetFormatPr defaultColWidth="9" defaultRowHeight="14.25" x14ac:dyDescent="0.15"/>
  <cols>
    <col min="1" max="28" width="2.5" style="1" customWidth="1"/>
    <col min="29" max="29" width="3.625" style="1" customWidth="1"/>
    <col min="30" max="43" width="2.5" style="1" customWidth="1"/>
    <col min="44" max="47" width="9" style="1"/>
    <col min="48" max="66" width="2.5" style="1" customWidth="1"/>
    <col min="67" max="16384" width="9" style="1"/>
  </cols>
  <sheetData>
    <row r="1" spans="1:36" x14ac:dyDescent="0.15">
      <c r="A1" s="2"/>
    </row>
    <row r="2" spans="1:36" s="2" customFormat="1" ht="15" customHeight="1" x14ac:dyDescent="0.15">
      <c r="A2" s="2" t="s">
        <v>39</v>
      </c>
    </row>
    <row r="3" spans="1:36" s="2" customFormat="1" ht="15" customHeight="1" x14ac:dyDescent="0.15"/>
    <row r="4" spans="1:36" s="2" customFormat="1" ht="15" customHeight="1" x14ac:dyDescent="0.15">
      <c r="A4" s="3"/>
      <c r="B4" s="3"/>
      <c r="C4" s="3"/>
      <c r="D4" s="3"/>
      <c r="E4" s="3"/>
      <c r="F4" s="96"/>
      <c r="G4" s="412">
        <f>'第１号様式（第４条関係）'!G4</f>
        <v>0</v>
      </c>
      <c r="H4" s="412"/>
      <c r="I4" s="421">
        <f>'第１号様式（第４条関係）'!I4</f>
        <v>0</v>
      </c>
      <c r="J4" s="421"/>
      <c r="K4" s="2" t="s">
        <v>179</v>
      </c>
      <c r="Y4" s="3"/>
      <c r="Z4" s="3"/>
      <c r="AA4" s="3"/>
      <c r="AB4" s="3"/>
      <c r="AC4" s="3"/>
      <c r="AD4" s="3"/>
      <c r="AE4" s="3"/>
      <c r="AF4" s="3"/>
    </row>
    <row r="5" spans="1:36" s="2" customFormat="1" ht="15" customHeight="1" x14ac:dyDescent="0.15"/>
    <row r="6" spans="1:36" s="2" customFormat="1" ht="15" customHeight="1" x14ac:dyDescent="0.15">
      <c r="Z6" s="251" t="s">
        <v>301</v>
      </c>
      <c r="AA6" s="251"/>
      <c r="AB6" s="251"/>
      <c r="AC6" s="251"/>
      <c r="AD6" s="251"/>
      <c r="AE6" s="251"/>
      <c r="AF6" s="251"/>
      <c r="AG6" s="251"/>
    </row>
    <row r="7" spans="1:36" s="2" customFormat="1" ht="15" customHeight="1" x14ac:dyDescent="0.15">
      <c r="V7" s="15"/>
      <c r="W7" s="15"/>
      <c r="X7" s="238"/>
      <c r="Y7" s="238"/>
      <c r="Z7" s="236"/>
      <c r="AA7" s="236"/>
      <c r="AB7" s="15" t="s">
        <v>111</v>
      </c>
      <c r="AC7" s="82"/>
      <c r="AD7" s="2" t="s">
        <v>1</v>
      </c>
      <c r="AE7" s="236"/>
      <c r="AF7" s="236"/>
      <c r="AG7" s="2" t="s">
        <v>0</v>
      </c>
    </row>
    <row r="8" spans="1:36" s="2" customFormat="1" ht="15" customHeight="1" x14ac:dyDescent="0.15"/>
    <row r="9" spans="1:36" s="2" customFormat="1" ht="15" customHeight="1" x14ac:dyDescent="0.15">
      <c r="B9" s="242" t="s">
        <v>32</v>
      </c>
      <c r="C9" s="242"/>
      <c r="D9" s="242"/>
      <c r="E9" s="242"/>
      <c r="F9" s="242"/>
      <c r="G9" s="421">
        <f>'第１号様式（第４条関係）'!G9</f>
        <v>0</v>
      </c>
      <c r="H9" s="421"/>
      <c r="I9" s="421"/>
      <c r="J9" s="421"/>
      <c r="K9" s="421"/>
      <c r="L9" s="2" t="s">
        <v>10</v>
      </c>
    </row>
    <row r="10" spans="1:36" s="2" customFormat="1" ht="15" customHeight="1" x14ac:dyDescent="0.15"/>
    <row r="11" spans="1:36" s="2" customFormat="1" ht="15" customHeight="1" x14ac:dyDescent="0.15">
      <c r="M11" s="247" t="s">
        <v>199</v>
      </c>
      <c r="N11" s="247"/>
      <c r="O11" s="247"/>
      <c r="P11" s="247"/>
      <c r="Q11" s="247"/>
      <c r="S11" s="423">
        <f>'第１号様式（第４条関係）'!S11</f>
        <v>0</v>
      </c>
      <c r="T11" s="423"/>
      <c r="U11" s="423"/>
      <c r="V11" s="423"/>
      <c r="W11" s="423"/>
      <c r="X11" s="423"/>
      <c r="Y11" s="423"/>
      <c r="Z11" s="423"/>
      <c r="AA11" s="423"/>
      <c r="AB11" s="423"/>
      <c r="AC11" s="423"/>
      <c r="AD11" s="423"/>
      <c r="AE11" s="423"/>
      <c r="AF11" s="423"/>
    </row>
    <row r="12" spans="1:36" s="2" customFormat="1" ht="15" customHeight="1" x14ac:dyDescent="0.15">
      <c r="M12" s="247" t="s">
        <v>200</v>
      </c>
      <c r="N12" s="247"/>
      <c r="O12" s="247"/>
      <c r="P12" s="247"/>
      <c r="Q12" s="247"/>
      <c r="S12" s="423">
        <f>'第１号様式（第４条関係）'!S12</f>
        <v>0</v>
      </c>
      <c r="T12" s="423"/>
      <c r="U12" s="423"/>
      <c r="V12" s="423"/>
      <c r="W12" s="423"/>
      <c r="X12" s="423"/>
      <c r="Y12" s="423"/>
      <c r="Z12" s="423"/>
      <c r="AA12" s="423"/>
      <c r="AB12" s="423"/>
      <c r="AC12" s="423"/>
      <c r="AD12" s="423"/>
      <c r="AE12" s="423"/>
      <c r="AF12" s="423"/>
    </row>
    <row r="13" spans="1:36" s="2" customFormat="1" ht="15" customHeight="1" x14ac:dyDescent="0.15">
      <c r="M13" s="246" t="s">
        <v>72</v>
      </c>
      <c r="N13" s="246"/>
      <c r="O13" s="246"/>
      <c r="P13" s="246"/>
      <c r="Q13" s="246"/>
      <c r="S13" s="423">
        <f>'第１号様式（第４条関係）'!S13</f>
        <v>0</v>
      </c>
      <c r="T13" s="423"/>
      <c r="U13" s="423"/>
      <c r="V13" s="423"/>
      <c r="W13" s="423"/>
      <c r="X13" s="423"/>
      <c r="Y13" s="423"/>
      <c r="Z13" s="423"/>
      <c r="AA13" s="423"/>
      <c r="AB13" s="423"/>
      <c r="AC13" s="423"/>
      <c r="AD13" s="423"/>
      <c r="AE13" s="423"/>
      <c r="AF13" s="423"/>
      <c r="AH13" s="4"/>
    </row>
    <row r="14" spans="1:36" s="2" customFormat="1" ht="15" customHeight="1" x14ac:dyDescent="0.15">
      <c r="AF14" s="3"/>
      <c r="AG14" s="3"/>
      <c r="AH14" s="4"/>
    </row>
    <row r="15" spans="1:36" s="2" customFormat="1" ht="15" customHeight="1" x14ac:dyDescent="0.15">
      <c r="A15" s="17"/>
      <c r="B15" s="274"/>
      <c r="C15" s="274"/>
      <c r="D15" s="236"/>
      <c r="E15" s="236"/>
      <c r="F15" s="15" t="s">
        <v>2</v>
      </c>
      <c r="G15" s="437"/>
      <c r="H15" s="437"/>
      <c r="I15" s="15" t="s">
        <v>1</v>
      </c>
      <c r="J15" s="437"/>
      <c r="K15" s="437"/>
      <c r="L15" s="2" t="s">
        <v>11</v>
      </c>
      <c r="O15" s="236"/>
      <c r="P15" s="236"/>
      <c r="Q15" s="236"/>
      <c r="R15" s="2" t="s">
        <v>131</v>
      </c>
      <c r="S15" s="236"/>
      <c r="T15" s="236"/>
      <c r="U15" s="236"/>
      <c r="V15" s="2" t="s">
        <v>239</v>
      </c>
      <c r="X15" s="236"/>
      <c r="Y15" s="236"/>
      <c r="Z15" s="2" t="s">
        <v>240</v>
      </c>
      <c r="AG15" s="3"/>
      <c r="AH15" s="4"/>
      <c r="AI15" s="3"/>
      <c r="AJ15" s="81"/>
    </row>
    <row r="16" spans="1:36" s="2" customFormat="1" ht="15" customHeight="1" x14ac:dyDescent="0.15">
      <c r="A16" s="412">
        <f>'第１号様式（第４条関係）'!G4</f>
        <v>0</v>
      </c>
      <c r="B16" s="412"/>
      <c r="C16" s="421">
        <f>'第１号様式（第４条関係）'!I4</f>
        <v>0</v>
      </c>
      <c r="D16" s="421"/>
      <c r="E16" s="15" t="s">
        <v>251</v>
      </c>
      <c r="AF16" s="3"/>
      <c r="AG16" s="3"/>
      <c r="AH16" s="4"/>
      <c r="AI16" s="81"/>
    </row>
    <row r="17" spans="1:62" s="2" customFormat="1" ht="43.5" customHeight="1" x14ac:dyDescent="0.15">
      <c r="A17" s="466" t="s">
        <v>252</v>
      </c>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17"/>
      <c r="AI17" s="17"/>
      <c r="AJ17" s="17"/>
    </row>
    <row r="18" spans="1:62" s="2" customFormat="1" ht="15" customHeight="1" x14ac:dyDescent="0.1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62" s="2" customFormat="1" ht="15" customHeight="1" x14ac:dyDescent="0.15">
      <c r="A19" s="242" t="s">
        <v>3</v>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row>
    <row r="20" spans="1:62" s="2" customFormat="1" ht="15" customHeight="1" x14ac:dyDescent="0.15">
      <c r="C20" s="15"/>
      <c r="D20" s="15"/>
      <c r="E20" s="15"/>
    </row>
    <row r="21" spans="1:62" s="2" customFormat="1" ht="54.75" customHeight="1" x14ac:dyDescent="0.15">
      <c r="B21" s="272" t="s">
        <v>19</v>
      </c>
      <c r="C21" s="273"/>
      <c r="D21" s="271" t="s">
        <v>180</v>
      </c>
      <c r="E21" s="271"/>
      <c r="F21" s="271"/>
      <c r="G21" s="271"/>
      <c r="H21" s="271"/>
      <c r="I21" s="271"/>
      <c r="J21" s="248"/>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70"/>
      <c r="AI21" s="71"/>
    </row>
    <row r="22" spans="1:62" ht="24.75" customHeight="1" x14ac:dyDescent="0.15">
      <c r="B22" s="267" t="s">
        <v>21</v>
      </c>
      <c r="C22" s="268"/>
      <c r="D22" s="368" t="s">
        <v>181</v>
      </c>
      <c r="E22" s="368"/>
      <c r="F22" s="368"/>
      <c r="G22" s="368"/>
      <c r="H22" s="368"/>
      <c r="I22" s="369"/>
      <c r="J22" s="39"/>
      <c r="K22" s="40"/>
      <c r="L22" s="40"/>
      <c r="M22" s="40"/>
      <c r="N22" s="40"/>
      <c r="O22" s="240"/>
      <c r="P22" s="240"/>
      <c r="Q22" s="514"/>
      <c r="R22" s="240"/>
      <c r="S22" s="18" t="s">
        <v>2</v>
      </c>
      <c r="T22" s="514"/>
      <c r="U22" s="240"/>
      <c r="V22" s="18" t="s">
        <v>1</v>
      </c>
      <c r="W22" s="514"/>
      <c r="X22" s="240"/>
      <c r="Y22" s="18" t="s">
        <v>0</v>
      </c>
      <c r="Z22" s="42"/>
      <c r="AA22" s="42"/>
      <c r="AB22" s="42"/>
      <c r="AC22" s="42"/>
      <c r="AD22" s="42"/>
      <c r="AE22" s="42"/>
      <c r="AF22" s="42"/>
      <c r="AG22" s="69"/>
      <c r="AH22" s="5"/>
      <c r="AJ22" s="29"/>
      <c r="AV22" s="12"/>
      <c r="AW22" s="12"/>
      <c r="AX22" s="12"/>
      <c r="AY22" s="12"/>
      <c r="AZ22" s="12"/>
      <c r="BA22" s="12"/>
      <c r="BB22" s="12"/>
      <c r="BC22" s="12"/>
      <c r="BD22" s="12"/>
      <c r="BE22" s="14"/>
      <c r="BF22" s="12"/>
      <c r="BG22" s="12"/>
      <c r="BH22" s="12"/>
      <c r="BI22" s="12"/>
      <c r="BJ22" s="11"/>
    </row>
    <row r="23" spans="1:62" ht="24.75" customHeight="1" x14ac:dyDescent="0.15">
      <c r="B23" s="30"/>
      <c r="C23" s="30"/>
      <c r="D23" s="38"/>
      <c r="E23" s="38"/>
      <c r="F23" s="38"/>
      <c r="G23" s="38"/>
      <c r="H23" s="38"/>
      <c r="I23" s="38"/>
      <c r="J23"/>
      <c r="K23"/>
      <c r="L23"/>
      <c r="M23"/>
      <c r="N23"/>
      <c r="O23"/>
      <c r="P23"/>
      <c r="Q23" s="93"/>
      <c r="R23" s="94"/>
      <c r="S23" s="95"/>
      <c r="T23" s="93"/>
      <c r="U23" s="94"/>
      <c r="V23" s="95"/>
      <c r="W23" s="93"/>
      <c r="X23" s="94"/>
      <c r="Y23" s="95"/>
      <c r="Z23" s="6"/>
      <c r="AA23" s="6"/>
      <c r="AB23" s="6"/>
      <c r="AC23" s="6"/>
      <c r="AD23" s="6"/>
      <c r="AE23" s="6"/>
      <c r="AF23" s="6"/>
      <c r="AJ23" s="29"/>
      <c r="AV23" s="12"/>
      <c r="AW23" s="12"/>
      <c r="AX23" s="12"/>
      <c r="AY23" s="12"/>
      <c r="AZ23" s="12"/>
      <c r="BA23" s="12"/>
      <c r="BB23" s="12"/>
      <c r="BC23" s="12"/>
      <c r="BD23" s="12"/>
      <c r="BE23" s="14"/>
      <c r="BF23" s="12"/>
      <c r="BG23" s="12"/>
      <c r="BH23" s="12"/>
      <c r="BI23" s="12"/>
      <c r="BJ23" s="11"/>
    </row>
    <row r="24" spans="1:62" ht="24.75" customHeight="1" x14ac:dyDescent="0.15">
      <c r="B24" s="237" t="s">
        <v>22</v>
      </c>
      <c r="C24" s="237"/>
      <c r="D24" t="s">
        <v>12</v>
      </c>
      <c r="E24"/>
      <c r="F24"/>
      <c r="G24"/>
      <c r="H24"/>
      <c r="I24"/>
      <c r="J24"/>
      <c r="K24"/>
      <c r="L24"/>
      <c r="M24"/>
      <c r="N24"/>
      <c r="O24"/>
      <c r="P24"/>
      <c r="Q24"/>
      <c r="R24"/>
      <c r="S24"/>
      <c r="T24"/>
      <c r="U24"/>
      <c r="V24"/>
      <c r="W24"/>
      <c r="X24"/>
      <c r="Y24"/>
      <c r="Z24"/>
      <c r="AA24"/>
      <c r="AB24"/>
      <c r="AC24"/>
      <c r="AD24"/>
      <c r="AE24"/>
      <c r="AF24"/>
    </row>
    <row r="25" spans="1:62" x14ac:dyDescent="0.15">
      <c r="B25"/>
      <c r="C25" s="237" t="s">
        <v>18</v>
      </c>
      <c r="D25" s="237"/>
      <c r="E25" s="30"/>
      <c r="F25" s="15" t="s">
        <v>182</v>
      </c>
      <c r="G25"/>
      <c r="H25"/>
      <c r="I25"/>
      <c r="J25"/>
      <c r="K25"/>
      <c r="L25"/>
      <c r="M25"/>
      <c r="N25"/>
      <c r="O25"/>
      <c r="P25"/>
      <c r="Q25"/>
      <c r="R25"/>
      <c r="S25"/>
      <c r="T25"/>
      <c r="U25"/>
      <c r="V25"/>
      <c r="W25"/>
      <c r="X25"/>
      <c r="Y25"/>
      <c r="Z25"/>
      <c r="AA25"/>
      <c r="AB25"/>
      <c r="AC25"/>
      <c r="AD25"/>
      <c r="AE25"/>
      <c r="AF25"/>
    </row>
    <row r="26" spans="1:62" x14ac:dyDescent="0.15">
      <c r="C26" s="237" t="s">
        <v>37</v>
      </c>
      <c r="D26" s="237"/>
      <c r="E26" s="30"/>
      <c r="F26" s="15" t="s">
        <v>183</v>
      </c>
      <c r="P26" s="29"/>
    </row>
    <row r="27" spans="1:62" x14ac:dyDescent="0.15">
      <c r="C27" s="237" t="s">
        <v>38</v>
      </c>
      <c r="D27" s="237"/>
      <c r="E27" s="30"/>
      <c r="F27" s="15" t="s">
        <v>184</v>
      </c>
      <c r="P27" s="29"/>
    </row>
    <row r="28" spans="1:62" x14ac:dyDescent="0.15">
      <c r="C28" s="237" t="s">
        <v>77</v>
      </c>
      <c r="D28" s="237"/>
      <c r="E28" s="30"/>
      <c r="F28" s="15" t="s">
        <v>187</v>
      </c>
      <c r="P28" s="29"/>
    </row>
    <row r="29" spans="1:62" x14ac:dyDescent="0.15">
      <c r="C29" s="237" t="s">
        <v>81</v>
      </c>
      <c r="D29" s="237"/>
      <c r="E29" s="30"/>
      <c r="F29" s="15" t="s">
        <v>188</v>
      </c>
      <c r="P29" s="29"/>
    </row>
    <row r="30" spans="1:62" x14ac:dyDescent="0.15">
      <c r="C30" s="237" t="s">
        <v>185</v>
      </c>
      <c r="D30" s="237"/>
      <c r="E30" s="30"/>
      <c r="F30" s="15" t="s">
        <v>189</v>
      </c>
      <c r="P30" s="29"/>
    </row>
    <row r="31" spans="1:62" x14ac:dyDescent="0.15">
      <c r="C31" s="237" t="s">
        <v>186</v>
      </c>
      <c r="D31" s="237"/>
      <c r="E31" s="30"/>
      <c r="F31" s="15" t="s">
        <v>9</v>
      </c>
      <c r="P31" s="29"/>
    </row>
    <row r="33" spans="2:33" customFormat="1" ht="14.25" customHeight="1" x14ac:dyDescent="0.15">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row>
    <row r="34" spans="2:33" x14ac:dyDescent="0.15">
      <c r="C34" s="2" t="s">
        <v>190</v>
      </c>
    </row>
    <row r="38" spans="2:33" s="13" customFormat="1" ht="15" customHeight="1" x14ac:dyDescent="0.15">
      <c r="M38" s="429" t="s">
        <v>85</v>
      </c>
      <c r="N38" s="429"/>
      <c r="O38" s="429"/>
      <c r="P38" s="429"/>
      <c r="Q38" s="429"/>
      <c r="R38" s="255" t="s">
        <v>86</v>
      </c>
      <c r="S38" s="256"/>
      <c r="T38" s="256"/>
      <c r="U38" s="256"/>
      <c r="V38" s="257"/>
      <c r="W38" s="462">
        <f>'第１号様式（第４条関係）'!W35</f>
        <v>0</v>
      </c>
      <c r="X38" s="463"/>
      <c r="Y38" s="463"/>
      <c r="Z38" s="463"/>
      <c r="AA38" s="463"/>
      <c r="AB38" s="463"/>
      <c r="AC38" s="463"/>
      <c r="AD38" s="463"/>
      <c r="AE38" s="463"/>
      <c r="AF38" s="464"/>
    </row>
    <row r="39" spans="2:33" s="13" customFormat="1" ht="15" customHeight="1" x14ac:dyDescent="0.15">
      <c r="M39" s="429"/>
      <c r="N39" s="429"/>
      <c r="O39" s="429"/>
      <c r="P39" s="429"/>
      <c r="Q39" s="429"/>
      <c r="R39" s="255" t="s">
        <v>87</v>
      </c>
      <c r="S39" s="256"/>
      <c r="T39" s="256"/>
      <c r="U39" s="256"/>
      <c r="V39" s="257"/>
      <c r="W39" s="462">
        <f>'第１号様式（第４条関係）'!W36</f>
        <v>0</v>
      </c>
      <c r="X39" s="463"/>
      <c r="Y39" s="463"/>
      <c r="Z39" s="463"/>
      <c r="AA39" s="463"/>
      <c r="AB39" s="463"/>
      <c r="AC39" s="463"/>
      <c r="AD39" s="463"/>
      <c r="AE39" s="463"/>
      <c r="AF39" s="464"/>
    </row>
    <row r="40" spans="2:33" s="13" customFormat="1" ht="15" customHeight="1" x14ac:dyDescent="0.15">
      <c r="M40" s="429"/>
      <c r="N40" s="429"/>
      <c r="O40" s="429"/>
      <c r="P40" s="429"/>
      <c r="Q40" s="429"/>
      <c r="R40" s="255" t="s">
        <v>88</v>
      </c>
      <c r="S40" s="256"/>
      <c r="T40" s="256"/>
      <c r="U40" s="256"/>
      <c r="V40" s="257"/>
      <c r="W40" s="462">
        <f>'第１号様式（第４条関係）'!W37</f>
        <v>0</v>
      </c>
      <c r="X40" s="463"/>
      <c r="Y40" s="463"/>
      <c r="Z40" s="463"/>
      <c r="AA40" s="463"/>
      <c r="AB40" s="463"/>
      <c r="AC40" s="463"/>
      <c r="AD40" s="463"/>
      <c r="AE40" s="463"/>
      <c r="AF40" s="464"/>
    </row>
  </sheetData>
  <sheetProtection algorithmName="SHA-512" hashValue="tYlfKV/uLezx2+tcvNLfcfdGc8TEiIkPUo57CSu1twCJPumhR0DFIEEKDccuyJYm8mRDdMwy3shM7Ddx2opt4Q==" saltValue="triEGEw+yuBi/XSFnn5PTw==" spinCount="100000" sheet="1" selectLockedCells="1"/>
  <mergeCells count="49">
    <mergeCell ref="W38:AF38"/>
    <mergeCell ref="W39:AF39"/>
    <mergeCell ref="W40:AF40"/>
    <mergeCell ref="C29:D29"/>
    <mergeCell ref="M38:Q40"/>
    <mergeCell ref="C30:D30"/>
    <mergeCell ref="C31:D31"/>
    <mergeCell ref="R38:V38"/>
    <mergeCell ref="R39:V39"/>
    <mergeCell ref="R40:V40"/>
    <mergeCell ref="C28:D28"/>
    <mergeCell ref="B9:F9"/>
    <mergeCell ref="M12:Q12"/>
    <mergeCell ref="C27:D27"/>
    <mergeCell ref="J21:AG21"/>
    <mergeCell ref="B24:C24"/>
    <mergeCell ref="C25:D25"/>
    <mergeCell ref="S12:AF12"/>
    <mergeCell ref="M13:Q13"/>
    <mergeCell ref="S13:AF13"/>
    <mergeCell ref="B22:C22"/>
    <mergeCell ref="D22:I22"/>
    <mergeCell ref="O22:P22"/>
    <mergeCell ref="Q22:R22"/>
    <mergeCell ref="T22:U22"/>
    <mergeCell ref="A17:AG17"/>
    <mergeCell ref="I4:J4"/>
    <mergeCell ref="G4:H4"/>
    <mergeCell ref="X7:Y7"/>
    <mergeCell ref="Z7:AA7"/>
    <mergeCell ref="C26:D26"/>
    <mergeCell ref="G9:K9"/>
    <mergeCell ref="M11:Q11"/>
    <mergeCell ref="W22:X22"/>
    <mergeCell ref="B15:C15"/>
    <mergeCell ref="A19:AG19"/>
    <mergeCell ref="B21:C21"/>
    <mergeCell ref="D21:I21"/>
    <mergeCell ref="A16:B16"/>
    <mergeCell ref="AE7:AF7"/>
    <mergeCell ref="S11:AF11"/>
    <mergeCell ref="Z6:AG6"/>
    <mergeCell ref="C16:D16"/>
    <mergeCell ref="O15:Q15"/>
    <mergeCell ref="S15:U15"/>
    <mergeCell ref="X15:Y15"/>
    <mergeCell ref="D15:E15"/>
    <mergeCell ref="J15:K15"/>
    <mergeCell ref="G15:H15"/>
  </mergeCells>
  <phoneticPr fontId="2"/>
  <dataValidations count="2">
    <dataValidation type="list" allowBlank="1" showInputMessage="1" showErrorMessage="1" sqref="O22:P22 X7 B15" xr:uid="{00000000-0002-0000-0F00-000000000000}">
      <formula1>"令和"</formula1>
    </dataValidation>
    <dataValidation type="list" allowBlank="1" showInputMessage="1" showErrorMessage="1" sqref="O15" xr:uid="{00000000-0002-0000-0F00-000001000000}">
      <formula1>"高齢福"</formula1>
    </dataValidation>
  </dataValidations>
  <printOptions horizontalCentered="1"/>
  <pageMargins left="0.78740157480314965" right="0.78740157480314965" top="0.78740157480314965" bottom="0.39370078740157483" header="0.31496062992125984" footer="0.31496062992125984"/>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A1:BE28"/>
  <sheetViews>
    <sheetView view="pageBreakPreview" zoomScaleNormal="100" zoomScaleSheetLayoutView="100" workbookViewId="0">
      <selection activeCell="AH37" sqref="AH37"/>
    </sheetView>
  </sheetViews>
  <sheetFormatPr defaultColWidth="9" defaultRowHeight="14.25" x14ac:dyDescent="0.15"/>
  <cols>
    <col min="1" max="1" width="1.875" style="1" customWidth="1"/>
    <col min="2" max="3" width="2.25" style="1" customWidth="1"/>
    <col min="4" max="7" width="2.75" style="1" customWidth="1"/>
    <col min="8" max="8" width="4.125" style="1" customWidth="1"/>
    <col min="9" max="9" width="3.875" style="1" customWidth="1"/>
    <col min="10" max="11" width="3.5" style="1" customWidth="1"/>
    <col min="12" max="32" width="2.625" style="1" customWidth="1"/>
    <col min="33" max="33" width="1.875" style="1" customWidth="1"/>
    <col min="34" max="43" width="2.5" style="1" customWidth="1"/>
    <col min="44" max="47" width="9" style="1"/>
    <col min="48" max="66" width="2.5" style="1" customWidth="1"/>
    <col min="67" max="16384" width="9" style="1"/>
  </cols>
  <sheetData>
    <row r="1" spans="1:57" x14ac:dyDescent="0.15">
      <c r="A1" s="2"/>
    </row>
    <row r="2" spans="1:57" s="2" customFormat="1" ht="15" customHeight="1" x14ac:dyDescent="0.15">
      <c r="A2" s="2" t="s">
        <v>206</v>
      </c>
    </row>
    <row r="3" spans="1:57" s="2" customFormat="1" ht="15" customHeight="1" x14ac:dyDescent="0.15"/>
    <row r="4" spans="1:57" s="2" customFormat="1" ht="15" customHeight="1" x14ac:dyDescent="0.15">
      <c r="A4" s="242" t="s">
        <v>286</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row>
    <row r="5" spans="1:57" s="2" customFormat="1" ht="15" customHeight="1" x14ac:dyDescent="0.15"/>
    <row r="6" spans="1:57" s="2" customFormat="1" ht="15" customHeight="1" x14ac:dyDescent="0.15">
      <c r="C6" s="15"/>
      <c r="D6" s="15"/>
      <c r="E6" s="15"/>
    </row>
    <row r="7" spans="1:57" s="2" customFormat="1" ht="54" customHeight="1" x14ac:dyDescent="0.15">
      <c r="B7" s="268" t="s">
        <v>19</v>
      </c>
      <c r="C7" s="367"/>
      <c r="D7" s="368" t="s">
        <v>96</v>
      </c>
      <c r="E7" s="368"/>
      <c r="F7" s="368"/>
      <c r="G7" s="368"/>
      <c r="H7" s="368"/>
      <c r="I7" s="369"/>
      <c r="J7" s="248"/>
      <c r="K7" s="249"/>
      <c r="L7" s="249"/>
      <c r="M7" s="249"/>
      <c r="N7" s="249"/>
      <c r="O7" s="249"/>
      <c r="P7" s="249"/>
      <c r="Q7" s="249"/>
      <c r="R7" s="249"/>
      <c r="S7" s="249"/>
      <c r="T7" s="249"/>
      <c r="U7" s="249"/>
      <c r="V7" s="249"/>
      <c r="W7" s="249"/>
      <c r="X7" s="249"/>
      <c r="Y7" s="249"/>
      <c r="Z7" s="249"/>
      <c r="AA7" s="249"/>
      <c r="AB7" s="249"/>
      <c r="AC7" s="249"/>
      <c r="AD7" s="249"/>
      <c r="AE7" s="249"/>
      <c r="AF7" s="250"/>
    </row>
    <row r="8" spans="1:57" s="2" customFormat="1" ht="33.75" customHeight="1" x14ac:dyDescent="0.15">
      <c r="B8" s="268" t="s">
        <v>21</v>
      </c>
      <c r="C8" s="367"/>
      <c r="D8" s="368" t="s">
        <v>97</v>
      </c>
      <c r="E8" s="368"/>
      <c r="F8" s="368"/>
      <c r="G8" s="368"/>
      <c r="H8" s="368"/>
      <c r="I8" s="369"/>
      <c r="J8" s="516">
        <f>'第１２号様式（第１０条関係）'!O22</f>
        <v>0</v>
      </c>
      <c r="K8" s="516"/>
      <c r="L8" s="516">
        <f>'第１２号様式（第１０条関係）'!Q22</f>
        <v>0</v>
      </c>
      <c r="M8" s="516"/>
      <c r="N8" s="56" t="s">
        <v>2</v>
      </c>
      <c r="O8" s="517">
        <f>'第１２号様式（第１０条関係）'!T22</f>
        <v>0</v>
      </c>
      <c r="P8" s="517"/>
      <c r="Q8" s="56" t="s">
        <v>1</v>
      </c>
      <c r="R8" s="517">
        <f>'第１２号様式（第１０条関係）'!W22</f>
        <v>0</v>
      </c>
      <c r="S8" s="517"/>
      <c r="T8" s="112" t="s">
        <v>0</v>
      </c>
      <c r="U8" s="269"/>
      <c r="V8" s="269"/>
      <c r="W8" s="269"/>
      <c r="X8" s="269"/>
      <c r="Y8" s="269"/>
      <c r="Z8" s="269"/>
      <c r="AA8" s="269"/>
      <c r="AB8" s="269"/>
      <c r="AC8" s="269"/>
      <c r="AD8" s="269"/>
      <c r="AE8" s="269"/>
      <c r="AF8" s="270"/>
      <c r="AI8" s="515"/>
      <c r="AJ8" s="515"/>
      <c r="AK8" s="515"/>
      <c r="AL8" s="515"/>
      <c r="AM8" s="515"/>
      <c r="AN8" s="515"/>
      <c r="AO8" s="515"/>
      <c r="AP8" s="515"/>
      <c r="AQ8" s="515"/>
      <c r="AR8" s="515"/>
      <c r="AS8" s="515"/>
      <c r="AT8" s="515"/>
      <c r="AU8" s="515"/>
      <c r="AV8" s="515"/>
      <c r="AW8" s="515"/>
      <c r="AX8" s="515"/>
      <c r="AY8" s="515"/>
      <c r="AZ8" s="515"/>
      <c r="BA8" s="515"/>
      <c r="BB8" s="515"/>
      <c r="BC8" s="515"/>
      <c r="BD8" s="515"/>
      <c r="BE8" s="515"/>
    </row>
    <row r="9" spans="1:57" s="2" customFormat="1" ht="54.75" customHeight="1" x14ac:dyDescent="0.15">
      <c r="B9" s="272" t="s">
        <v>22</v>
      </c>
      <c r="C9" s="273"/>
      <c r="D9" s="376" t="s">
        <v>287</v>
      </c>
      <c r="E9" s="376"/>
      <c r="F9" s="376"/>
      <c r="G9" s="376"/>
      <c r="H9" s="376"/>
      <c r="I9" s="377"/>
      <c r="J9" s="380" t="s">
        <v>99</v>
      </c>
      <c r="K9" s="381"/>
      <c r="L9" s="381"/>
      <c r="M9" s="381"/>
      <c r="N9" s="248"/>
      <c r="O9" s="249"/>
      <c r="P9" s="249"/>
      <c r="Q9" s="249"/>
      <c r="R9" s="249"/>
      <c r="S9" s="249"/>
      <c r="T9" s="249"/>
      <c r="U9" s="249"/>
      <c r="V9" s="249"/>
      <c r="W9" s="249"/>
      <c r="X9" s="249"/>
      <c r="Y9" s="249"/>
      <c r="Z9" s="249"/>
      <c r="AA9" s="249"/>
      <c r="AB9" s="249"/>
      <c r="AC9" s="249"/>
      <c r="AD9" s="249"/>
      <c r="AE9" s="249"/>
      <c r="AF9" s="250"/>
    </row>
    <row r="10" spans="1:57" s="2" customFormat="1" ht="54.75" customHeight="1" x14ac:dyDescent="0.15">
      <c r="B10" s="374"/>
      <c r="C10" s="375"/>
      <c r="D10" s="378"/>
      <c r="E10" s="378"/>
      <c r="F10" s="378"/>
      <c r="G10" s="378"/>
      <c r="H10" s="378"/>
      <c r="I10" s="379"/>
      <c r="J10" s="380" t="s">
        <v>207</v>
      </c>
      <c r="K10" s="381"/>
      <c r="L10" s="381"/>
      <c r="M10" s="381"/>
      <c r="N10" s="248"/>
      <c r="O10" s="249"/>
      <c r="P10" s="249"/>
      <c r="Q10" s="249"/>
      <c r="R10" s="249"/>
      <c r="S10" s="249"/>
      <c r="T10" s="249"/>
      <c r="U10" s="249"/>
      <c r="V10" s="249"/>
      <c r="W10" s="249"/>
      <c r="X10" s="249"/>
      <c r="Y10" s="249"/>
      <c r="Z10" s="249"/>
      <c r="AA10" s="249"/>
      <c r="AB10" s="249"/>
      <c r="AC10" s="249"/>
      <c r="AD10" s="249"/>
      <c r="AE10" s="249"/>
      <c r="AF10" s="250"/>
    </row>
    <row r="11" spans="1:57" s="2" customFormat="1" ht="14.1" customHeight="1" x14ac:dyDescent="0.15">
      <c r="B11" s="353" t="s">
        <v>20</v>
      </c>
      <c r="C11" s="354"/>
      <c r="D11" s="359" t="s">
        <v>208</v>
      </c>
      <c r="E11" s="359"/>
      <c r="F11" s="359"/>
      <c r="G11" s="359"/>
      <c r="H11" s="359"/>
      <c r="I11" s="359"/>
      <c r="J11" s="380" t="s">
        <v>105</v>
      </c>
      <c r="K11" s="381"/>
      <c r="L11" s="381"/>
      <c r="M11" s="381"/>
      <c r="N11" s="381"/>
      <c r="O11" s="381"/>
      <c r="P11" s="381"/>
      <c r="Q11" s="381"/>
      <c r="R11" s="381"/>
      <c r="S11" s="381"/>
      <c r="T11" s="381"/>
      <c r="U11" s="381"/>
      <c r="V11" s="381"/>
      <c r="W11" s="381"/>
      <c r="X11" s="381"/>
      <c r="Y11" s="381"/>
      <c r="Z11" s="382" t="s">
        <v>150</v>
      </c>
      <c r="AA11" s="382"/>
      <c r="AB11" s="382"/>
      <c r="AC11" s="382"/>
      <c r="AD11" s="382"/>
      <c r="AE11" s="382"/>
      <c r="AF11" s="382"/>
    </row>
    <row r="12" spans="1:57" s="2" customFormat="1" ht="14.1" customHeight="1" x14ac:dyDescent="0.15">
      <c r="B12" s="355"/>
      <c r="C12" s="356"/>
      <c r="D12" s="360"/>
      <c r="E12" s="360"/>
      <c r="F12" s="360"/>
      <c r="G12" s="360"/>
      <c r="H12" s="360"/>
      <c r="I12" s="360"/>
      <c r="J12" s="248"/>
      <c r="K12" s="249"/>
      <c r="L12" s="249"/>
      <c r="M12" s="249"/>
      <c r="N12" s="249"/>
      <c r="O12" s="249"/>
      <c r="P12" s="249"/>
      <c r="Q12" s="249"/>
      <c r="R12" s="249"/>
      <c r="S12" s="249"/>
      <c r="T12" s="249"/>
      <c r="U12" s="249"/>
      <c r="V12" s="249"/>
      <c r="W12" s="249"/>
      <c r="X12" s="249"/>
      <c r="Y12" s="249"/>
      <c r="Z12" s="364"/>
      <c r="AA12" s="364"/>
      <c r="AB12" s="364"/>
      <c r="AC12" s="364"/>
      <c r="AD12" s="364"/>
      <c r="AE12" s="364"/>
      <c r="AF12" s="62" t="s">
        <v>4</v>
      </c>
    </row>
    <row r="13" spans="1:57" s="2" customFormat="1" ht="14.1" customHeight="1" x14ac:dyDescent="0.15">
      <c r="B13" s="355"/>
      <c r="C13" s="356"/>
      <c r="D13" s="360"/>
      <c r="E13" s="360"/>
      <c r="F13" s="360"/>
      <c r="G13" s="360"/>
      <c r="H13" s="360"/>
      <c r="I13" s="360"/>
      <c r="J13" s="248"/>
      <c r="K13" s="249"/>
      <c r="L13" s="249"/>
      <c r="M13" s="249"/>
      <c r="N13" s="249"/>
      <c r="O13" s="249"/>
      <c r="P13" s="249"/>
      <c r="Q13" s="249"/>
      <c r="R13" s="249"/>
      <c r="S13" s="249"/>
      <c r="T13" s="249"/>
      <c r="U13" s="249"/>
      <c r="V13" s="249"/>
      <c r="W13" s="249"/>
      <c r="X13" s="249"/>
      <c r="Y13" s="249"/>
      <c r="Z13" s="364"/>
      <c r="AA13" s="364"/>
      <c r="AB13" s="364"/>
      <c r="AC13" s="364"/>
      <c r="AD13" s="364"/>
      <c r="AE13" s="364"/>
      <c r="AF13" s="62" t="s">
        <v>4</v>
      </c>
    </row>
    <row r="14" spans="1:57" s="2" customFormat="1" ht="14.1" customHeight="1" x14ac:dyDescent="0.15">
      <c r="B14" s="355"/>
      <c r="C14" s="356"/>
      <c r="D14" s="360"/>
      <c r="E14" s="360"/>
      <c r="F14" s="360"/>
      <c r="G14" s="360"/>
      <c r="H14" s="360"/>
      <c r="I14" s="360"/>
      <c r="J14" s="248"/>
      <c r="K14" s="249"/>
      <c r="L14" s="249"/>
      <c r="M14" s="249"/>
      <c r="N14" s="249"/>
      <c r="O14" s="249"/>
      <c r="P14" s="249"/>
      <c r="Q14" s="249"/>
      <c r="R14" s="249"/>
      <c r="S14" s="249"/>
      <c r="T14" s="249"/>
      <c r="U14" s="249"/>
      <c r="V14" s="249"/>
      <c r="W14" s="249"/>
      <c r="X14" s="249"/>
      <c r="Y14" s="249"/>
      <c r="Z14" s="364"/>
      <c r="AA14" s="364"/>
      <c r="AB14" s="364"/>
      <c r="AC14" s="364"/>
      <c r="AD14" s="364"/>
      <c r="AE14" s="364"/>
      <c r="AF14" s="62" t="s">
        <v>4</v>
      </c>
    </row>
    <row r="15" spans="1:57" s="2" customFormat="1" ht="14.1" customHeight="1" x14ac:dyDescent="0.15">
      <c r="B15" s="355"/>
      <c r="C15" s="356"/>
      <c r="D15" s="360"/>
      <c r="E15" s="360"/>
      <c r="F15" s="360"/>
      <c r="G15" s="360"/>
      <c r="H15" s="360"/>
      <c r="I15" s="360"/>
      <c r="J15" s="248"/>
      <c r="K15" s="249"/>
      <c r="L15" s="249"/>
      <c r="M15" s="249"/>
      <c r="N15" s="249"/>
      <c r="O15" s="249"/>
      <c r="P15" s="249"/>
      <c r="Q15" s="249"/>
      <c r="R15" s="249"/>
      <c r="S15" s="249"/>
      <c r="T15" s="249"/>
      <c r="U15" s="249"/>
      <c r="V15" s="249"/>
      <c r="W15" s="249"/>
      <c r="X15" s="249"/>
      <c r="Y15" s="249"/>
      <c r="Z15" s="364"/>
      <c r="AA15" s="364"/>
      <c r="AB15" s="364"/>
      <c r="AC15" s="364"/>
      <c r="AD15" s="364"/>
      <c r="AE15" s="364"/>
      <c r="AF15" s="62" t="s">
        <v>4</v>
      </c>
    </row>
    <row r="16" spans="1:57" s="2" customFormat="1" ht="14.1" customHeight="1" x14ac:dyDescent="0.15">
      <c r="B16" s="355"/>
      <c r="C16" s="356"/>
      <c r="D16" s="360"/>
      <c r="E16" s="360"/>
      <c r="F16" s="360"/>
      <c r="G16" s="360"/>
      <c r="H16" s="360"/>
      <c r="I16" s="360"/>
      <c r="J16" s="248"/>
      <c r="K16" s="249"/>
      <c r="L16" s="249"/>
      <c r="M16" s="249"/>
      <c r="N16" s="249"/>
      <c r="O16" s="249"/>
      <c r="P16" s="249"/>
      <c r="Q16" s="249"/>
      <c r="R16" s="249"/>
      <c r="S16" s="249"/>
      <c r="T16" s="249"/>
      <c r="U16" s="249"/>
      <c r="V16" s="249"/>
      <c r="W16" s="249"/>
      <c r="X16" s="249"/>
      <c r="Y16" s="249"/>
      <c r="Z16" s="364"/>
      <c r="AA16" s="364"/>
      <c r="AB16" s="364"/>
      <c r="AC16" s="364"/>
      <c r="AD16" s="364"/>
      <c r="AE16" s="364"/>
      <c r="AF16" s="62" t="s">
        <v>4</v>
      </c>
    </row>
    <row r="17" spans="2:32" s="2" customFormat="1" ht="14.1" customHeight="1" x14ac:dyDescent="0.15">
      <c r="B17" s="355"/>
      <c r="C17" s="356"/>
      <c r="D17" s="360"/>
      <c r="E17" s="360"/>
      <c r="F17" s="360"/>
      <c r="G17" s="360"/>
      <c r="H17" s="360"/>
      <c r="I17" s="360"/>
      <c r="J17" s="248"/>
      <c r="K17" s="249"/>
      <c r="L17" s="249"/>
      <c r="M17" s="249"/>
      <c r="N17" s="249"/>
      <c r="O17" s="249"/>
      <c r="P17" s="249"/>
      <c r="Q17" s="249"/>
      <c r="R17" s="249"/>
      <c r="S17" s="249"/>
      <c r="T17" s="249"/>
      <c r="U17" s="249"/>
      <c r="V17" s="249"/>
      <c r="W17" s="249"/>
      <c r="X17" s="249"/>
      <c r="Y17" s="249"/>
      <c r="Z17" s="364"/>
      <c r="AA17" s="364"/>
      <c r="AB17" s="364"/>
      <c r="AC17" s="364"/>
      <c r="AD17" s="364"/>
      <c r="AE17" s="364"/>
      <c r="AF17" s="62" t="s">
        <v>4</v>
      </c>
    </row>
    <row r="18" spans="2:32" s="2" customFormat="1" ht="14.1" customHeight="1" x14ac:dyDescent="0.15">
      <c r="B18" s="355"/>
      <c r="C18" s="356"/>
      <c r="D18" s="360"/>
      <c r="E18" s="360"/>
      <c r="F18" s="360"/>
      <c r="G18" s="360"/>
      <c r="H18" s="360"/>
      <c r="I18" s="360"/>
      <c r="J18" s="248"/>
      <c r="K18" s="249"/>
      <c r="L18" s="249"/>
      <c r="M18" s="249"/>
      <c r="N18" s="249"/>
      <c r="O18" s="249"/>
      <c r="P18" s="249"/>
      <c r="Q18" s="249"/>
      <c r="R18" s="249"/>
      <c r="S18" s="249"/>
      <c r="T18" s="249"/>
      <c r="U18" s="249"/>
      <c r="V18" s="249"/>
      <c r="W18" s="249"/>
      <c r="X18" s="249"/>
      <c r="Y18" s="249"/>
      <c r="Z18" s="364"/>
      <c r="AA18" s="364"/>
      <c r="AB18" s="364"/>
      <c r="AC18" s="364"/>
      <c r="AD18" s="364"/>
      <c r="AE18" s="364"/>
      <c r="AF18" s="62" t="s">
        <v>4</v>
      </c>
    </row>
    <row r="19" spans="2:32" s="2" customFormat="1" ht="14.1" customHeight="1" x14ac:dyDescent="0.15">
      <c r="B19" s="355"/>
      <c r="C19" s="356"/>
      <c r="D19" s="360"/>
      <c r="E19" s="360"/>
      <c r="F19" s="360"/>
      <c r="G19" s="360"/>
      <c r="H19" s="360"/>
      <c r="I19" s="360"/>
      <c r="J19" s="248"/>
      <c r="K19" s="249"/>
      <c r="L19" s="249"/>
      <c r="M19" s="249"/>
      <c r="N19" s="249"/>
      <c r="O19" s="249"/>
      <c r="P19" s="249"/>
      <c r="Q19" s="249"/>
      <c r="R19" s="249"/>
      <c r="S19" s="249"/>
      <c r="T19" s="249"/>
      <c r="U19" s="249"/>
      <c r="V19" s="249"/>
      <c r="W19" s="249"/>
      <c r="X19" s="249"/>
      <c r="Y19" s="249"/>
      <c r="Z19" s="364"/>
      <c r="AA19" s="364"/>
      <c r="AB19" s="364"/>
      <c r="AC19" s="364"/>
      <c r="AD19" s="364"/>
      <c r="AE19" s="364"/>
      <c r="AF19" s="62" t="s">
        <v>4</v>
      </c>
    </row>
    <row r="20" spans="2:32" s="2" customFormat="1" ht="14.1" customHeight="1" x14ac:dyDescent="0.15">
      <c r="B20" s="355"/>
      <c r="C20" s="356"/>
      <c r="D20" s="360"/>
      <c r="E20" s="360"/>
      <c r="F20" s="360"/>
      <c r="G20" s="360"/>
      <c r="H20" s="360"/>
      <c r="I20" s="360"/>
      <c r="J20" s="248"/>
      <c r="K20" s="249"/>
      <c r="L20" s="249"/>
      <c r="M20" s="249"/>
      <c r="N20" s="249"/>
      <c r="O20" s="249"/>
      <c r="P20" s="249"/>
      <c r="Q20" s="249"/>
      <c r="R20" s="249"/>
      <c r="S20" s="249"/>
      <c r="T20" s="249"/>
      <c r="U20" s="249"/>
      <c r="V20" s="249"/>
      <c r="W20" s="249"/>
      <c r="X20" s="249"/>
      <c r="Y20" s="249"/>
      <c r="Z20" s="364"/>
      <c r="AA20" s="364"/>
      <c r="AB20" s="364"/>
      <c r="AC20" s="364"/>
      <c r="AD20" s="364"/>
      <c r="AE20" s="364"/>
      <c r="AF20" s="62" t="s">
        <v>4</v>
      </c>
    </row>
    <row r="21" spans="2:32" s="2" customFormat="1" ht="14.1" customHeight="1" x14ac:dyDescent="0.15">
      <c r="B21" s="355"/>
      <c r="C21" s="356"/>
      <c r="D21" s="360"/>
      <c r="E21" s="360"/>
      <c r="F21" s="360"/>
      <c r="G21" s="360"/>
      <c r="H21" s="360"/>
      <c r="I21" s="360"/>
      <c r="J21" s="248"/>
      <c r="K21" s="249"/>
      <c r="L21" s="249"/>
      <c r="M21" s="249"/>
      <c r="N21" s="249"/>
      <c r="O21" s="249"/>
      <c r="P21" s="249"/>
      <c r="Q21" s="249"/>
      <c r="R21" s="249"/>
      <c r="S21" s="249"/>
      <c r="T21" s="249"/>
      <c r="U21" s="249"/>
      <c r="V21" s="249"/>
      <c r="W21" s="249"/>
      <c r="X21" s="249"/>
      <c r="Y21" s="249"/>
      <c r="Z21" s="364"/>
      <c r="AA21" s="364"/>
      <c r="AB21" s="364"/>
      <c r="AC21" s="364"/>
      <c r="AD21" s="364"/>
      <c r="AE21" s="364"/>
      <c r="AF21" s="62" t="s">
        <v>4</v>
      </c>
    </row>
    <row r="22" spans="2:32" s="2" customFormat="1" ht="14.1" customHeight="1" x14ac:dyDescent="0.15">
      <c r="B22" s="355"/>
      <c r="C22" s="356"/>
      <c r="D22" s="360"/>
      <c r="E22" s="360"/>
      <c r="F22" s="360"/>
      <c r="G22" s="360"/>
      <c r="H22" s="360"/>
      <c r="I22" s="360"/>
      <c r="J22" s="248"/>
      <c r="K22" s="249"/>
      <c r="L22" s="249"/>
      <c r="M22" s="249"/>
      <c r="N22" s="249"/>
      <c r="O22" s="249"/>
      <c r="P22" s="249"/>
      <c r="Q22" s="249"/>
      <c r="R22" s="249"/>
      <c r="S22" s="249"/>
      <c r="T22" s="249"/>
      <c r="U22" s="249"/>
      <c r="V22" s="249"/>
      <c r="W22" s="249"/>
      <c r="X22" s="249"/>
      <c r="Y22" s="249"/>
      <c r="Z22" s="364"/>
      <c r="AA22" s="364"/>
      <c r="AB22" s="364"/>
      <c r="AC22" s="364"/>
      <c r="AD22" s="364"/>
      <c r="AE22" s="364"/>
      <c r="AF22" s="62" t="s">
        <v>4</v>
      </c>
    </row>
    <row r="23" spans="2:32" s="2" customFormat="1" ht="14.1" customHeight="1" x14ac:dyDescent="0.15">
      <c r="B23" s="355"/>
      <c r="C23" s="356"/>
      <c r="D23" s="360"/>
      <c r="E23" s="360"/>
      <c r="F23" s="360"/>
      <c r="G23" s="360"/>
      <c r="H23" s="360"/>
      <c r="I23" s="360"/>
      <c r="J23" s="248"/>
      <c r="K23" s="249"/>
      <c r="L23" s="249"/>
      <c r="M23" s="249"/>
      <c r="N23" s="249"/>
      <c r="O23" s="249"/>
      <c r="P23" s="249"/>
      <c r="Q23" s="249"/>
      <c r="R23" s="249"/>
      <c r="S23" s="249"/>
      <c r="T23" s="249"/>
      <c r="U23" s="249"/>
      <c r="V23" s="249"/>
      <c r="W23" s="249"/>
      <c r="X23" s="249"/>
      <c r="Y23" s="249"/>
      <c r="Z23" s="364"/>
      <c r="AA23" s="364"/>
      <c r="AB23" s="364"/>
      <c r="AC23" s="364"/>
      <c r="AD23" s="364"/>
      <c r="AE23" s="364"/>
      <c r="AF23" s="62" t="s">
        <v>4</v>
      </c>
    </row>
    <row r="24" spans="2:32" s="2" customFormat="1" ht="14.1" customHeight="1" x14ac:dyDescent="0.15">
      <c r="B24" s="355"/>
      <c r="C24" s="356"/>
      <c r="D24" s="360"/>
      <c r="E24" s="360"/>
      <c r="F24" s="360"/>
      <c r="G24" s="360"/>
      <c r="H24" s="360"/>
      <c r="I24" s="360"/>
      <c r="J24" s="248"/>
      <c r="K24" s="249"/>
      <c r="L24" s="249"/>
      <c r="M24" s="249"/>
      <c r="N24" s="249"/>
      <c r="O24" s="249"/>
      <c r="P24" s="249"/>
      <c r="Q24" s="249"/>
      <c r="R24" s="249"/>
      <c r="S24" s="249"/>
      <c r="T24" s="249"/>
      <c r="U24" s="249"/>
      <c r="V24" s="249"/>
      <c r="W24" s="249"/>
      <c r="X24" s="249"/>
      <c r="Y24" s="249"/>
      <c r="Z24" s="364"/>
      <c r="AA24" s="364"/>
      <c r="AB24" s="364"/>
      <c r="AC24" s="364"/>
      <c r="AD24" s="364"/>
      <c r="AE24" s="364"/>
      <c r="AF24" s="62" t="s">
        <v>4</v>
      </c>
    </row>
    <row r="25" spans="2:32" s="2" customFormat="1" ht="14.1" customHeight="1" x14ac:dyDescent="0.15">
      <c r="B25" s="355"/>
      <c r="C25" s="356"/>
      <c r="D25" s="360"/>
      <c r="E25" s="360"/>
      <c r="F25" s="360"/>
      <c r="G25" s="360"/>
      <c r="H25" s="360"/>
      <c r="I25" s="360"/>
      <c r="J25" s="248"/>
      <c r="K25" s="249"/>
      <c r="L25" s="249"/>
      <c r="M25" s="249"/>
      <c r="N25" s="249"/>
      <c r="O25" s="249"/>
      <c r="P25" s="249"/>
      <c r="Q25" s="249"/>
      <c r="R25" s="249"/>
      <c r="S25" s="249"/>
      <c r="T25" s="249"/>
      <c r="U25" s="249"/>
      <c r="V25" s="249"/>
      <c r="W25" s="249"/>
      <c r="X25" s="249"/>
      <c r="Y25" s="249"/>
      <c r="Z25" s="364"/>
      <c r="AA25" s="364"/>
      <c r="AB25" s="364"/>
      <c r="AC25" s="364"/>
      <c r="AD25" s="364"/>
      <c r="AE25" s="364"/>
      <c r="AF25" s="62" t="s">
        <v>4</v>
      </c>
    </row>
    <row r="26" spans="2:32" s="2" customFormat="1" ht="14.1" customHeight="1" thickBot="1" x14ac:dyDescent="0.2">
      <c r="B26" s="355"/>
      <c r="C26" s="356"/>
      <c r="D26" s="360"/>
      <c r="E26" s="360"/>
      <c r="F26" s="360"/>
      <c r="G26" s="360"/>
      <c r="H26" s="360"/>
      <c r="I26" s="360"/>
      <c r="J26" s="362"/>
      <c r="K26" s="363"/>
      <c r="L26" s="363"/>
      <c r="M26" s="363"/>
      <c r="N26" s="363"/>
      <c r="O26" s="363"/>
      <c r="P26" s="363"/>
      <c r="Q26" s="363"/>
      <c r="R26" s="363"/>
      <c r="S26" s="363"/>
      <c r="T26" s="363"/>
      <c r="U26" s="363"/>
      <c r="V26" s="363"/>
      <c r="W26" s="363"/>
      <c r="X26" s="363"/>
      <c r="Y26" s="363"/>
      <c r="Z26" s="364"/>
      <c r="AA26" s="364"/>
      <c r="AB26" s="364"/>
      <c r="AC26" s="364"/>
      <c r="AD26" s="364"/>
      <c r="AE26" s="364"/>
      <c r="AF26" s="63" t="s">
        <v>4</v>
      </c>
    </row>
    <row r="27" spans="2:32" s="2" customFormat="1" ht="14.1" customHeight="1" thickBot="1" x14ac:dyDescent="0.2">
      <c r="B27" s="357"/>
      <c r="C27" s="358"/>
      <c r="D27" s="361"/>
      <c r="E27" s="361"/>
      <c r="F27" s="361"/>
      <c r="G27" s="361"/>
      <c r="H27" s="361"/>
      <c r="I27" s="361"/>
      <c r="J27" s="383" t="s">
        <v>151</v>
      </c>
      <c r="K27" s="384"/>
      <c r="L27" s="384"/>
      <c r="M27" s="384"/>
      <c r="N27" s="384"/>
      <c r="O27" s="384"/>
      <c r="P27" s="384"/>
      <c r="Q27" s="384"/>
      <c r="R27" s="384"/>
      <c r="S27" s="384"/>
      <c r="T27" s="384"/>
      <c r="U27" s="384"/>
      <c r="V27" s="384"/>
      <c r="W27" s="384"/>
      <c r="X27" s="384"/>
      <c r="Y27" s="384"/>
      <c r="Z27" s="518">
        <f>SUM(Z12:AE26)</f>
        <v>0</v>
      </c>
      <c r="AA27" s="518"/>
      <c r="AB27" s="518"/>
      <c r="AC27" s="518"/>
      <c r="AD27" s="518"/>
      <c r="AE27" s="518"/>
      <c r="AF27" s="64" t="s">
        <v>4</v>
      </c>
    </row>
    <row r="28" spans="2:32" s="2" customFormat="1" ht="141" customHeight="1" x14ac:dyDescent="0.15">
      <c r="B28" s="392" t="s">
        <v>25</v>
      </c>
      <c r="C28" s="393"/>
      <c r="D28" s="381" t="s">
        <v>220</v>
      </c>
      <c r="E28" s="381"/>
      <c r="F28" s="381"/>
      <c r="G28" s="381"/>
      <c r="H28" s="381"/>
      <c r="I28" s="391"/>
      <c r="J28" s="248"/>
      <c r="K28" s="249"/>
      <c r="L28" s="249"/>
      <c r="M28" s="249"/>
      <c r="N28" s="249"/>
      <c r="O28" s="249"/>
      <c r="P28" s="249"/>
      <c r="Q28" s="249"/>
      <c r="R28" s="249"/>
      <c r="S28" s="249"/>
      <c r="T28" s="249"/>
      <c r="U28" s="249"/>
      <c r="V28" s="249"/>
      <c r="W28" s="249"/>
      <c r="X28" s="249"/>
      <c r="Y28" s="249"/>
      <c r="Z28" s="249"/>
      <c r="AA28" s="249"/>
      <c r="AB28" s="249"/>
      <c r="AC28" s="249"/>
      <c r="AD28" s="249"/>
      <c r="AE28" s="249"/>
      <c r="AF28" s="250"/>
    </row>
  </sheetData>
  <sheetProtection algorithmName="SHA-512" hashValue="Uej73pvQEcV9k+HJef4TkxI3CsVfRzT2kbe6ctbk1qmcmoA667/QjsUt5BuybJaWsUMvwdH6h4n6Cxk6v4jejg==" saltValue="gYNePux8UTWLwWuu23SKlA==" spinCount="100000" sheet="1"/>
  <mergeCells count="57">
    <mergeCell ref="J19:Y19"/>
    <mergeCell ref="J11:Y11"/>
    <mergeCell ref="Z11:AF11"/>
    <mergeCell ref="J12:Y12"/>
    <mergeCell ref="Z12:AE12"/>
    <mergeCell ref="J18:Y18"/>
    <mergeCell ref="Z18:AE18"/>
    <mergeCell ref="Z19:AE19"/>
    <mergeCell ref="Z15:AE15"/>
    <mergeCell ref="Z16:AE16"/>
    <mergeCell ref="Z17:AE17"/>
    <mergeCell ref="B28:C28"/>
    <mergeCell ref="D28:I28"/>
    <mergeCell ref="J28:AF28"/>
    <mergeCell ref="J26:Y26"/>
    <mergeCell ref="Z26:AE26"/>
    <mergeCell ref="J27:Y27"/>
    <mergeCell ref="Z27:AE27"/>
    <mergeCell ref="B11:C27"/>
    <mergeCell ref="D11:I27"/>
    <mergeCell ref="J13:Y13"/>
    <mergeCell ref="J14:Y14"/>
    <mergeCell ref="J15:Y15"/>
    <mergeCell ref="J16:Y16"/>
    <mergeCell ref="J17:Y17"/>
    <mergeCell ref="Z13:AE13"/>
    <mergeCell ref="Z14:AE14"/>
    <mergeCell ref="J23:Y23"/>
    <mergeCell ref="Z23:AE23"/>
    <mergeCell ref="J24:Y24"/>
    <mergeCell ref="Z24:AE24"/>
    <mergeCell ref="J25:Y25"/>
    <mergeCell ref="Z25:AE25"/>
    <mergeCell ref="J20:Y20"/>
    <mergeCell ref="Z20:AE20"/>
    <mergeCell ref="J21:Y21"/>
    <mergeCell ref="Z21:AE21"/>
    <mergeCell ref="J22:Y22"/>
    <mergeCell ref="Z22:AE22"/>
    <mergeCell ref="B9:C10"/>
    <mergeCell ref="D9:I10"/>
    <mergeCell ref="J9:M9"/>
    <mergeCell ref="N9:AF9"/>
    <mergeCell ref="J10:M10"/>
    <mergeCell ref="N10:AF10"/>
    <mergeCell ref="AI8:BE8"/>
    <mergeCell ref="A4:AG4"/>
    <mergeCell ref="B7:C7"/>
    <mergeCell ref="D7:I7"/>
    <mergeCell ref="J7:AF7"/>
    <mergeCell ref="B8:C8"/>
    <mergeCell ref="D8:I8"/>
    <mergeCell ref="J8:K8"/>
    <mergeCell ref="L8:M8"/>
    <mergeCell ref="O8:P8"/>
    <mergeCell ref="R8:S8"/>
    <mergeCell ref="U8:AF8"/>
  </mergeCells>
  <phoneticPr fontId="2"/>
  <printOptions horizontalCentered="1"/>
  <pageMargins left="0.78740157480314965" right="0.78740157480314965" top="0.78740157480314965" bottom="0.39370078740157483" header="0.31496062992125984" footer="0.31496062992125984"/>
  <pageSetup paperSize="9" scale="94" orientation="portrait" r:id="rId1"/>
  <ignoredErrors>
    <ignoredError sqref="B7:B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sheetPr>
  <dimension ref="A1:AK41"/>
  <sheetViews>
    <sheetView view="pageBreakPreview" zoomScaleNormal="100" zoomScaleSheetLayoutView="100" workbookViewId="0">
      <selection activeCell="J19" sqref="J19:N19"/>
    </sheetView>
  </sheetViews>
  <sheetFormatPr defaultColWidth="9" defaultRowHeight="14.25" x14ac:dyDescent="0.15"/>
  <cols>
    <col min="1" max="1" width="1.875" style="1" customWidth="1"/>
    <col min="2" max="3" width="2.25" style="1" customWidth="1"/>
    <col min="4" max="7" width="2.75" style="1" customWidth="1"/>
    <col min="8" max="8" width="4.125" style="1" customWidth="1"/>
    <col min="9" max="9" width="3.875" style="1" customWidth="1"/>
    <col min="10" max="32" width="2.625" style="1" customWidth="1"/>
    <col min="33" max="33" width="1.875" style="1" customWidth="1"/>
    <col min="34" max="43" width="2.5" style="1" customWidth="1"/>
    <col min="44" max="47" width="9" style="1"/>
    <col min="48" max="66" width="2.5" style="1" customWidth="1"/>
    <col min="67" max="16384" width="9" style="1"/>
  </cols>
  <sheetData>
    <row r="1" spans="1:37" x14ac:dyDescent="0.15">
      <c r="A1" s="2"/>
    </row>
    <row r="2" spans="1:37" s="2" customFormat="1" ht="15" customHeight="1" x14ac:dyDescent="0.15">
      <c r="A2" s="2" t="s">
        <v>203</v>
      </c>
    </row>
    <row r="3" spans="1:37" s="2" customFormat="1" ht="15" customHeight="1" x14ac:dyDescent="0.15"/>
    <row r="4" spans="1:37" s="2" customFormat="1" ht="15" customHeight="1" x14ac:dyDescent="0.15">
      <c r="A4" s="242" t="s">
        <v>204</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K4" s="111"/>
    </row>
    <row r="5" spans="1:37" s="2" customFormat="1" ht="15" customHeight="1" x14ac:dyDescent="0.15"/>
    <row r="6" spans="1:37" s="2" customFormat="1" ht="15" customHeight="1" x14ac:dyDescent="0.15">
      <c r="A6" s="2" t="s">
        <v>103</v>
      </c>
      <c r="C6" s="15"/>
      <c r="D6" s="15"/>
      <c r="E6" s="15"/>
    </row>
    <row r="7" spans="1:37" s="2" customFormat="1" ht="13.5" customHeight="1" x14ac:dyDescent="0.15">
      <c r="B7" s="392" t="s">
        <v>105</v>
      </c>
      <c r="C7" s="393"/>
      <c r="D7" s="393"/>
      <c r="E7" s="393"/>
      <c r="F7" s="393"/>
      <c r="G7" s="393"/>
      <c r="H7" s="393"/>
      <c r="I7" s="394"/>
      <c r="J7" s="380" t="s">
        <v>205</v>
      </c>
      <c r="K7" s="381"/>
      <c r="L7" s="381"/>
      <c r="M7" s="381"/>
      <c r="N7" s="381"/>
      <c r="O7" s="381"/>
      <c r="P7" s="380" t="s">
        <v>104</v>
      </c>
      <c r="Q7" s="381"/>
      <c r="R7" s="381"/>
      <c r="S7" s="381"/>
      <c r="T7" s="381"/>
      <c r="U7" s="381"/>
      <c r="V7" s="380" t="s">
        <v>28</v>
      </c>
      <c r="W7" s="381"/>
      <c r="X7" s="381"/>
      <c r="Y7" s="381"/>
      <c r="Z7" s="381"/>
      <c r="AA7" s="380" t="s">
        <v>34</v>
      </c>
      <c r="AB7" s="381"/>
      <c r="AC7" s="381"/>
      <c r="AD7" s="381"/>
      <c r="AE7" s="381"/>
      <c r="AF7" s="391"/>
    </row>
    <row r="8" spans="1:37" s="2" customFormat="1" ht="13.5" x14ac:dyDescent="0.15">
      <c r="B8" s="395" t="s">
        <v>106</v>
      </c>
      <c r="C8" s="396"/>
      <c r="D8" s="396"/>
      <c r="E8" s="396"/>
      <c r="F8" s="396"/>
      <c r="G8" s="396"/>
      <c r="H8" s="396"/>
      <c r="I8" s="397"/>
      <c r="J8" s="386"/>
      <c r="K8" s="387"/>
      <c r="L8" s="387"/>
      <c r="M8" s="387"/>
      <c r="N8" s="387"/>
      <c r="O8" s="56" t="s">
        <v>4</v>
      </c>
      <c r="P8" s="386"/>
      <c r="Q8" s="387"/>
      <c r="R8" s="387"/>
      <c r="S8" s="387"/>
      <c r="T8" s="387"/>
      <c r="U8" s="56" t="s">
        <v>4</v>
      </c>
      <c r="V8" s="403">
        <f>J8-P8</f>
        <v>0</v>
      </c>
      <c r="W8" s="404"/>
      <c r="X8" s="404"/>
      <c r="Y8" s="404"/>
      <c r="Z8" s="56" t="s">
        <v>4</v>
      </c>
      <c r="AA8" s="248"/>
      <c r="AB8" s="249"/>
      <c r="AC8" s="249"/>
      <c r="AD8" s="249"/>
      <c r="AE8" s="249"/>
      <c r="AF8" s="250"/>
    </row>
    <row r="9" spans="1:37" s="2" customFormat="1" ht="13.5" x14ac:dyDescent="0.15">
      <c r="B9" s="400" t="s">
        <v>258</v>
      </c>
      <c r="C9" s="401"/>
      <c r="D9" s="401"/>
      <c r="E9" s="401"/>
      <c r="F9" s="401"/>
      <c r="G9" s="401"/>
      <c r="H9" s="401"/>
      <c r="I9" s="402"/>
      <c r="J9" s="386"/>
      <c r="K9" s="387"/>
      <c r="L9" s="387"/>
      <c r="M9" s="387"/>
      <c r="N9" s="387"/>
      <c r="O9" s="57" t="s">
        <v>4</v>
      </c>
      <c r="P9" s="386"/>
      <c r="Q9" s="387"/>
      <c r="R9" s="387"/>
      <c r="S9" s="387"/>
      <c r="T9" s="387"/>
      <c r="U9" s="57" t="s">
        <v>4</v>
      </c>
      <c r="V9" s="403">
        <f>J9-P9</f>
        <v>0</v>
      </c>
      <c r="W9" s="404"/>
      <c r="X9" s="404"/>
      <c r="Y9" s="404"/>
      <c r="Z9" s="57" t="s">
        <v>4</v>
      </c>
      <c r="AA9" s="248"/>
      <c r="AB9" s="249"/>
      <c r="AC9" s="249"/>
      <c r="AD9" s="249"/>
      <c r="AE9" s="249"/>
      <c r="AF9" s="250"/>
    </row>
    <row r="10" spans="1:37" s="2" customFormat="1" ht="13.5" x14ac:dyDescent="0.15">
      <c r="B10" s="400"/>
      <c r="C10" s="401"/>
      <c r="D10" s="401"/>
      <c r="E10" s="401"/>
      <c r="F10" s="401"/>
      <c r="G10" s="401"/>
      <c r="H10" s="401"/>
      <c r="I10" s="402"/>
      <c r="J10" s="386"/>
      <c r="K10" s="387"/>
      <c r="L10" s="387"/>
      <c r="M10" s="387"/>
      <c r="N10" s="387"/>
      <c r="O10" s="57" t="s">
        <v>4</v>
      </c>
      <c r="P10" s="386"/>
      <c r="Q10" s="387"/>
      <c r="R10" s="387"/>
      <c r="S10" s="387"/>
      <c r="T10" s="387"/>
      <c r="U10" s="57" t="s">
        <v>4</v>
      </c>
      <c r="V10" s="403">
        <f>J10-P10</f>
        <v>0</v>
      </c>
      <c r="W10" s="404"/>
      <c r="X10" s="404"/>
      <c r="Y10" s="404"/>
      <c r="Z10" s="57" t="s">
        <v>4</v>
      </c>
      <c r="AA10" s="248"/>
      <c r="AB10" s="249"/>
      <c r="AC10" s="249"/>
      <c r="AD10" s="249"/>
      <c r="AE10" s="249"/>
      <c r="AF10" s="250"/>
    </row>
    <row r="11" spans="1:37" s="2" customFormat="1" ht="13.5" x14ac:dyDescent="0.15">
      <c r="B11" s="400"/>
      <c r="C11" s="401"/>
      <c r="D11" s="401"/>
      <c r="E11" s="401"/>
      <c r="F11" s="401"/>
      <c r="G11" s="401"/>
      <c r="H11" s="401"/>
      <c r="I11" s="402"/>
      <c r="J11" s="386"/>
      <c r="K11" s="387"/>
      <c r="L11" s="387"/>
      <c r="M11" s="387"/>
      <c r="N11" s="387"/>
      <c r="O11" s="57" t="s">
        <v>4</v>
      </c>
      <c r="P11" s="386"/>
      <c r="Q11" s="387"/>
      <c r="R11" s="387"/>
      <c r="S11" s="387"/>
      <c r="T11" s="387"/>
      <c r="U11" s="57" t="s">
        <v>4</v>
      </c>
      <c r="V11" s="403">
        <f>J11-P11</f>
        <v>0</v>
      </c>
      <c r="W11" s="404"/>
      <c r="X11" s="404"/>
      <c r="Y11" s="404"/>
      <c r="Z11" s="57" t="s">
        <v>4</v>
      </c>
      <c r="AA11" s="248"/>
      <c r="AB11" s="249"/>
      <c r="AC11" s="249"/>
      <c r="AD11" s="249"/>
      <c r="AE11" s="249"/>
      <c r="AF11" s="250"/>
    </row>
    <row r="12" spans="1:37" s="2" customFormat="1" ht="13.5" x14ac:dyDescent="0.15">
      <c r="B12" s="392" t="s">
        <v>5</v>
      </c>
      <c r="C12" s="393"/>
      <c r="D12" s="393"/>
      <c r="E12" s="393"/>
      <c r="F12" s="393"/>
      <c r="G12" s="393"/>
      <c r="H12" s="393"/>
      <c r="I12" s="394"/>
      <c r="J12" s="403">
        <f>SUM(J8:N11)</f>
        <v>0</v>
      </c>
      <c r="K12" s="404"/>
      <c r="L12" s="404"/>
      <c r="M12" s="404"/>
      <c r="N12" s="404"/>
      <c r="O12" s="56" t="s">
        <v>4</v>
      </c>
      <c r="P12" s="403">
        <f>SUM(P8:T11)</f>
        <v>0</v>
      </c>
      <c r="Q12" s="404"/>
      <c r="R12" s="404"/>
      <c r="S12" s="404"/>
      <c r="T12" s="404"/>
      <c r="U12" s="56" t="s">
        <v>4</v>
      </c>
      <c r="V12" s="403">
        <f>J12-P12</f>
        <v>0</v>
      </c>
      <c r="W12" s="404"/>
      <c r="X12" s="404"/>
      <c r="Y12" s="404"/>
      <c r="Z12" s="56" t="s">
        <v>4</v>
      </c>
      <c r="AA12" s="405"/>
      <c r="AB12" s="406"/>
      <c r="AC12" s="406"/>
      <c r="AD12" s="406"/>
      <c r="AE12" s="406"/>
      <c r="AF12" s="407"/>
    </row>
    <row r="14" spans="1:37" s="2" customFormat="1" ht="15" customHeight="1" x14ac:dyDescent="0.15">
      <c r="A14" s="2" t="s">
        <v>107</v>
      </c>
      <c r="C14" s="15"/>
      <c r="D14" s="15"/>
      <c r="E14" s="15"/>
    </row>
    <row r="15" spans="1:37" s="2" customFormat="1" ht="13.5" customHeight="1" x14ac:dyDescent="0.15">
      <c r="B15" s="392" t="s">
        <v>105</v>
      </c>
      <c r="C15" s="393"/>
      <c r="D15" s="393"/>
      <c r="E15" s="393"/>
      <c r="F15" s="393"/>
      <c r="G15" s="393"/>
      <c r="H15" s="393"/>
      <c r="I15" s="394"/>
      <c r="J15" s="380" t="s">
        <v>205</v>
      </c>
      <c r="K15" s="381"/>
      <c r="L15" s="381"/>
      <c r="M15" s="381"/>
      <c r="N15" s="381"/>
      <c r="O15" s="381"/>
      <c r="P15" s="380" t="s">
        <v>104</v>
      </c>
      <c r="Q15" s="381"/>
      <c r="R15" s="381"/>
      <c r="S15" s="381"/>
      <c r="T15" s="381"/>
      <c r="U15" s="381"/>
      <c r="V15" s="380" t="s">
        <v>28</v>
      </c>
      <c r="W15" s="381"/>
      <c r="X15" s="381"/>
      <c r="Y15" s="381"/>
      <c r="Z15" s="381"/>
      <c r="AA15" s="380" t="s">
        <v>34</v>
      </c>
      <c r="AB15" s="381"/>
      <c r="AC15" s="381"/>
      <c r="AD15" s="381"/>
      <c r="AE15" s="381"/>
      <c r="AF15" s="391"/>
    </row>
    <row r="16" spans="1:37" s="2" customFormat="1" ht="13.5" x14ac:dyDescent="0.15">
      <c r="B16" s="395" t="s">
        <v>268</v>
      </c>
      <c r="C16" s="396"/>
      <c r="D16" s="396"/>
      <c r="E16" s="396"/>
      <c r="F16" s="396"/>
      <c r="G16" s="396"/>
      <c r="H16" s="396"/>
      <c r="I16" s="397"/>
      <c r="J16" s="386"/>
      <c r="K16" s="387"/>
      <c r="L16" s="387"/>
      <c r="M16" s="387"/>
      <c r="N16" s="387"/>
      <c r="O16" s="56" t="s">
        <v>4</v>
      </c>
      <c r="P16" s="386"/>
      <c r="Q16" s="387"/>
      <c r="R16" s="387"/>
      <c r="S16" s="387"/>
      <c r="T16" s="387"/>
      <c r="U16" s="56" t="s">
        <v>4</v>
      </c>
      <c r="V16" s="403">
        <f>J16-P16</f>
        <v>0</v>
      </c>
      <c r="W16" s="404"/>
      <c r="X16" s="404"/>
      <c r="Y16" s="404"/>
      <c r="Z16" s="56" t="s">
        <v>4</v>
      </c>
      <c r="AA16" s="248"/>
      <c r="AB16" s="249"/>
      <c r="AC16" s="249"/>
      <c r="AD16" s="249"/>
      <c r="AE16" s="249"/>
      <c r="AF16" s="250"/>
    </row>
    <row r="17" spans="2:32" s="2" customFormat="1" ht="13.5" x14ac:dyDescent="0.15">
      <c r="B17" s="400"/>
      <c r="C17" s="401"/>
      <c r="D17" s="401"/>
      <c r="E17" s="401"/>
      <c r="F17" s="401"/>
      <c r="G17" s="401"/>
      <c r="H17" s="401"/>
      <c r="I17" s="402"/>
      <c r="J17" s="386"/>
      <c r="K17" s="387"/>
      <c r="L17" s="387"/>
      <c r="M17" s="387"/>
      <c r="N17" s="387"/>
      <c r="O17" s="57" t="s">
        <v>4</v>
      </c>
      <c r="P17" s="386"/>
      <c r="Q17" s="387"/>
      <c r="R17" s="387"/>
      <c r="S17" s="387"/>
      <c r="T17" s="387"/>
      <c r="U17" s="57" t="s">
        <v>4</v>
      </c>
      <c r="V17" s="403">
        <f>J17-P17</f>
        <v>0</v>
      </c>
      <c r="W17" s="404"/>
      <c r="X17" s="404"/>
      <c r="Y17" s="404"/>
      <c r="Z17" s="57" t="s">
        <v>4</v>
      </c>
      <c r="AA17" s="248"/>
      <c r="AB17" s="249"/>
      <c r="AC17" s="249"/>
      <c r="AD17" s="249"/>
      <c r="AE17" s="249"/>
      <c r="AF17" s="250"/>
    </row>
    <row r="18" spans="2:32" s="2" customFormat="1" ht="13.5" x14ac:dyDescent="0.15">
      <c r="B18" s="400"/>
      <c r="C18" s="401"/>
      <c r="D18" s="401"/>
      <c r="E18" s="401"/>
      <c r="F18" s="401"/>
      <c r="G18" s="401"/>
      <c r="H18" s="401"/>
      <c r="I18" s="402"/>
      <c r="J18" s="386"/>
      <c r="K18" s="387"/>
      <c r="L18" s="387"/>
      <c r="M18" s="387"/>
      <c r="N18" s="387"/>
      <c r="O18" s="57" t="s">
        <v>4</v>
      </c>
      <c r="P18" s="386"/>
      <c r="Q18" s="387"/>
      <c r="R18" s="387"/>
      <c r="S18" s="387"/>
      <c r="T18" s="387"/>
      <c r="U18" s="57" t="s">
        <v>4</v>
      </c>
      <c r="V18" s="403">
        <f>J18-P18</f>
        <v>0</v>
      </c>
      <c r="W18" s="404"/>
      <c r="X18" s="404"/>
      <c r="Y18" s="404"/>
      <c r="Z18" s="57" t="s">
        <v>4</v>
      </c>
      <c r="AA18" s="248"/>
      <c r="AB18" s="249"/>
      <c r="AC18" s="249"/>
      <c r="AD18" s="249"/>
      <c r="AE18" s="249"/>
      <c r="AF18" s="250"/>
    </row>
    <row r="19" spans="2:32" s="2" customFormat="1" ht="13.5" x14ac:dyDescent="0.15">
      <c r="B19" s="400"/>
      <c r="C19" s="401"/>
      <c r="D19" s="401"/>
      <c r="E19" s="401"/>
      <c r="F19" s="401"/>
      <c r="G19" s="401"/>
      <c r="H19" s="401"/>
      <c r="I19" s="402"/>
      <c r="J19" s="386"/>
      <c r="K19" s="387"/>
      <c r="L19" s="387"/>
      <c r="M19" s="387"/>
      <c r="N19" s="387"/>
      <c r="O19" s="57" t="s">
        <v>4</v>
      </c>
      <c r="P19" s="386"/>
      <c r="Q19" s="387"/>
      <c r="R19" s="387"/>
      <c r="S19" s="387"/>
      <c r="T19" s="387"/>
      <c r="U19" s="57" t="s">
        <v>4</v>
      </c>
      <c r="V19" s="403">
        <f>J19-P19</f>
        <v>0</v>
      </c>
      <c r="W19" s="404"/>
      <c r="X19" s="404"/>
      <c r="Y19" s="404"/>
      <c r="Z19" s="57" t="s">
        <v>4</v>
      </c>
      <c r="AA19" s="248"/>
      <c r="AB19" s="249"/>
      <c r="AC19" s="249"/>
      <c r="AD19" s="249"/>
      <c r="AE19" s="249"/>
      <c r="AF19" s="250"/>
    </row>
    <row r="20" spans="2:32" s="2" customFormat="1" ht="13.5" x14ac:dyDescent="0.15">
      <c r="B20" s="392" t="s">
        <v>5</v>
      </c>
      <c r="C20" s="393"/>
      <c r="D20" s="393"/>
      <c r="E20" s="393"/>
      <c r="F20" s="393"/>
      <c r="G20" s="393"/>
      <c r="H20" s="393"/>
      <c r="I20" s="394"/>
      <c r="J20" s="403">
        <f>SUM(J16:N19)</f>
        <v>0</v>
      </c>
      <c r="K20" s="404"/>
      <c r="L20" s="404"/>
      <c r="M20" s="404"/>
      <c r="N20" s="404"/>
      <c r="O20" s="56" t="s">
        <v>4</v>
      </c>
      <c r="P20" s="403">
        <f>SUM(P16:T19)</f>
        <v>0</v>
      </c>
      <c r="Q20" s="404"/>
      <c r="R20" s="404"/>
      <c r="S20" s="404"/>
      <c r="T20" s="404"/>
      <c r="U20" s="56" t="s">
        <v>4</v>
      </c>
      <c r="V20" s="403">
        <f>J20-P20</f>
        <v>0</v>
      </c>
      <c r="W20" s="404"/>
      <c r="X20" s="404"/>
      <c r="Y20" s="404"/>
      <c r="Z20" s="56" t="s">
        <v>4</v>
      </c>
      <c r="AA20" s="405"/>
      <c r="AB20" s="406"/>
      <c r="AC20" s="406"/>
      <c r="AD20" s="406"/>
      <c r="AE20" s="406"/>
      <c r="AF20" s="407"/>
    </row>
    <row r="23" spans="2:32" x14ac:dyDescent="0.15">
      <c r="O23" s="408" t="str">
        <f>IF(J12=J20,"OK","NG")</f>
        <v>OK</v>
      </c>
      <c r="P23" s="408"/>
      <c r="U23" s="408" t="str">
        <f>IF(P12=P20,"OK","NG")</f>
        <v>OK</v>
      </c>
      <c r="V23" s="408"/>
    </row>
    <row r="41" spans="32:32" x14ac:dyDescent="0.15">
      <c r="AF41" s="29"/>
    </row>
  </sheetData>
  <sheetProtection algorithmName="SHA-512" hashValue="dCc3T5OHqTr7OC9aOszfulpBSD8EPX2MtW+tXQIDSIPXHuhn+JLnX9JN+epxXhRfodlmOSAoPcGb+D47TbH6Zg==" saltValue="tmdd9TkvKPcWM6TzkiVR5g==" spinCount="100000" sheet="1" selectLockedCells="1"/>
  <mergeCells count="63">
    <mergeCell ref="AA18:AF18"/>
    <mergeCell ref="J19:N19"/>
    <mergeCell ref="P19:T19"/>
    <mergeCell ref="V19:Y19"/>
    <mergeCell ref="AA19:AF19"/>
    <mergeCell ref="AA12:AF12"/>
    <mergeCell ref="J15:O15"/>
    <mergeCell ref="P15:U15"/>
    <mergeCell ref="V15:Z15"/>
    <mergeCell ref="AA15:AF15"/>
    <mergeCell ref="P12:T12"/>
    <mergeCell ref="V12:Y12"/>
    <mergeCell ref="O23:P23"/>
    <mergeCell ref="J7:O7"/>
    <mergeCell ref="P7:U7"/>
    <mergeCell ref="V7:Z7"/>
    <mergeCell ref="AA7:AF7"/>
    <mergeCell ref="J8:N8"/>
    <mergeCell ref="J9:N9"/>
    <mergeCell ref="J10:N10"/>
    <mergeCell ref="J11:N11"/>
    <mergeCell ref="J12:N12"/>
    <mergeCell ref="AA20:AF20"/>
    <mergeCell ref="AA17:AF17"/>
    <mergeCell ref="AA16:AF16"/>
    <mergeCell ref="AA9:AF9"/>
    <mergeCell ref="AA10:AF10"/>
    <mergeCell ref="AA11:AF11"/>
    <mergeCell ref="B19:I19"/>
    <mergeCell ref="B20:I20"/>
    <mergeCell ref="J20:N20"/>
    <mergeCell ref="P20:T20"/>
    <mergeCell ref="V20:Y20"/>
    <mergeCell ref="B17:I17"/>
    <mergeCell ref="B18:I18"/>
    <mergeCell ref="J17:N17"/>
    <mergeCell ref="P17:T17"/>
    <mergeCell ref="V17:Y17"/>
    <mergeCell ref="J18:N18"/>
    <mergeCell ref="P18:T18"/>
    <mergeCell ref="V18:Y18"/>
    <mergeCell ref="V11:Y11"/>
    <mergeCell ref="B15:I15"/>
    <mergeCell ref="B16:I16"/>
    <mergeCell ref="J16:N16"/>
    <mergeCell ref="P16:T16"/>
    <mergeCell ref="V16:Y16"/>
    <mergeCell ref="U23:V23"/>
    <mergeCell ref="A4:AG4"/>
    <mergeCell ref="B7:I7"/>
    <mergeCell ref="B8:I8"/>
    <mergeCell ref="P8:T8"/>
    <mergeCell ref="V8:Y8"/>
    <mergeCell ref="AA8:AF8"/>
    <mergeCell ref="B9:I9"/>
    <mergeCell ref="B10:I10"/>
    <mergeCell ref="P9:T9"/>
    <mergeCell ref="P10:T10"/>
    <mergeCell ref="V9:Y9"/>
    <mergeCell ref="V10:Y10"/>
    <mergeCell ref="B11:I11"/>
    <mergeCell ref="B12:I12"/>
    <mergeCell ref="P11:T11"/>
  </mergeCells>
  <phoneticPr fontId="2"/>
  <printOptions horizontalCentered="1"/>
  <pageMargins left="0.78740157480314965" right="0.78740157480314965" top="0.78740157480314965" bottom="0.39370078740157483" header="0.31496062992125984" footer="0.31496062992125984"/>
  <pageSetup paperSize="9" scale="9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249977111117893"/>
  </sheetPr>
  <dimension ref="A1:AK42"/>
  <sheetViews>
    <sheetView view="pageBreakPreview" zoomScaleNormal="100" zoomScaleSheetLayoutView="100" workbookViewId="0">
      <selection activeCell="W6" sqref="W6:AG6"/>
    </sheetView>
  </sheetViews>
  <sheetFormatPr defaultColWidth="9" defaultRowHeight="14.25" x14ac:dyDescent="0.15"/>
  <cols>
    <col min="1" max="12" width="2.5" style="1" customWidth="1"/>
    <col min="13" max="17" width="3.375" style="1" customWidth="1"/>
    <col min="18" max="34" width="2.5" style="1" customWidth="1"/>
    <col min="35" max="35" width="3" style="1" customWidth="1"/>
    <col min="36" max="44" width="2.5" style="1" customWidth="1"/>
    <col min="45" max="16384" width="9" style="1"/>
  </cols>
  <sheetData>
    <row r="1" spans="1:37" x14ac:dyDescent="0.15">
      <c r="A1" s="60" t="s">
        <v>141</v>
      </c>
    </row>
    <row r="2" spans="1:37" s="2" customFormat="1" ht="15" customHeight="1" x14ac:dyDescent="0.15">
      <c r="A2" s="2" t="s">
        <v>217</v>
      </c>
    </row>
    <row r="3" spans="1:37" s="2" customFormat="1" ht="15" customHeight="1" x14ac:dyDescent="0.15">
      <c r="Z3" s="16"/>
      <c r="AA3" s="16"/>
      <c r="AC3" s="16"/>
      <c r="AD3" s="16"/>
      <c r="AF3" s="16"/>
      <c r="AG3" s="16"/>
    </row>
    <row r="4" spans="1:37" s="2" customFormat="1" ht="15" customHeight="1" x14ac:dyDescent="0.15">
      <c r="A4" s="3"/>
      <c r="B4" s="3"/>
      <c r="C4" s="3"/>
      <c r="D4" s="3"/>
      <c r="E4" s="3"/>
      <c r="F4" s="427">
        <f>'第１号様式（第４条関係）'!G4</f>
        <v>0</v>
      </c>
      <c r="G4" s="427"/>
      <c r="H4" s="421">
        <f>'第１号様式（第４条関係）'!I4</f>
        <v>0</v>
      </c>
      <c r="I4" s="421"/>
      <c r="J4" s="2" t="s">
        <v>209</v>
      </c>
      <c r="AA4" s="3"/>
      <c r="AB4" s="3"/>
      <c r="AC4" s="3"/>
      <c r="AD4" s="3"/>
      <c r="AE4" s="3"/>
      <c r="AF4" s="3"/>
      <c r="AG4" s="3"/>
      <c r="AH4" s="3"/>
    </row>
    <row r="5" spans="1:37" s="2" customFormat="1" ht="15" customHeight="1" x14ac:dyDescent="0.15"/>
    <row r="6" spans="1:37" s="2" customFormat="1" ht="15" customHeight="1" x14ac:dyDescent="0.15">
      <c r="W6" s="413" t="s">
        <v>223</v>
      </c>
      <c r="X6" s="413"/>
      <c r="Y6" s="413"/>
      <c r="Z6" s="413"/>
      <c r="AA6" s="413"/>
      <c r="AB6" s="413"/>
      <c r="AC6" s="413"/>
      <c r="AD6" s="413"/>
      <c r="AE6" s="413"/>
      <c r="AF6" s="413"/>
      <c r="AG6" s="413"/>
    </row>
    <row r="7" spans="1:37" s="2" customFormat="1" ht="15" customHeight="1" x14ac:dyDescent="0.15">
      <c r="W7" s="415"/>
      <c r="X7" s="415"/>
      <c r="Y7" s="519"/>
      <c r="Z7" s="519"/>
      <c r="AA7" s="15" t="s">
        <v>111</v>
      </c>
      <c r="AB7" s="413"/>
      <c r="AC7" s="413"/>
      <c r="AD7" s="2" t="s">
        <v>1</v>
      </c>
      <c r="AE7" s="413"/>
      <c r="AF7" s="413"/>
      <c r="AG7" s="2" t="s">
        <v>0</v>
      </c>
    </row>
    <row r="8" spans="1:37" s="2" customFormat="1" ht="15" customHeight="1" x14ac:dyDescent="0.15">
      <c r="W8" s="32"/>
      <c r="X8" s="32"/>
      <c r="Y8" s="32"/>
      <c r="Z8" s="32"/>
      <c r="AA8" s="33"/>
      <c r="AB8" s="31"/>
      <c r="AC8" s="32"/>
      <c r="AD8" s="33"/>
      <c r="AE8" s="31"/>
      <c r="AF8" s="32"/>
      <c r="AG8" s="33"/>
    </row>
    <row r="9" spans="1:37" ht="15" customHeight="1" x14ac:dyDescent="0.15">
      <c r="A9" s="2"/>
      <c r="B9" s="414">
        <f>'第１号様式（第４条関係）'!S12</f>
        <v>0</v>
      </c>
      <c r="C9" s="414"/>
      <c r="D9" s="414"/>
      <c r="E9" s="414"/>
      <c r="F9" s="414"/>
      <c r="G9" s="414"/>
      <c r="H9" s="414"/>
      <c r="I9" s="414"/>
      <c r="J9" s="414"/>
      <c r="K9" s="414"/>
      <c r="L9" s="414"/>
      <c r="M9" s="414"/>
      <c r="N9" s="414"/>
      <c r="O9" s="414"/>
      <c r="P9" s="2"/>
      <c r="Q9" s="2"/>
      <c r="R9" s="2"/>
      <c r="S9" s="2"/>
      <c r="T9" s="2"/>
      <c r="U9" s="2"/>
      <c r="V9" s="2"/>
      <c r="W9" s="2"/>
      <c r="X9" s="2"/>
      <c r="Y9" s="2"/>
      <c r="Z9" s="2"/>
      <c r="AA9" s="2"/>
      <c r="AB9" s="2"/>
      <c r="AC9" s="2"/>
      <c r="AD9" s="2"/>
      <c r="AE9" s="2"/>
      <c r="AF9" s="2"/>
      <c r="AG9" s="2"/>
      <c r="AH9" s="2"/>
      <c r="AI9" s="2"/>
    </row>
    <row r="10" spans="1:37" ht="15" customHeight="1" x14ac:dyDescent="0.15">
      <c r="A10" s="2"/>
      <c r="B10" s="423">
        <f>'第１号様式（第４条関係）'!S13</f>
        <v>0</v>
      </c>
      <c r="C10" s="423"/>
      <c r="D10" s="423"/>
      <c r="E10" s="423"/>
      <c r="F10" s="423"/>
      <c r="G10" s="423"/>
      <c r="H10" s="423"/>
      <c r="I10" s="423"/>
      <c r="J10" s="423"/>
      <c r="K10" s="423"/>
      <c r="L10" s="423"/>
      <c r="M10" s="423"/>
      <c r="N10" s="423"/>
      <c r="O10" s="423"/>
      <c r="P10" s="2" t="s">
        <v>10</v>
      </c>
      <c r="Q10" s="2"/>
      <c r="R10" s="2"/>
      <c r="S10" s="2"/>
      <c r="T10" s="2"/>
      <c r="U10" s="2"/>
      <c r="V10" s="2"/>
      <c r="W10" s="2"/>
      <c r="X10" s="2"/>
      <c r="Y10" s="2"/>
      <c r="Z10" s="2"/>
      <c r="AA10" s="2"/>
      <c r="AB10" s="2"/>
      <c r="AC10" s="2"/>
      <c r="AD10" s="2"/>
      <c r="AE10" s="2"/>
      <c r="AF10" s="2"/>
      <c r="AG10" s="2"/>
      <c r="AH10" s="2"/>
      <c r="AI10" s="2"/>
    </row>
    <row r="11" spans="1:37" ht="15" customHeight="1" x14ac:dyDescent="0.15">
      <c r="A11" s="2"/>
      <c r="B11" s="2"/>
      <c r="C11" s="2"/>
      <c r="D11" s="2"/>
      <c r="E11" s="2"/>
      <c r="F11" s="2"/>
      <c r="G11" s="2"/>
      <c r="H11" s="2"/>
      <c r="I11" s="2"/>
      <c r="J11" s="2"/>
      <c r="K11" s="2"/>
      <c r="L11" s="2"/>
      <c r="M11" s="2"/>
      <c r="N11" s="2"/>
      <c r="O11" s="2"/>
      <c r="P11" s="2"/>
      <c r="Q11" s="2"/>
      <c r="R11" s="2"/>
      <c r="S11" s="2"/>
      <c r="T11" s="2"/>
      <c r="U11" s="2"/>
      <c r="W11" s="416" t="s">
        <v>32</v>
      </c>
      <c r="X11" s="416"/>
      <c r="Y11" s="416"/>
      <c r="Z11" s="416"/>
      <c r="AA11" s="416"/>
      <c r="AB11" s="414">
        <f>'第１号様式（第４条関係）'!G9</f>
        <v>0</v>
      </c>
      <c r="AC11" s="414"/>
      <c r="AD11" s="414"/>
      <c r="AE11" s="414"/>
      <c r="AF11" s="414"/>
      <c r="AG11" s="2"/>
      <c r="AH11" s="2"/>
    </row>
    <row r="12" spans="1:37" s="2" customFormat="1" ht="15" customHeight="1" x14ac:dyDescent="0.15"/>
    <row r="13" spans="1:37" s="2" customFormat="1" ht="19.5" customHeight="1" x14ac:dyDescent="0.15">
      <c r="B13" s="421">
        <f>'第１２号様式（第１０条関係）'!X7</f>
        <v>0</v>
      </c>
      <c r="C13" s="421"/>
      <c r="D13" s="421">
        <f>'第１２号様式（第１０条関係）'!Z7</f>
        <v>0</v>
      </c>
      <c r="E13" s="421"/>
      <c r="F13" s="9" t="s">
        <v>2</v>
      </c>
      <c r="G13" s="421">
        <f>'第１２号様式（第１０条関係）'!AC7</f>
        <v>0</v>
      </c>
      <c r="H13" s="421"/>
      <c r="I13" s="9" t="s">
        <v>1</v>
      </c>
      <c r="J13" s="421">
        <f>'第１２号様式（第１０条関係）'!AE7</f>
        <v>0</v>
      </c>
      <c r="K13" s="421"/>
      <c r="L13" s="2" t="s">
        <v>11</v>
      </c>
      <c r="O13" s="242" t="str">
        <f>'第１２号様式（第１０条関係）'!Z6</f>
        <v>　　　　第 　　 号</v>
      </c>
      <c r="P13" s="242"/>
      <c r="Q13" s="242"/>
      <c r="R13" s="242"/>
      <c r="S13" s="242"/>
      <c r="U13" s="2" t="s">
        <v>210</v>
      </c>
      <c r="AA13" s="421">
        <f>'第１号様式（第４条関係）'!G4</f>
        <v>0</v>
      </c>
      <c r="AB13" s="421"/>
      <c r="AC13" s="412">
        <f>'第１号様式（第４条関係）'!I4</f>
        <v>0</v>
      </c>
      <c r="AD13" s="412"/>
      <c r="AE13" s="2" t="s">
        <v>195</v>
      </c>
      <c r="AJ13" s="81"/>
    </row>
    <row r="14" spans="1:37" s="2" customFormat="1" ht="15" customHeight="1" x14ac:dyDescent="0.15">
      <c r="A14" s="2" t="s">
        <v>253</v>
      </c>
      <c r="Q14" s="55"/>
      <c r="S14" s="424"/>
      <c r="T14" s="424"/>
      <c r="U14" s="242">
        <f>'第５号様式（第６条関係）'!$Y$7</f>
        <v>0</v>
      </c>
      <c r="V14" s="242"/>
      <c r="W14" s="15" t="s">
        <v>2</v>
      </c>
      <c r="X14" s="421">
        <f>'第５号様式（第６条関係）'!$AB$7</f>
        <v>0</v>
      </c>
      <c r="Y14" s="421"/>
      <c r="Z14" s="15" t="s">
        <v>1</v>
      </c>
      <c r="AA14" s="421">
        <f>'第５号様式（第６条関係）'!$AE$7</f>
        <v>0</v>
      </c>
      <c r="AB14" s="421"/>
      <c r="AC14" s="2" t="s">
        <v>11</v>
      </c>
      <c r="AF14" s="413"/>
      <c r="AG14" s="413"/>
      <c r="AH14" s="413"/>
    </row>
    <row r="15" spans="1:37" s="2" customFormat="1" ht="15" customHeight="1" x14ac:dyDescent="0.15">
      <c r="A15" s="2" t="s">
        <v>131</v>
      </c>
      <c r="B15" s="521"/>
      <c r="C15" s="521"/>
      <c r="D15" s="521"/>
      <c r="E15" s="2" t="s">
        <v>239</v>
      </c>
      <c r="G15" s="413"/>
      <c r="H15" s="413"/>
      <c r="I15" s="242" t="s">
        <v>300</v>
      </c>
      <c r="J15" s="242"/>
      <c r="K15" s="242"/>
      <c r="L15" s="242"/>
      <c r="M15" s="242"/>
      <c r="N15" s="242"/>
      <c r="O15" s="242"/>
      <c r="P15" s="242"/>
      <c r="Q15" s="242"/>
      <c r="R15" s="242"/>
      <c r="S15" s="242"/>
      <c r="T15" s="242"/>
      <c r="U15" s="522"/>
      <c r="V15" s="522"/>
      <c r="W15" s="522"/>
      <c r="X15" s="522"/>
      <c r="Y15" s="522"/>
      <c r="Z15" s="522"/>
      <c r="AA15" s="2" t="s">
        <v>211</v>
      </c>
      <c r="AK15" s="81"/>
    </row>
    <row r="16" spans="1:37" s="2" customFormat="1" ht="15" customHeight="1" x14ac:dyDescent="0.15">
      <c r="A16" s="2" t="s">
        <v>212</v>
      </c>
      <c r="B16" s="520"/>
      <c r="C16" s="520"/>
      <c r="D16" s="520"/>
      <c r="E16" s="520"/>
      <c r="F16" s="520"/>
      <c r="G16" s="520"/>
      <c r="H16" s="2" t="s">
        <v>213</v>
      </c>
      <c r="Q16" s="73"/>
      <c r="R16" s="73"/>
      <c r="S16" s="73"/>
      <c r="T16" s="73"/>
      <c r="U16" s="73"/>
      <c r="V16" s="73"/>
      <c r="W16" s="73"/>
    </row>
    <row r="17" spans="1:32" s="2" customFormat="1" ht="15" customHeight="1" x14ac:dyDescent="0.15">
      <c r="A17" s="2" t="s">
        <v>214</v>
      </c>
    </row>
    <row r="18" spans="1:32" s="2" customFormat="1" ht="15" customHeight="1" x14ac:dyDescent="0.15"/>
    <row r="20" spans="1:32" x14ac:dyDescent="0.15">
      <c r="A20" s="2" t="s">
        <v>215</v>
      </c>
    </row>
    <row r="21" spans="1:32" x14ac:dyDescent="0.15">
      <c r="A21" s="2" t="s">
        <v>216</v>
      </c>
    </row>
    <row r="22" spans="1:32"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x14ac:dyDescent="0.15">
      <c r="A25" s="2"/>
      <c r="B25" s="15"/>
      <c r="C25" s="2"/>
      <c r="D25" s="2"/>
      <c r="E25" s="2"/>
      <c r="F25" s="2"/>
      <c r="G25" s="2"/>
      <c r="H25" s="2"/>
      <c r="I25" s="2"/>
      <c r="J25" s="2"/>
      <c r="K25" s="2"/>
      <c r="L25" s="61"/>
      <c r="M25" s="61"/>
      <c r="N25" s="61"/>
      <c r="O25" s="61"/>
      <c r="P25" s="61"/>
      <c r="Q25" s="26"/>
      <c r="R25" s="26"/>
      <c r="S25" s="26"/>
      <c r="T25" s="2"/>
      <c r="U25" s="2"/>
      <c r="V25" s="2"/>
      <c r="W25" s="2"/>
      <c r="X25" s="2"/>
      <c r="Y25" s="2"/>
      <c r="Z25" s="2"/>
      <c r="AA25" s="2"/>
      <c r="AB25" s="2"/>
      <c r="AC25" s="2"/>
      <c r="AD25" s="2"/>
      <c r="AE25" s="2"/>
      <c r="AF25" s="2"/>
    </row>
    <row r="26" spans="1:32" x14ac:dyDescent="0.15">
      <c r="A26" s="2"/>
      <c r="B26" s="15"/>
      <c r="C26" s="2"/>
      <c r="D26" s="2"/>
      <c r="E26" s="2"/>
      <c r="F26" s="2"/>
      <c r="G26" s="2"/>
      <c r="H26" s="2"/>
      <c r="I26" s="2"/>
      <c r="J26" s="2"/>
      <c r="K26" s="2"/>
      <c r="L26" s="61"/>
      <c r="M26" s="61"/>
      <c r="N26" s="61"/>
      <c r="O26" s="61"/>
      <c r="P26" s="61"/>
      <c r="Q26" s="26"/>
      <c r="R26" s="26"/>
      <c r="S26" s="26"/>
      <c r="T26" s="2"/>
      <c r="U26" s="2"/>
      <c r="V26" s="2"/>
      <c r="W26" s="2"/>
      <c r="X26" s="2"/>
      <c r="Y26" s="2"/>
      <c r="Z26" s="2"/>
      <c r="AA26" s="2"/>
      <c r="AB26" s="2"/>
      <c r="AC26" s="2"/>
      <c r="AD26" s="2"/>
      <c r="AE26" s="2"/>
      <c r="AF26" s="2"/>
    </row>
    <row r="27" spans="1:32" x14ac:dyDescent="0.15">
      <c r="A27" s="2"/>
      <c r="B27" s="2"/>
      <c r="C27" s="15"/>
      <c r="D27" s="2"/>
      <c r="E27" s="2"/>
      <c r="F27" s="2"/>
      <c r="G27" s="2"/>
      <c r="H27" s="2"/>
      <c r="I27" s="2"/>
      <c r="J27" s="2"/>
      <c r="K27" s="2"/>
      <c r="L27" s="2"/>
      <c r="M27" s="2"/>
      <c r="N27" s="2"/>
      <c r="O27" s="2"/>
      <c r="P27" s="21"/>
      <c r="Q27" s="21"/>
      <c r="R27" s="21"/>
      <c r="S27" s="21"/>
      <c r="T27" s="21"/>
      <c r="U27" s="21"/>
      <c r="V27" s="21"/>
      <c r="W27" s="21"/>
      <c r="X27" s="21"/>
      <c r="Y27" s="21"/>
      <c r="Z27" s="21"/>
      <c r="AA27" s="21"/>
      <c r="AB27" s="21"/>
      <c r="AC27" s="21"/>
      <c r="AD27" s="21"/>
      <c r="AE27" s="21"/>
      <c r="AF27" s="21"/>
    </row>
    <row r="28" spans="1:32" x14ac:dyDescent="0.15">
      <c r="A28" s="2"/>
      <c r="B28" s="15"/>
      <c r="C28" s="15"/>
      <c r="D28" s="2"/>
      <c r="E28" s="2"/>
      <c r="F28" s="2"/>
      <c r="G28" s="2"/>
      <c r="H28" s="2"/>
      <c r="I28" s="2"/>
      <c r="J28" s="2"/>
      <c r="K28" s="2"/>
      <c r="L28" s="2"/>
      <c r="M28" s="2"/>
      <c r="N28" s="2"/>
      <c r="O28" s="2"/>
      <c r="P28" s="23"/>
      <c r="Q28" s="23"/>
      <c r="R28" s="23"/>
      <c r="S28" s="23"/>
      <c r="T28" s="23"/>
      <c r="U28" s="23"/>
      <c r="V28" s="24"/>
      <c r="W28" s="25"/>
      <c r="X28" s="23"/>
      <c r="Y28" s="23"/>
      <c r="Z28" s="23"/>
      <c r="AA28" s="23"/>
      <c r="AB28" s="23"/>
      <c r="AC28" s="24"/>
      <c r="AD28" s="24"/>
      <c r="AE28" s="24"/>
      <c r="AF28" s="24"/>
    </row>
    <row r="29" spans="1:32" x14ac:dyDescent="0.15">
      <c r="A29" s="2"/>
      <c r="B29" s="2"/>
      <c r="C29" s="2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row>
    <row r="30" spans="1:32" x14ac:dyDescent="0.15">
      <c r="A30" s="2"/>
      <c r="B30" s="2"/>
      <c r="C30" s="28"/>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row>
    <row r="31" spans="1:32" x14ac:dyDescent="0.15">
      <c r="A31" s="2"/>
      <c r="B31" s="2"/>
      <c r="C31" s="2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row>
    <row r="32" spans="1:32" x14ac:dyDescent="0.15">
      <c r="A32" s="2"/>
      <c r="B32" s="2"/>
      <c r="C32" s="2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row>
    <row r="33" spans="1:32" x14ac:dyDescent="0.15">
      <c r="A33" s="2"/>
      <c r="B33" s="2"/>
      <c r="C33" s="2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row>
    <row r="34" spans="1:32" x14ac:dyDescent="0.15">
      <c r="A34" s="2"/>
      <c r="B34" s="2"/>
      <c r="C34" s="28"/>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row>
    <row r="35" spans="1:32" x14ac:dyDescent="0.15">
      <c r="A35" s="2"/>
      <c r="B35" s="2"/>
      <c r="C35" s="2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row>
    <row r="36" spans="1:32" x14ac:dyDescent="0.15">
      <c r="A36" s="2"/>
      <c r="B36" s="2"/>
      <c r="C36" s="28"/>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row>
    <row r="37" spans="1:32" x14ac:dyDescent="0.15">
      <c r="A37" s="2"/>
      <c r="B37" s="2"/>
      <c r="C37" s="2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row>
    <row r="38" spans="1:32" x14ac:dyDescent="0.15">
      <c r="A38" s="2"/>
      <c r="B38" s="2"/>
      <c r="C38" s="28"/>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row>
    <row r="39" spans="1:32" x14ac:dyDescent="0.15">
      <c r="A39" s="2"/>
      <c r="B39" s="2"/>
      <c r="C39" s="2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row>
    <row r="40" spans="1:32" ht="28.5" customHeight="1" x14ac:dyDescent="0.15">
      <c r="A40" s="2"/>
      <c r="B40" s="2"/>
      <c r="C40" s="28"/>
      <c r="D40" s="17"/>
      <c r="E40" s="17"/>
      <c r="F40" s="17"/>
      <c r="G40" s="17"/>
      <c r="H40" s="17"/>
      <c r="I40" s="17"/>
      <c r="J40" s="17"/>
      <c r="K40" s="17"/>
      <c r="L40" s="17"/>
      <c r="M40" s="17"/>
      <c r="N40" s="17"/>
      <c r="O40" s="17"/>
      <c r="P40" s="17"/>
      <c r="Q40" s="457" t="s">
        <v>147</v>
      </c>
      <c r="R40" s="457"/>
      <c r="S40" s="457"/>
      <c r="T40" s="457"/>
      <c r="U40" s="457"/>
      <c r="V40" s="457"/>
      <c r="W40" s="455" t="s">
        <v>261</v>
      </c>
      <c r="X40" s="455"/>
      <c r="Y40" s="455"/>
      <c r="Z40" s="455"/>
      <c r="AA40" s="455"/>
      <c r="AB40" s="455"/>
      <c r="AC40" s="455"/>
      <c r="AD40" s="455"/>
      <c r="AE40" s="455"/>
      <c r="AF40" s="455"/>
    </row>
    <row r="41" spans="1:32" x14ac:dyDescent="0.15">
      <c r="A41" s="2"/>
      <c r="B41" s="2"/>
      <c r="C41" s="27"/>
      <c r="D41" s="17"/>
      <c r="E41" s="17"/>
      <c r="F41" s="17"/>
      <c r="G41" s="17"/>
      <c r="H41" s="17"/>
      <c r="I41" s="17"/>
      <c r="J41" s="17"/>
      <c r="K41" s="17"/>
      <c r="L41" s="17"/>
      <c r="M41" s="17"/>
      <c r="N41" s="17"/>
      <c r="O41" s="17"/>
      <c r="P41" s="17"/>
      <c r="Q41" s="456" t="s">
        <v>146</v>
      </c>
      <c r="R41" s="456"/>
      <c r="S41" s="456"/>
      <c r="T41" s="456"/>
      <c r="U41" s="456"/>
      <c r="V41" s="456"/>
      <c r="W41" s="455" t="s">
        <v>264</v>
      </c>
      <c r="X41" s="455"/>
      <c r="Y41" s="455"/>
      <c r="Z41" s="455"/>
      <c r="AA41" s="455"/>
      <c r="AB41" s="455"/>
      <c r="AC41" s="455"/>
      <c r="AD41" s="455"/>
      <c r="AE41" s="455"/>
      <c r="AF41" s="455"/>
    </row>
    <row r="42" spans="1:32" x14ac:dyDescent="0.15">
      <c r="A42" s="2"/>
      <c r="B42" s="2"/>
      <c r="C42" s="28"/>
      <c r="D42" s="17"/>
      <c r="E42" s="17"/>
      <c r="F42" s="17"/>
      <c r="G42" s="17"/>
      <c r="H42" s="17"/>
      <c r="I42" s="17"/>
      <c r="J42" s="17"/>
      <c r="K42" s="17"/>
      <c r="L42" s="17"/>
      <c r="M42" s="17"/>
      <c r="N42" s="17"/>
      <c r="O42" s="17"/>
      <c r="P42" s="17"/>
      <c r="Q42" s="456" t="s">
        <v>88</v>
      </c>
      <c r="R42" s="456"/>
      <c r="S42" s="456"/>
      <c r="T42" s="456"/>
      <c r="U42" s="456"/>
      <c r="V42" s="456"/>
      <c r="W42" s="455" t="s">
        <v>299</v>
      </c>
      <c r="X42" s="455"/>
      <c r="Y42" s="455"/>
      <c r="Z42" s="455"/>
      <c r="AA42" s="455"/>
      <c r="AB42" s="455"/>
      <c r="AC42" s="455"/>
      <c r="AD42" s="455"/>
      <c r="AE42" s="455"/>
      <c r="AF42" s="455"/>
    </row>
  </sheetData>
  <sheetProtection algorithmName="SHA-512" hashValue="38LK5voLkRlK7JTaSer6W6eQJ5Iiq/t489oBYtE/oaowV61txDvNFDJOk1BYcueglqkTJDx+UZjNFJqG4ovwcQ==" saltValue="bCn3m8zayrr+8SH/P0yuWA==" spinCount="100000" sheet="1" objects="1" selectLockedCells="1"/>
  <mergeCells count="34">
    <mergeCell ref="B15:D15"/>
    <mergeCell ref="S14:T14"/>
    <mergeCell ref="U15:Z15"/>
    <mergeCell ref="I15:T15"/>
    <mergeCell ref="G15:H15"/>
    <mergeCell ref="AF14:AH14"/>
    <mergeCell ref="AA14:AB14"/>
    <mergeCell ref="X14:Y14"/>
    <mergeCell ref="U14:V14"/>
    <mergeCell ref="Q42:V42"/>
    <mergeCell ref="W42:AF42"/>
    <mergeCell ref="B16:G16"/>
    <mergeCell ref="Q40:V40"/>
    <mergeCell ref="W40:AF40"/>
    <mergeCell ref="Q41:V41"/>
    <mergeCell ref="W41:AF41"/>
    <mergeCell ref="W11:AA11"/>
    <mergeCell ref="AB11:AF11"/>
    <mergeCell ref="B9:O9"/>
    <mergeCell ref="B10:O10"/>
    <mergeCell ref="AE7:AF7"/>
    <mergeCell ref="F4:G4"/>
    <mergeCell ref="H4:I4"/>
    <mergeCell ref="W7:X7"/>
    <mergeCell ref="Y7:Z7"/>
    <mergeCell ref="AB7:AC7"/>
    <mergeCell ref="W6:AG6"/>
    <mergeCell ref="AC13:AD13"/>
    <mergeCell ref="B13:C13"/>
    <mergeCell ref="O13:S13"/>
    <mergeCell ref="G13:H13"/>
    <mergeCell ref="J13:K13"/>
    <mergeCell ref="D13:E13"/>
    <mergeCell ref="AA13:AB13"/>
  </mergeCells>
  <phoneticPr fontId="2"/>
  <dataValidations count="2">
    <dataValidation type="list" allowBlank="1" showInputMessage="1" showErrorMessage="1" sqref="AF14" xr:uid="{00000000-0002-0000-1400-000000000000}">
      <formula1>"高齢福"</formula1>
    </dataValidation>
    <dataValidation type="list" allowBlank="1" showInputMessage="1" showErrorMessage="1" sqref="S14 W7" xr:uid="{00000000-0002-0000-1400-000001000000}">
      <formula1>"令和"</formula1>
    </dataValidation>
  </dataValidations>
  <printOptions horizontalCentered="1"/>
  <pageMargins left="0.78740157480314965" right="0.78740157480314965" top="0.78740157480314965" bottom="0.55118110236220474" header="0.31496062992125984" footer="0.31496062992125984"/>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1028-4FB6-44C3-ABE3-881A1037BFC3}">
  <sheetPr>
    <tabColor theme="9" tint="0.39997558519241921"/>
    <pageSetUpPr fitToPage="1"/>
  </sheetPr>
  <dimension ref="A2:N979"/>
  <sheetViews>
    <sheetView view="pageBreakPreview" topLeftCell="A16" zoomScaleNormal="100" zoomScaleSheetLayoutView="100" workbookViewId="0">
      <selection activeCell="G103" sqref="G103"/>
    </sheetView>
  </sheetViews>
  <sheetFormatPr defaultRowHeight="13.5" outlineLevelRow="2" x14ac:dyDescent="0.15"/>
  <cols>
    <col min="1" max="1" width="2.125" style="156" customWidth="1"/>
    <col min="2" max="2" width="3.875" style="156" customWidth="1"/>
    <col min="3" max="5" width="9" style="156"/>
    <col min="6" max="6" width="2.75" style="156" customWidth="1"/>
    <col min="7" max="7" width="27.75" style="156" customWidth="1"/>
    <col min="8" max="8" width="16.125" style="157" bestFit="1" customWidth="1"/>
    <col min="9" max="9" width="8.125" style="157" bestFit="1" customWidth="1"/>
    <col min="10" max="10" width="25.75" style="157" customWidth="1"/>
    <col min="11" max="11" width="14.125" style="157" bestFit="1" customWidth="1"/>
    <col min="12" max="12" width="21.625" style="156" bestFit="1" customWidth="1"/>
    <col min="13" max="13" width="4.875" style="156" customWidth="1"/>
    <col min="14" max="14" width="9" style="157"/>
    <col min="15" max="16384" width="9" style="156"/>
  </cols>
  <sheetData>
    <row r="2" spans="1:12" ht="15" customHeight="1" x14ac:dyDescent="0.15">
      <c r="A2" s="156" t="s">
        <v>90</v>
      </c>
    </row>
    <row r="3" spans="1:12" ht="16.5" customHeight="1" x14ac:dyDescent="0.15">
      <c r="B3" s="284" t="s">
        <v>91</v>
      </c>
      <c r="C3" s="284"/>
      <c r="D3" s="284"/>
      <c r="E3" s="284"/>
      <c r="F3" s="284"/>
      <c r="G3" s="284"/>
      <c r="H3" s="284"/>
      <c r="I3" s="284"/>
      <c r="J3" s="284"/>
      <c r="K3" s="284"/>
      <c r="L3" s="284"/>
    </row>
    <row r="4" spans="1:12" x14ac:dyDescent="0.15">
      <c r="B4" s="158"/>
      <c r="C4" s="158"/>
      <c r="D4" s="158"/>
      <c r="E4" s="158"/>
      <c r="F4" s="158"/>
      <c r="G4" s="158"/>
      <c r="H4" s="158"/>
      <c r="I4" s="158"/>
      <c r="J4" s="158"/>
      <c r="K4" s="158"/>
      <c r="L4" s="158"/>
    </row>
    <row r="5" spans="1:12" x14ac:dyDescent="0.15">
      <c r="G5" s="158"/>
      <c r="H5" s="158"/>
      <c r="I5" s="158"/>
      <c r="L5" s="159" t="s">
        <v>92</v>
      </c>
    </row>
    <row r="6" spans="1:12" x14ac:dyDescent="0.15">
      <c r="B6" s="156" t="s">
        <v>275</v>
      </c>
      <c r="G6" s="158"/>
      <c r="H6" s="158"/>
      <c r="I6" s="158"/>
      <c r="L6" s="159"/>
    </row>
    <row r="7" spans="1:12" x14ac:dyDescent="0.15">
      <c r="G7" s="158"/>
      <c r="H7" s="158"/>
      <c r="I7" s="158"/>
      <c r="J7" s="231">
        <f>H20+H29+H38+H47+H56+H65+H74+H83+H92+H102+H113+H119+H125+H144+H154+H160+H166+H185+H195+H201+H207+H226+H236+H242+H248+H267+H277+H283+H289+H308+H318+H324+H330+H349+H359+H365+H371+H390+H400+H406+H412+H431+H441+H447+H453+H472+H482+H488+H494+H513</f>
        <v>0</v>
      </c>
      <c r="L7" s="159"/>
    </row>
    <row r="8" spans="1:12" x14ac:dyDescent="0.15">
      <c r="G8" s="158"/>
      <c r="H8" s="159"/>
      <c r="I8" s="159" t="s">
        <v>336</v>
      </c>
      <c r="J8" s="160">
        <f>H21+H30+H39+H48+H57+H66+H75+H84+H93+H103+H114+H120+H126+H145+H155+H161+H167+H186+H196+H202+H208+H227+H237+H243+H249+H268+H278+H284+H290+H309+H319+H325+H331+H350+H360+H366+H372+H391+H401+H407+H413+H432+H442+H448+H454+H473+H483+H489+H495+H514</f>
        <v>0</v>
      </c>
      <c r="L8" s="159"/>
    </row>
    <row r="9" spans="1:12" x14ac:dyDescent="0.15">
      <c r="G9" s="158"/>
      <c r="H9" s="159"/>
      <c r="I9" s="159"/>
      <c r="J9" s="231">
        <f>MIN(8000000,L20+L29+L38+L47+L56+L65+L74+L83+L92+L102+L113+L119+L125+L144+L154+L160+L166+L185+L195+L201+L207+L226+L236+L242+L248+L267+L277+L283+L289+L308+L318+L324+L330+L349+L359+L365+L371+L390+L400+L406+L412+L431+L441+L447+L453+L472+L482+L488+L494+L513)</f>
        <v>0</v>
      </c>
      <c r="L9" s="159"/>
    </row>
    <row r="10" spans="1:12" ht="16.5" customHeight="1" x14ac:dyDescent="0.15">
      <c r="H10" s="159"/>
      <c r="I10" s="159" t="s">
        <v>273</v>
      </c>
      <c r="J10" s="160">
        <f>MIN(8000000,L21+L30+L39+L48+L57+L66+L75+L84+L93+L103+L114+L120+L126+L145+L155+L161+L167+L186+L196+L202+L208+L227+L237+L243+L249+L268+L278+L284+L290+L309+L319+L325+L331+L350+L360+L366+L372+L391+L401+L407+L413+L432+L442+L448+L454+L473+L483+L489+L495+L514)</f>
        <v>0</v>
      </c>
      <c r="K10" s="157" t="s">
        <v>323</v>
      </c>
      <c r="L10" s="160"/>
    </row>
    <row r="11" spans="1:12" ht="7.5" customHeight="1" x14ac:dyDescent="0.15">
      <c r="L11" s="160"/>
    </row>
    <row r="12" spans="1:12" ht="16.5" customHeight="1" collapsed="1" x14ac:dyDescent="0.15">
      <c r="B12" s="156" t="s">
        <v>280</v>
      </c>
      <c r="L12" s="160"/>
    </row>
    <row r="13" spans="1:12" ht="7.5" customHeight="1" x14ac:dyDescent="0.15">
      <c r="L13" s="159"/>
    </row>
    <row r="14" spans="1:12" ht="15" customHeight="1" x14ac:dyDescent="0.15">
      <c r="B14" s="161" t="s">
        <v>274</v>
      </c>
      <c r="C14" s="161"/>
      <c r="D14" s="285"/>
      <c r="E14" s="285"/>
      <c r="F14" s="285"/>
      <c r="G14" s="285"/>
      <c r="H14" s="285"/>
      <c r="J14" s="162"/>
      <c r="K14" s="163"/>
      <c r="L14" s="163"/>
    </row>
    <row r="15" spans="1:12" ht="27" customHeight="1" x14ac:dyDescent="0.15">
      <c r="B15" s="286" t="s">
        <v>279</v>
      </c>
      <c r="C15" s="287"/>
      <c r="D15" s="287"/>
      <c r="E15" s="287"/>
      <c r="F15" s="287"/>
      <c r="G15" s="288"/>
      <c r="H15" s="164" t="s">
        <v>94</v>
      </c>
      <c r="I15" s="165" t="s">
        <v>325</v>
      </c>
      <c r="J15" s="164" t="s">
        <v>326</v>
      </c>
      <c r="K15" s="166" t="s">
        <v>327</v>
      </c>
      <c r="L15" s="167" t="s">
        <v>320</v>
      </c>
    </row>
    <row r="16" spans="1:12" ht="27.95" customHeight="1" x14ac:dyDescent="0.15">
      <c r="B16" s="289" t="s">
        <v>322</v>
      </c>
      <c r="C16" s="290"/>
      <c r="D16" s="291"/>
      <c r="E16" s="296"/>
      <c r="F16" s="297"/>
      <c r="G16" s="298"/>
      <c r="H16" s="215"/>
      <c r="I16" s="215"/>
      <c r="J16" s="97">
        <f>IFERROR(ROUNDDOWN(H16/I16*3/4,-3),0)</f>
        <v>0</v>
      </c>
      <c r="K16" s="97">
        <v>100000</v>
      </c>
      <c r="L16" s="97">
        <f>MIN(J16,K16)*I16</f>
        <v>0</v>
      </c>
    </row>
    <row r="17" spans="2:12" ht="27.95" customHeight="1" x14ac:dyDescent="0.15">
      <c r="B17" s="583"/>
      <c r="C17" s="552"/>
      <c r="D17" s="553"/>
      <c r="E17" s="584"/>
      <c r="F17" s="585"/>
      <c r="G17" s="586"/>
      <c r="H17" s="204"/>
      <c r="I17" s="204"/>
      <c r="J17" s="205">
        <f>IFERROR(ROUNDDOWN(H17/I17*3/4,-3),0)</f>
        <v>0</v>
      </c>
      <c r="K17" s="214">
        <v>100000</v>
      </c>
      <c r="L17" s="205">
        <f>MIN(J17,K17)*I17</f>
        <v>0</v>
      </c>
    </row>
    <row r="18" spans="2:12" ht="27.95" customHeight="1" x14ac:dyDescent="0.15">
      <c r="B18" s="289" t="s">
        <v>319</v>
      </c>
      <c r="C18" s="290"/>
      <c r="D18" s="291"/>
      <c r="E18" s="296"/>
      <c r="F18" s="297"/>
      <c r="G18" s="298"/>
      <c r="H18" s="172"/>
      <c r="I18" s="549"/>
      <c r="J18" s="97">
        <f>ROUNDDOWN(H18*3/4,-3)</f>
        <v>0</v>
      </c>
      <c r="K18" s="549"/>
      <c r="L18" s="97">
        <f>J18</f>
        <v>0</v>
      </c>
    </row>
    <row r="19" spans="2:12" ht="27.95" customHeight="1" thickBot="1" x14ac:dyDescent="0.2">
      <c r="B19" s="587"/>
      <c r="C19" s="542"/>
      <c r="D19" s="543"/>
      <c r="E19" s="578"/>
      <c r="F19" s="579"/>
      <c r="G19" s="580"/>
      <c r="H19" s="218"/>
      <c r="I19" s="545"/>
      <c r="J19" s="219">
        <f>ROUNDDOWN(H19*3/4,-3)</f>
        <v>0</v>
      </c>
      <c r="K19" s="545"/>
      <c r="L19" s="219">
        <f>J19</f>
        <v>0</v>
      </c>
    </row>
    <row r="20" spans="2:12" ht="27.95" customHeight="1" x14ac:dyDescent="0.15">
      <c r="B20" s="538" t="s">
        <v>321</v>
      </c>
      <c r="C20" s="539"/>
      <c r="D20" s="539"/>
      <c r="E20" s="539"/>
      <c r="F20" s="539"/>
      <c r="G20" s="540"/>
      <c r="H20" s="97">
        <f>H16+H18</f>
        <v>0</v>
      </c>
      <c r="I20" s="581"/>
      <c r="J20" s="581"/>
      <c r="K20" s="97">
        <f>'第２号様式（第４条関係）'!K16</f>
        <v>0</v>
      </c>
      <c r="L20" s="98">
        <f>MIN(L16+L18,K20)</f>
        <v>0</v>
      </c>
    </row>
    <row r="21" spans="2:12" ht="27.95" customHeight="1" thickBot="1" x14ac:dyDescent="0.2">
      <c r="B21" s="541"/>
      <c r="C21" s="542"/>
      <c r="D21" s="542"/>
      <c r="E21" s="542"/>
      <c r="F21" s="542"/>
      <c r="G21" s="543"/>
      <c r="H21" s="221">
        <f>H17+H19</f>
        <v>0</v>
      </c>
      <c r="I21" s="582"/>
      <c r="J21" s="582"/>
      <c r="K21" s="222">
        <f>K20</f>
        <v>0</v>
      </c>
      <c r="L21" s="203">
        <f>MIN(L17+L19,K21)</f>
        <v>0</v>
      </c>
    </row>
    <row r="22" spans="2:12" ht="13.5" customHeight="1" x14ac:dyDescent="0.15"/>
    <row r="23" spans="2:12" ht="15" hidden="1" customHeight="1" outlineLevel="1" x14ac:dyDescent="0.15">
      <c r="B23" s="161" t="s">
        <v>274</v>
      </c>
      <c r="C23" s="161"/>
      <c r="D23" s="285"/>
      <c r="E23" s="285"/>
      <c r="F23" s="285"/>
      <c r="G23" s="285"/>
      <c r="H23" s="285"/>
      <c r="J23" s="162"/>
      <c r="K23" s="163"/>
      <c r="L23" s="163"/>
    </row>
    <row r="24" spans="2:12" ht="27" hidden="1" customHeight="1" outlineLevel="1" x14ac:dyDescent="0.15">
      <c r="B24" s="286" t="s">
        <v>279</v>
      </c>
      <c r="C24" s="287"/>
      <c r="D24" s="287"/>
      <c r="E24" s="287"/>
      <c r="F24" s="287"/>
      <c r="G24" s="288"/>
      <c r="H24" s="164" t="s">
        <v>94</v>
      </c>
      <c r="I24" s="165" t="s">
        <v>325</v>
      </c>
      <c r="J24" s="164" t="s">
        <v>326</v>
      </c>
      <c r="K24" s="166" t="s">
        <v>327</v>
      </c>
      <c r="L24" s="167" t="s">
        <v>320</v>
      </c>
    </row>
    <row r="25" spans="2:12" ht="27.95" hidden="1" customHeight="1" outlineLevel="1" x14ac:dyDescent="0.15">
      <c r="B25" s="289" t="s">
        <v>322</v>
      </c>
      <c r="C25" s="290"/>
      <c r="D25" s="291"/>
      <c r="E25" s="296"/>
      <c r="F25" s="297"/>
      <c r="G25" s="298"/>
      <c r="H25" s="215"/>
      <c r="I25" s="215"/>
      <c r="J25" s="97">
        <f>IFERROR(ROUNDDOWN(H25/I25*3/4,-3),0)</f>
        <v>0</v>
      </c>
      <c r="K25" s="97">
        <v>100000</v>
      </c>
      <c r="L25" s="97">
        <f>MIN(J25,K25)*I25</f>
        <v>0</v>
      </c>
    </row>
    <row r="26" spans="2:12" ht="27.95" hidden="1" customHeight="1" outlineLevel="1" x14ac:dyDescent="0.15">
      <c r="B26" s="583"/>
      <c r="C26" s="552"/>
      <c r="D26" s="553"/>
      <c r="E26" s="584"/>
      <c r="F26" s="585"/>
      <c r="G26" s="586"/>
      <c r="H26" s="204"/>
      <c r="I26" s="204"/>
      <c r="J26" s="205">
        <f>IFERROR(ROUNDDOWN(H26/I26*3/4,-3),0)</f>
        <v>0</v>
      </c>
      <c r="K26" s="214">
        <v>100000</v>
      </c>
      <c r="L26" s="205">
        <f>MIN(J26,K26)*I26</f>
        <v>0</v>
      </c>
    </row>
    <row r="27" spans="2:12" ht="27.95" hidden="1" customHeight="1" outlineLevel="1" x14ac:dyDescent="0.15">
      <c r="B27" s="289" t="s">
        <v>319</v>
      </c>
      <c r="C27" s="290"/>
      <c r="D27" s="291"/>
      <c r="E27" s="296"/>
      <c r="F27" s="297"/>
      <c r="G27" s="298"/>
      <c r="H27" s="172"/>
      <c r="I27" s="549"/>
      <c r="J27" s="97">
        <f>ROUNDDOWN(H27*3/4,-3)</f>
        <v>0</v>
      </c>
      <c r="K27" s="549"/>
      <c r="L27" s="97">
        <f>J27</f>
        <v>0</v>
      </c>
    </row>
    <row r="28" spans="2:12" ht="27.95" hidden="1" customHeight="1" outlineLevel="1" thickBot="1" x14ac:dyDescent="0.2">
      <c r="B28" s="587"/>
      <c r="C28" s="542"/>
      <c r="D28" s="543"/>
      <c r="E28" s="578"/>
      <c r="F28" s="579"/>
      <c r="G28" s="580"/>
      <c r="H28" s="218"/>
      <c r="I28" s="545"/>
      <c r="J28" s="219">
        <f>ROUNDDOWN(H28*3/4,-3)</f>
        <v>0</v>
      </c>
      <c r="K28" s="545"/>
      <c r="L28" s="219">
        <f>J28</f>
        <v>0</v>
      </c>
    </row>
    <row r="29" spans="2:12" ht="27.95" hidden="1" customHeight="1" outlineLevel="1" x14ac:dyDescent="0.15">
      <c r="B29" s="538" t="s">
        <v>321</v>
      </c>
      <c r="C29" s="539"/>
      <c r="D29" s="539"/>
      <c r="E29" s="539"/>
      <c r="F29" s="539"/>
      <c r="G29" s="540"/>
      <c r="H29" s="97">
        <f>H25+H27</f>
        <v>0</v>
      </c>
      <c r="I29" s="581"/>
      <c r="J29" s="581"/>
      <c r="K29" s="97" t="str">
        <f>'第２号様式（第４条関係）'!K25</f>
        <v>（D)基準額</v>
      </c>
      <c r="L29" s="98">
        <f>MIN(L25+L27,K29)</f>
        <v>0</v>
      </c>
    </row>
    <row r="30" spans="2:12" ht="27.95" hidden="1" customHeight="1" outlineLevel="1" thickBot="1" x14ac:dyDescent="0.2">
      <c r="B30" s="541"/>
      <c r="C30" s="542"/>
      <c r="D30" s="542"/>
      <c r="E30" s="542"/>
      <c r="F30" s="542"/>
      <c r="G30" s="543"/>
      <c r="H30" s="221">
        <f>H26+H28</f>
        <v>0</v>
      </c>
      <c r="I30" s="582"/>
      <c r="J30" s="582"/>
      <c r="K30" s="222" t="str">
        <f>K29</f>
        <v>（D)基準額</v>
      </c>
      <c r="L30" s="203">
        <f>MIN(L26+L28,K30)</f>
        <v>0</v>
      </c>
    </row>
    <row r="31" spans="2:12" ht="13.5" customHeight="1" collapsed="1" x14ac:dyDescent="0.15"/>
    <row r="32" spans="2:12" ht="15" hidden="1" customHeight="1" outlineLevel="1" x14ac:dyDescent="0.15">
      <c r="B32" s="161" t="s">
        <v>274</v>
      </c>
      <c r="C32" s="161"/>
      <c r="D32" s="285"/>
      <c r="E32" s="285"/>
      <c r="F32" s="285"/>
      <c r="G32" s="285"/>
      <c r="H32" s="285"/>
      <c r="J32" s="162"/>
      <c r="K32" s="163"/>
      <c r="L32" s="163"/>
    </row>
    <row r="33" spans="2:12" ht="27" hidden="1" customHeight="1" outlineLevel="1" x14ac:dyDescent="0.15">
      <c r="B33" s="286" t="s">
        <v>279</v>
      </c>
      <c r="C33" s="287"/>
      <c r="D33" s="287"/>
      <c r="E33" s="287"/>
      <c r="F33" s="287"/>
      <c r="G33" s="288"/>
      <c r="H33" s="164" t="s">
        <v>94</v>
      </c>
      <c r="I33" s="165" t="s">
        <v>325</v>
      </c>
      <c r="J33" s="164" t="s">
        <v>326</v>
      </c>
      <c r="K33" s="166" t="s">
        <v>327</v>
      </c>
      <c r="L33" s="167" t="s">
        <v>320</v>
      </c>
    </row>
    <row r="34" spans="2:12" ht="27.95" hidden="1" customHeight="1" outlineLevel="1" x14ac:dyDescent="0.15">
      <c r="B34" s="289" t="s">
        <v>322</v>
      </c>
      <c r="C34" s="290"/>
      <c r="D34" s="291"/>
      <c r="E34" s="296"/>
      <c r="F34" s="297"/>
      <c r="G34" s="298"/>
      <c r="H34" s="215"/>
      <c r="I34" s="215"/>
      <c r="J34" s="97">
        <f>IFERROR(ROUNDDOWN(H34/I34*3/4,-3),0)</f>
        <v>0</v>
      </c>
      <c r="K34" s="97">
        <v>100000</v>
      </c>
      <c r="L34" s="97">
        <f>MIN(J34,K34)*I34</f>
        <v>0</v>
      </c>
    </row>
    <row r="35" spans="2:12" ht="27.95" hidden="1" customHeight="1" outlineLevel="1" x14ac:dyDescent="0.15">
      <c r="B35" s="583"/>
      <c r="C35" s="552"/>
      <c r="D35" s="553"/>
      <c r="E35" s="584"/>
      <c r="F35" s="585"/>
      <c r="G35" s="586"/>
      <c r="H35" s="204"/>
      <c r="I35" s="204"/>
      <c r="J35" s="205">
        <f>IFERROR(ROUNDDOWN(H35/I35*3/4,-3),0)</f>
        <v>0</v>
      </c>
      <c r="K35" s="214">
        <v>100000</v>
      </c>
      <c r="L35" s="205">
        <f>MIN(J35,K35)*I35</f>
        <v>0</v>
      </c>
    </row>
    <row r="36" spans="2:12" ht="27.95" hidden="1" customHeight="1" outlineLevel="1" x14ac:dyDescent="0.15">
      <c r="B36" s="289" t="s">
        <v>319</v>
      </c>
      <c r="C36" s="290"/>
      <c r="D36" s="291"/>
      <c r="E36" s="296"/>
      <c r="F36" s="297"/>
      <c r="G36" s="298"/>
      <c r="H36" s="172"/>
      <c r="I36" s="549"/>
      <c r="J36" s="97">
        <f>ROUNDDOWN(H36*3/4,-3)</f>
        <v>0</v>
      </c>
      <c r="K36" s="549"/>
      <c r="L36" s="97">
        <f>J36</f>
        <v>0</v>
      </c>
    </row>
    <row r="37" spans="2:12" ht="27.95" hidden="1" customHeight="1" outlineLevel="1" thickBot="1" x14ac:dyDescent="0.2">
      <c r="B37" s="587"/>
      <c r="C37" s="542"/>
      <c r="D37" s="543"/>
      <c r="E37" s="578"/>
      <c r="F37" s="579"/>
      <c r="G37" s="580"/>
      <c r="H37" s="218"/>
      <c r="I37" s="545"/>
      <c r="J37" s="219">
        <f>ROUNDDOWN(H37*3/4,-3)</f>
        <v>0</v>
      </c>
      <c r="K37" s="545"/>
      <c r="L37" s="219">
        <f>J37</f>
        <v>0</v>
      </c>
    </row>
    <row r="38" spans="2:12" ht="27.95" hidden="1" customHeight="1" outlineLevel="1" x14ac:dyDescent="0.15">
      <c r="B38" s="538" t="s">
        <v>321</v>
      </c>
      <c r="C38" s="539"/>
      <c r="D38" s="539"/>
      <c r="E38" s="539"/>
      <c r="F38" s="539"/>
      <c r="G38" s="540"/>
      <c r="H38" s="97">
        <f>H34+H36</f>
        <v>0</v>
      </c>
      <c r="I38" s="581"/>
      <c r="J38" s="581"/>
      <c r="K38" s="97">
        <f>'第２号様式（第４条関係）'!K34</f>
        <v>0</v>
      </c>
      <c r="L38" s="98">
        <f>MIN(L34+L36,K38)</f>
        <v>0</v>
      </c>
    </row>
    <row r="39" spans="2:12" ht="27.95" hidden="1" customHeight="1" outlineLevel="1" thickBot="1" x14ac:dyDescent="0.2">
      <c r="B39" s="541"/>
      <c r="C39" s="542"/>
      <c r="D39" s="542"/>
      <c r="E39" s="542"/>
      <c r="F39" s="542"/>
      <c r="G39" s="543"/>
      <c r="H39" s="221">
        <f>H35+H37</f>
        <v>0</v>
      </c>
      <c r="I39" s="582"/>
      <c r="J39" s="582"/>
      <c r="K39" s="222">
        <f>K38</f>
        <v>0</v>
      </c>
      <c r="L39" s="203">
        <f>MIN(L35+L37,K39)</f>
        <v>0</v>
      </c>
    </row>
    <row r="40" spans="2:12" ht="13.5" customHeight="1" collapsed="1" x14ac:dyDescent="0.15"/>
    <row r="41" spans="2:12" ht="15" hidden="1" customHeight="1" outlineLevel="1" x14ac:dyDescent="0.15">
      <c r="B41" s="161" t="s">
        <v>274</v>
      </c>
      <c r="C41" s="161"/>
      <c r="D41" s="285"/>
      <c r="E41" s="285"/>
      <c r="F41" s="285"/>
      <c r="G41" s="285"/>
      <c r="H41" s="285"/>
      <c r="J41" s="162"/>
      <c r="K41" s="163"/>
      <c r="L41" s="163"/>
    </row>
    <row r="42" spans="2:12" ht="27" hidden="1" customHeight="1" outlineLevel="1" x14ac:dyDescent="0.15">
      <c r="B42" s="286" t="s">
        <v>279</v>
      </c>
      <c r="C42" s="287"/>
      <c r="D42" s="287"/>
      <c r="E42" s="287"/>
      <c r="F42" s="287"/>
      <c r="G42" s="288"/>
      <c r="H42" s="164" t="s">
        <v>94</v>
      </c>
      <c r="I42" s="165" t="s">
        <v>325</v>
      </c>
      <c r="J42" s="164" t="s">
        <v>326</v>
      </c>
      <c r="K42" s="166" t="s">
        <v>327</v>
      </c>
      <c r="L42" s="167" t="s">
        <v>320</v>
      </c>
    </row>
    <row r="43" spans="2:12" ht="27.95" hidden="1" customHeight="1" outlineLevel="1" x14ac:dyDescent="0.15">
      <c r="B43" s="289" t="s">
        <v>322</v>
      </c>
      <c r="C43" s="290"/>
      <c r="D43" s="291"/>
      <c r="E43" s="296"/>
      <c r="F43" s="297"/>
      <c r="G43" s="298"/>
      <c r="H43" s="215"/>
      <c r="I43" s="215"/>
      <c r="J43" s="97">
        <f>IFERROR(ROUNDDOWN(H43/I43*3/4,-3),0)</f>
        <v>0</v>
      </c>
      <c r="K43" s="97">
        <v>100000</v>
      </c>
      <c r="L43" s="97">
        <f>MIN(J43,K43)*I43</f>
        <v>0</v>
      </c>
    </row>
    <row r="44" spans="2:12" ht="27.95" hidden="1" customHeight="1" outlineLevel="1" x14ac:dyDescent="0.15">
      <c r="B44" s="583"/>
      <c r="C44" s="552"/>
      <c r="D44" s="553"/>
      <c r="E44" s="584"/>
      <c r="F44" s="585"/>
      <c r="G44" s="586"/>
      <c r="H44" s="204"/>
      <c r="I44" s="204"/>
      <c r="J44" s="205">
        <f>IFERROR(ROUNDDOWN(H44/I44*3/4,-3),0)</f>
        <v>0</v>
      </c>
      <c r="K44" s="214">
        <v>100000</v>
      </c>
      <c r="L44" s="205">
        <f>MIN(J44,K44)*I44</f>
        <v>0</v>
      </c>
    </row>
    <row r="45" spans="2:12" ht="27.95" hidden="1" customHeight="1" outlineLevel="1" x14ac:dyDescent="0.15">
      <c r="B45" s="289" t="s">
        <v>319</v>
      </c>
      <c r="C45" s="290"/>
      <c r="D45" s="291"/>
      <c r="E45" s="296"/>
      <c r="F45" s="297"/>
      <c r="G45" s="298"/>
      <c r="H45" s="172"/>
      <c r="I45" s="549"/>
      <c r="J45" s="97">
        <f>ROUNDDOWN(H45*3/4,-3)</f>
        <v>0</v>
      </c>
      <c r="K45" s="549"/>
      <c r="L45" s="97">
        <f>J45</f>
        <v>0</v>
      </c>
    </row>
    <row r="46" spans="2:12" ht="27.95" hidden="1" customHeight="1" outlineLevel="1" thickBot="1" x14ac:dyDescent="0.2">
      <c r="B46" s="587"/>
      <c r="C46" s="542"/>
      <c r="D46" s="543"/>
      <c r="E46" s="578"/>
      <c r="F46" s="579"/>
      <c r="G46" s="580"/>
      <c r="H46" s="218"/>
      <c r="I46" s="545"/>
      <c r="J46" s="219">
        <f>ROUNDDOWN(H46*3/4,-3)</f>
        <v>0</v>
      </c>
      <c r="K46" s="545"/>
      <c r="L46" s="219">
        <f>J46</f>
        <v>0</v>
      </c>
    </row>
    <row r="47" spans="2:12" ht="27.95" hidden="1" customHeight="1" outlineLevel="1" x14ac:dyDescent="0.15">
      <c r="B47" s="538" t="s">
        <v>321</v>
      </c>
      <c r="C47" s="539"/>
      <c r="D47" s="539"/>
      <c r="E47" s="539"/>
      <c r="F47" s="539"/>
      <c r="G47" s="540"/>
      <c r="H47" s="97">
        <f>H43+H45</f>
        <v>0</v>
      </c>
      <c r="I47" s="581"/>
      <c r="J47" s="581"/>
      <c r="K47" s="97" t="str">
        <f>'第２号様式（第４条関係）'!K43</f>
        <v>（D)基準額</v>
      </c>
      <c r="L47" s="98">
        <f>MIN(L43+L45,K47)</f>
        <v>0</v>
      </c>
    </row>
    <row r="48" spans="2:12" ht="27.95" hidden="1" customHeight="1" outlineLevel="1" thickBot="1" x14ac:dyDescent="0.2">
      <c r="B48" s="541"/>
      <c r="C48" s="542"/>
      <c r="D48" s="542"/>
      <c r="E48" s="542"/>
      <c r="F48" s="542"/>
      <c r="G48" s="543"/>
      <c r="H48" s="221">
        <f>H44+H46</f>
        <v>0</v>
      </c>
      <c r="I48" s="582"/>
      <c r="J48" s="582"/>
      <c r="K48" s="222" t="str">
        <f>K47</f>
        <v>（D)基準額</v>
      </c>
      <c r="L48" s="203">
        <f>MIN(L44+L46,K48)</f>
        <v>0</v>
      </c>
    </row>
    <row r="49" spans="2:12" ht="13.5" customHeight="1" collapsed="1" x14ac:dyDescent="0.15"/>
    <row r="50" spans="2:12" ht="15" hidden="1" customHeight="1" outlineLevel="1" x14ac:dyDescent="0.15">
      <c r="B50" s="161" t="s">
        <v>274</v>
      </c>
      <c r="C50" s="161"/>
      <c r="D50" s="285"/>
      <c r="E50" s="285"/>
      <c r="F50" s="285"/>
      <c r="G50" s="285"/>
      <c r="H50" s="285"/>
      <c r="J50" s="162"/>
      <c r="K50" s="163"/>
      <c r="L50" s="163"/>
    </row>
    <row r="51" spans="2:12" ht="27" hidden="1" customHeight="1" outlineLevel="1" x14ac:dyDescent="0.15">
      <c r="B51" s="286" t="s">
        <v>279</v>
      </c>
      <c r="C51" s="287"/>
      <c r="D51" s="287"/>
      <c r="E51" s="287"/>
      <c r="F51" s="287"/>
      <c r="G51" s="288"/>
      <c r="H51" s="164" t="s">
        <v>94</v>
      </c>
      <c r="I51" s="165" t="s">
        <v>325</v>
      </c>
      <c r="J51" s="164" t="s">
        <v>326</v>
      </c>
      <c r="K51" s="166" t="s">
        <v>327</v>
      </c>
      <c r="L51" s="167" t="s">
        <v>320</v>
      </c>
    </row>
    <row r="52" spans="2:12" ht="27.95" hidden="1" customHeight="1" outlineLevel="1" x14ac:dyDescent="0.15">
      <c r="B52" s="289" t="s">
        <v>322</v>
      </c>
      <c r="C52" s="290"/>
      <c r="D52" s="291"/>
      <c r="E52" s="296"/>
      <c r="F52" s="297"/>
      <c r="G52" s="298"/>
      <c r="H52" s="215"/>
      <c r="I52" s="215"/>
      <c r="J52" s="97">
        <f>IFERROR(ROUNDDOWN(H52/I52*3/4,-3),0)</f>
        <v>0</v>
      </c>
      <c r="K52" s="97">
        <v>100000</v>
      </c>
      <c r="L52" s="97">
        <f>MIN(J52,K52)*I52</f>
        <v>0</v>
      </c>
    </row>
    <row r="53" spans="2:12" ht="27.95" hidden="1" customHeight="1" outlineLevel="1" x14ac:dyDescent="0.15">
      <c r="B53" s="583"/>
      <c r="C53" s="552"/>
      <c r="D53" s="553"/>
      <c r="E53" s="584"/>
      <c r="F53" s="585"/>
      <c r="G53" s="586"/>
      <c r="H53" s="204"/>
      <c r="I53" s="204"/>
      <c r="J53" s="205">
        <f>IFERROR(ROUNDDOWN(H53/I53*3/4,-3),0)</f>
        <v>0</v>
      </c>
      <c r="K53" s="214">
        <v>100000</v>
      </c>
      <c r="L53" s="205">
        <f>MIN(J53,K53)*I53</f>
        <v>0</v>
      </c>
    </row>
    <row r="54" spans="2:12" ht="27.95" hidden="1" customHeight="1" outlineLevel="1" x14ac:dyDescent="0.15">
      <c r="B54" s="289" t="s">
        <v>319</v>
      </c>
      <c r="C54" s="290"/>
      <c r="D54" s="291"/>
      <c r="E54" s="296"/>
      <c r="F54" s="297"/>
      <c r="G54" s="298"/>
      <c r="H54" s="172"/>
      <c r="I54" s="549"/>
      <c r="J54" s="97">
        <f>ROUNDDOWN(H54*3/4,-3)</f>
        <v>0</v>
      </c>
      <c r="K54" s="549"/>
      <c r="L54" s="97">
        <f>J54</f>
        <v>0</v>
      </c>
    </row>
    <row r="55" spans="2:12" ht="27.95" hidden="1" customHeight="1" outlineLevel="1" thickBot="1" x14ac:dyDescent="0.2">
      <c r="B55" s="587"/>
      <c r="C55" s="542"/>
      <c r="D55" s="543"/>
      <c r="E55" s="578"/>
      <c r="F55" s="579"/>
      <c r="G55" s="580"/>
      <c r="H55" s="218"/>
      <c r="I55" s="545"/>
      <c r="J55" s="219">
        <f>ROUNDDOWN(H55*3/4,-3)</f>
        <v>0</v>
      </c>
      <c r="K55" s="545"/>
      <c r="L55" s="219">
        <f>J55</f>
        <v>0</v>
      </c>
    </row>
    <row r="56" spans="2:12" ht="27.95" hidden="1" customHeight="1" outlineLevel="1" x14ac:dyDescent="0.15">
      <c r="B56" s="538" t="s">
        <v>321</v>
      </c>
      <c r="C56" s="539"/>
      <c r="D56" s="539"/>
      <c r="E56" s="539"/>
      <c r="F56" s="539"/>
      <c r="G56" s="540"/>
      <c r="H56" s="97">
        <f>H52+H54</f>
        <v>0</v>
      </c>
      <c r="I56" s="581"/>
      <c r="J56" s="581"/>
      <c r="K56" s="97">
        <f>'第２号様式（第４条関係）'!K52</f>
        <v>0</v>
      </c>
      <c r="L56" s="98">
        <f>MIN(L52+L54,K56)</f>
        <v>0</v>
      </c>
    </row>
    <row r="57" spans="2:12" ht="27.95" hidden="1" customHeight="1" outlineLevel="1" thickBot="1" x14ac:dyDescent="0.2">
      <c r="B57" s="541"/>
      <c r="C57" s="542"/>
      <c r="D57" s="542"/>
      <c r="E57" s="542"/>
      <c r="F57" s="542"/>
      <c r="G57" s="543"/>
      <c r="H57" s="221">
        <f>H53+H55</f>
        <v>0</v>
      </c>
      <c r="I57" s="582"/>
      <c r="J57" s="582"/>
      <c r="K57" s="222">
        <f>K56</f>
        <v>0</v>
      </c>
      <c r="L57" s="203">
        <f>MIN(L53+L55,K57)</f>
        <v>0</v>
      </c>
    </row>
    <row r="58" spans="2:12" ht="13.5" customHeight="1" collapsed="1" x14ac:dyDescent="0.15"/>
    <row r="59" spans="2:12" ht="15" hidden="1" customHeight="1" outlineLevel="1" x14ac:dyDescent="0.15">
      <c r="B59" s="161" t="s">
        <v>274</v>
      </c>
      <c r="C59" s="161"/>
      <c r="D59" s="285"/>
      <c r="E59" s="285"/>
      <c r="F59" s="285"/>
      <c r="G59" s="285"/>
      <c r="H59" s="285"/>
      <c r="J59" s="162"/>
      <c r="K59" s="163"/>
      <c r="L59" s="163"/>
    </row>
    <row r="60" spans="2:12" ht="27" hidden="1" customHeight="1" outlineLevel="1" x14ac:dyDescent="0.15">
      <c r="B60" s="286" t="s">
        <v>279</v>
      </c>
      <c r="C60" s="287"/>
      <c r="D60" s="287"/>
      <c r="E60" s="287"/>
      <c r="F60" s="287"/>
      <c r="G60" s="288"/>
      <c r="H60" s="164" t="s">
        <v>94</v>
      </c>
      <c r="I60" s="165" t="s">
        <v>325</v>
      </c>
      <c r="J60" s="164" t="s">
        <v>326</v>
      </c>
      <c r="K60" s="166" t="s">
        <v>327</v>
      </c>
      <c r="L60" s="167" t="s">
        <v>320</v>
      </c>
    </row>
    <row r="61" spans="2:12" ht="27.95" hidden="1" customHeight="1" outlineLevel="1" x14ac:dyDescent="0.15">
      <c r="B61" s="289" t="s">
        <v>322</v>
      </c>
      <c r="C61" s="290"/>
      <c r="D61" s="291"/>
      <c r="E61" s="296"/>
      <c r="F61" s="297"/>
      <c r="G61" s="298"/>
      <c r="H61" s="215"/>
      <c r="I61" s="215"/>
      <c r="J61" s="97">
        <f>IFERROR(ROUNDDOWN(H61/I61*3/4,-3),0)</f>
        <v>0</v>
      </c>
      <c r="K61" s="97">
        <v>100000</v>
      </c>
      <c r="L61" s="97">
        <f>MIN(J61,K61)*I61</f>
        <v>0</v>
      </c>
    </row>
    <row r="62" spans="2:12" ht="27.95" hidden="1" customHeight="1" outlineLevel="1" x14ac:dyDescent="0.15">
      <c r="B62" s="583"/>
      <c r="C62" s="552"/>
      <c r="D62" s="553"/>
      <c r="E62" s="584"/>
      <c r="F62" s="585"/>
      <c r="G62" s="586"/>
      <c r="H62" s="204"/>
      <c r="I62" s="204"/>
      <c r="J62" s="205">
        <f>IFERROR(ROUNDDOWN(H62/I62*3/4,-3),0)</f>
        <v>0</v>
      </c>
      <c r="K62" s="214">
        <v>100000</v>
      </c>
      <c r="L62" s="205">
        <f>MIN(J62,K62)*I62</f>
        <v>0</v>
      </c>
    </row>
    <row r="63" spans="2:12" ht="27.95" hidden="1" customHeight="1" outlineLevel="1" x14ac:dyDescent="0.15">
      <c r="B63" s="289" t="s">
        <v>319</v>
      </c>
      <c r="C63" s="290"/>
      <c r="D63" s="291"/>
      <c r="E63" s="296"/>
      <c r="F63" s="297"/>
      <c r="G63" s="298"/>
      <c r="H63" s="172"/>
      <c r="I63" s="549"/>
      <c r="J63" s="97">
        <f>ROUNDDOWN(H63*3/4,-3)</f>
        <v>0</v>
      </c>
      <c r="K63" s="549"/>
      <c r="L63" s="97">
        <f>J63</f>
        <v>0</v>
      </c>
    </row>
    <row r="64" spans="2:12" ht="27.95" hidden="1" customHeight="1" outlineLevel="1" thickBot="1" x14ac:dyDescent="0.2">
      <c r="B64" s="587"/>
      <c r="C64" s="542"/>
      <c r="D64" s="543"/>
      <c r="E64" s="578"/>
      <c r="F64" s="579"/>
      <c r="G64" s="580"/>
      <c r="H64" s="218"/>
      <c r="I64" s="545"/>
      <c r="J64" s="219">
        <f>ROUNDDOWN(H64*3/4,-3)</f>
        <v>0</v>
      </c>
      <c r="K64" s="545"/>
      <c r="L64" s="219">
        <f>J64</f>
        <v>0</v>
      </c>
    </row>
    <row r="65" spans="2:12" ht="27.95" hidden="1" customHeight="1" outlineLevel="1" x14ac:dyDescent="0.15">
      <c r="B65" s="538" t="s">
        <v>321</v>
      </c>
      <c r="C65" s="539"/>
      <c r="D65" s="539"/>
      <c r="E65" s="539"/>
      <c r="F65" s="539"/>
      <c r="G65" s="540"/>
      <c r="H65" s="97">
        <f>H61+H63</f>
        <v>0</v>
      </c>
      <c r="I65" s="581"/>
      <c r="J65" s="581"/>
      <c r="K65" s="97" t="str">
        <f>'第２号様式（第４条関係）'!K61</f>
        <v>（D)基準額</v>
      </c>
      <c r="L65" s="98">
        <f>MIN(L61+L63,K65)</f>
        <v>0</v>
      </c>
    </row>
    <row r="66" spans="2:12" ht="27.95" hidden="1" customHeight="1" outlineLevel="1" thickBot="1" x14ac:dyDescent="0.2">
      <c r="B66" s="541"/>
      <c r="C66" s="542"/>
      <c r="D66" s="542"/>
      <c r="E66" s="542"/>
      <c r="F66" s="542"/>
      <c r="G66" s="543"/>
      <c r="H66" s="221">
        <f>H62+H64</f>
        <v>0</v>
      </c>
      <c r="I66" s="582"/>
      <c r="J66" s="582"/>
      <c r="K66" s="222" t="str">
        <f>K65</f>
        <v>（D)基準額</v>
      </c>
      <c r="L66" s="203">
        <f>MIN(L62+L64,K66)</f>
        <v>0</v>
      </c>
    </row>
    <row r="67" spans="2:12" ht="13.5" customHeight="1" collapsed="1" x14ac:dyDescent="0.15"/>
    <row r="68" spans="2:12" ht="15" hidden="1" customHeight="1" outlineLevel="1" x14ac:dyDescent="0.15">
      <c r="B68" s="161" t="s">
        <v>274</v>
      </c>
      <c r="C68" s="161"/>
      <c r="D68" s="285"/>
      <c r="E68" s="285"/>
      <c r="F68" s="285"/>
      <c r="G68" s="285"/>
      <c r="H68" s="285"/>
      <c r="J68" s="162"/>
      <c r="K68" s="163"/>
      <c r="L68" s="163"/>
    </row>
    <row r="69" spans="2:12" ht="27" hidden="1" customHeight="1" outlineLevel="1" x14ac:dyDescent="0.15">
      <c r="B69" s="286" t="s">
        <v>279</v>
      </c>
      <c r="C69" s="287"/>
      <c r="D69" s="287"/>
      <c r="E69" s="287"/>
      <c r="F69" s="287"/>
      <c r="G69" s="288"/>
      <c r="H69" s="164" t="s">
        <v>94</v>
      </c>
      <c r="I69" s="165" t="s">
        <v>325</v>
      </c>
      <c r="J69" s="164" t="s">
        <v>326</v>
      </c>
      <c r="K69" s="166" t="s">
        <v>327</v>
      </c>
      <c r="L69" s="167" t="s">
        <v>320</v>
      </c>
    </row>
    <row r="70" spans="2:12" ht="27.95" hidden="1" customHeight="1" outlineLevel="1" x14ac:dyDescent="0.15">
      <c r="B70" s="289" t="s">
        <v>322</v>
      </c>
      <c r="C70" s="290"/>
      <c r="D70" s="291"/>
      <c r="E70" s="296"/>
      <c r="F70" s="297"/>
      <c r="G70" s="298"/>
      <c r="H70" s="215"/>
      <c r="I70" s="215"/>
      <c r="J70" s="97">
        <f>IFERROR(ROUNDDOWN(H70/I70*3/4,-3),0)</f>
        <v>0</v>
      </c>
      <c r="K70" s="97">
        <v>100000</v>
      </c>
      <c r="L70" s="97">
        <f>MIN(J70,K70)*I70</f>
        <v>0</v>
      </c>
    </row>
    <row r="71" spans="2:12" ht="27.95" hidden="1" customHeight="1" outlineLevel="1" x14ac:dyDescent="0.15">
      <c r="B71" s="583"/>
      <c r="C71" s="552"/>
      <c r="D71" s="553"/>
      <c r="E71" s="584"/>
      <c r="F71" s="585"/>
      <c r="G71" s="586"/>
      <c r="H71" s="204"/>
      <c r="I71" s="204"/>
      <c r="J71" s="205">
        <f>IFERROR(ROUNDDOWN(H71/I71*3/4,-3),0)</f>
        <v>0</v>
      </c>
      <c r="K71" s="214">
        <v>100000</v>
      </c>
      <c r="L71" s="205">
        <f>MIN(J71,K71)*I71</f>
        <v>0</v>
      </c>
    </row>
    <row r="72" spans="2:12" ht="27.95" hidden="1" customHeight="1" outlineLevel="1" x14ac:dyDescent="0.15">
      <c r="B72" s="289" t="s">
        <v>319</v>
      </c>
      <c r="C72" s="290"/>
      <c r="D72" s="291"/>
      <c r="E72" s="296"/>
      <c r="F72" s="297"/>
      <c r="G72" s="298"/>
      <c r="H72" s="172"/>
      <c r="I72" s="549"/>
      <c r="J72" s="97">
        <f>ROUNDDOWN(H72*3/4,-3)</f>
        <v>0</v>
      </c>
      <c r="K72" s="549"/>
      <c r="L72" s="97">
        <f>J72</f>
        <v>0</v>
      </c>
    </row>
    <row r="73" spans="2:12" ht="27.95" hidden="1" customHeight="1" outlineLevel="1" thickBot="1" x14ac:dyDescent="0.2">
      <c r="B73" s="587"/>
      <c r="C73" s="542"/>
      <c r="D73" s="543"/>
      <c r="E73" s="578"/>
      <c r="F73" s="579"/>
      <c r="G73" s="580"/>
      <c r="H73" s="218"/>
      <c r="I73" s="545"/>
      <c r="J73" s="219">
        <f>ROUNDDOWN(H73*3/4,-3)</f>
        <v>0</v>
      </c>
      <c r="K73" s="545"/>
      <c r="L73" s="219">
        <f>J73</f>
        <v>0</v>
      </c>
    </row>
    <row r="74" spans="2:12" ht="27.95" hidden="1" customHeight="1" outlineLevel="1" x14ac:dyDescent="0.15">
      <c r="B74" s="538" t="s">
        <v>321</v>
      </c>
      <c r="C74" s="539"/>
      <c r="D74" s="539"/>
      <c r="E74" s="539"/>
      <c r="F74" s="539"/>
      <c r="G74" s="540"/>
      <c r="H74" s="97">
        <f>H70+H72</f>
        <v>0</v>
      </c>
      <c r="I74" s="581"/>
      <c r="J74" s="581"/>
      <c r="K74" s="97">
        <f>'第２号様式（第４条関係）'!K70</f>
        <v>0</v>
      </c>
      <c r="L74" s="98">
        <f>MIN(L70+L72,K74)</f>
        <v>0</v>
      </c>
    </row>
    <row r="75" spans="2:12" ht="27.95" hidden="1" customHeight="1" outlineLevel="1" thickBot="1" x14ac:dyDescent="0.2">
      <c r="B75" s="541"/>
      <c r="C75" s="542"/>
      <c r="D75" s="542"/>
      <c r="E75" s="542"/>
      <c r="F75" s="542"/>
      <c r="G75" s="543"/>
      <c r="H75" s="221">
        <f>H71+H73</f>
        <v>0</v>
      </c>
      <c r="I75" s="582"/>
      <c r="J75" s="582"/>
      <c r="K75" s="222">
        <f>K74</f>
        <v>0</v>
      </c>
      <c r="L75" s="203">
        <f>MIN(L71+L73,K75)</f>
        <v>0</v>
      </c>
    </row>
    <row r="76" spans="2:12" ht="13.5" customHeight="1" collapsed="1" x14ac:dyDescent="0.15"/>
    <row r="77" spans="2:12" ht="15" hidden="1" customHeight="1" outlineLevel="1" x14ac:dyDescent="0.15">
      <c r="B77" s="161" t="s">
        <v>274</v>
      </c>
      <c r="C77" s="161"/>
      <c r="D77" s="285"/>
      <c r="E77" s="285"/>
      <c r="F77" s="285"/>
      <c r="G77" s="285"/>
      <c r="H77" s="285"/>
      <c r="J77" s="162"/>
      <c r="K77" s="163"/>
      <c r="L77" s="163"/>
    </row>
    <row r="78" spans="2:12" ht="27" hidden="1" customHeight="1" outlineLevel="1" x14ac:dyDescent="0.15">
      <c r="B78" s="286" t="s">
        <v>279</v>
      </c>
      <c r="C78" s="287"/>
      <c r="D78" s="287"/>
      <c r="E78" s="287"/>
      <c r="F78" s="287"/>
      <c r="G78" s="288"/>
      <c r="H78" s="164" t="s">
        <v>94</v>
      </c>
      <c r="I78" s="165" t="s">
        <v>325</v>
      </c>
      <c r="J78" s="164" t="s">
        <v>326</v>
      </c>
      <c r="K78" s="166" t="s">
        <v>327</v>
      </c>
      <c r="L78" s="167" t="s">
        <v>320</v>
      </c>
    </row>
    <row r="79" spans="2:12" ht="27.95" hidden="1" customHeight="1" outlineLevel="1" x14ac:dyDescent="0.15">
      <c r="B79" s="289" t="s">
        <v>322</v>
      </c>
      <c r="C79" s="290"/>
      <c r="D79" s="291"/>
      <c r="E79" s="296"/>
      <c r="F79" s="297"/>
      <c r="G79" s="298"/>
      <c r="H79" s="215"/>
      <c r="I79" s="215"/>
      <c r="J79" s="97">
        <f>IFERROR(ROUNDDOWN(H79/I79*3/4,-3),0)</f>
        <v>0</v>
      </c>
      <c r="K79" s="97">
        <v>100000</v>
      </c>
      <c r="L79" s="97">
        <f>MIN(J79,K79)*I79</f>
        <v>0</v>
      </c>
    </row>
    <row r="80" spans="2:12" ht="27.95" hidden="1" customHeight="1" outlineLevel="1" x14ac:dyDescent="0.15">
      <c r="B80" s="583"/>
      <c r="C80" s="552"/>
      <c r="D80" s="553"/>
      <c r="E80" s="584"/>
      <c r="F80" s="585"/>
      <c r="G80" s="586"/>
      <c r="H80" s="204"/>
      <c r="I80" s="204"/>
      <c r="J80" s="205">
        <f>IFERROR(ROUNDDOWN(H80/I80*3/4,-3),0)</f>
        <v>0</v>
      </c>
      <c r="K80" s="214">
        <v>100000</v>
      </c>
      <c r="L80" s="205">
        <f>MIN(J80,K80)*I80</f>
        <v>0</v>
      </c>
    </row>
    <row r="81" spans="2:12" ht="27.95" hidden="1" customHeight="1" outlineLevel="1" x14ac:dyDescent="0.15">
      <c r="B81" s="289" t="s">
        <v>319</v>
      </c>
      <c r="C81" s="290"/>
      <c r="D81" s="291"/>
      <c r="E81" s="296"/>
      <c r="F81" s="297"/>
      <c r="G81" s="298"/>
      <c r="H81" s="172"/>
      <c r="I81" s="549"/>
      <c r="J81" s="97">
        <f>ROUNDDOWN(H81*3/4,-3)</f>
        <v>0</v>
      </c>
      <c r="K81" s="549"/>
      <c r="L81" s="97">
        <f>J81</f>
        <v>0</v>
      </c>
    </row>
    <row r="82" spans="2:12" ht="27.95" hidden="1" customHeight="1" outlineLevel="1" thickBot="1" x14ac:dyDescent="0.2">
      <c r="B82" s="587"/>
      <c r="C82" s="542"/>
      <c r="D82" s="543"/>
      <c r="E82" s="578"/>
      <c r="F82" s="579"/>
      <c r="G82" s="580"/>
      <c r="H82" s="218"/>
      <c r="I82" s="545"/>
      <c r="J82" s="219">
        <f>ROUNDDOWN(H82*3/4,-3)</f>
        <v>0</v>
      </c>
      <c r="K82" s="545"/>
      <c r="L82" s="219">
        <f>J82</f>
        <v>0</v>
      </c>
    </row>
    <row r="83" spans="2:12" ht="27.95" hidden="1" customHeight="1" outlineLevel="1" x14ac:dyDescent="0.15">
      <c r="B83" s="538" t="s">
        <v>321</v>
      </c>
      <c r="C83" s="539"/>
      <c r="D83" s="539"/>
      <c r="E83" s="539"/>
      <c r="F83" s="539"/>
      <c r="G83" s="540"/>
      <c r="H83" s="97">
        <f>H79+H81</f>
        <v>0</v>
      </c>
      <c r="I83" s="581"/>
      <c r="J83" s="581"/>
      <c r="K83" s="97">
        <f>'第２号様式（第４条関係）'!K79</f>
        <v>0</v>
      </c>
      <c r="L83" s="98">
        <f>MIN(L79+L81,K83)</f>
        <v>0</v>
      </c>
    </row>
    <row r="84" spans="2:12" ht="27.95" hidden="1" customHeight="1" outlineLevel="1" thickBot="1" x14ac:dyDescent="0.2">
      <c r="B84" s="541"/>
      <c r="C84" s="542"/>
      <c r="D84" s="542"/>
      <c r="E84" s="542"/>
      <c r="F84" s="542"/>
      <c r="G84" s="543"/>
      <c r="H84" s="221">
        <f>H80+H82</f>
        <v>0</v>
      </c>
      <c r="I84" s="582"/>
      <c r="J84" s="582"/>
      <c r="K84" s="222">
        <f>K83</f>
        <v>0</v>
      </c>
      <c r="L84" s="203">
        <f>MIN(L80+L82,K84)</f>
        <v>0</v>
      </c>
    </row>
    <row r="85" spans="2:12" ht="13.5" customHeight="1" collapsed="1" x14ac:dyDescent="0.15"/>
    <row r="86" spans="2:12" ht="15" hidden="1" customHeight="1" outlineLevel="1" x14ac:dyDescent="0.15">
      <c r="B86" s="161" t="s">
        <v>274</v>
      </c>
      <c r="C86" s="161"/>
      <c r="D86" s="285"/>
      <c r="E86" s="285"/>
      <c r="F86" s="285"/>
      <c r="G86" s="285"/>
      <c r="H86" s="285"/>
      <c r="J86" s="162"/>
      <c r="K86" s="163"/>
      <c r="L86" s="163"/>
    </row>
    <row r="87" spans="2:12" ht="27" hidden="1" customHeight="1" outlineLevel="1" x14ac:dyDescent="0.15">
      <c r="B87" s="286" t="s">
        <v>279</v>
      </c>
      <c r="C87" s="287"/>
      <c r="D87" s="287"/>
      <c r="E87" s="287"/>
      <c r="F87" s="287"/>
      <c r="G87" s="288"/>
      <c r="H87" s="164" t="s">
        <v>94</v>
      </c>
      <c r="I87" s="165" t="s">
        <v>325</v>
      </c>
      <c r="J87" s="164" t="s">
        <v>326</v>
      </c>
      <c r="K87" s="166" t="s">
        <v>327</v>
      </c>
      <c r="L87" s="167" t="s">
        <v>320</v>
      </c>
    </row>
    <row r="88" spans="2:12" ht="27.95" hidden="1" customHeight="1" outlineLevel="1" x14ac:dyDescent="0.15">
      <c r="B88" s="289" t="s">
        <v>322</v>
      </c>
      <c r="C88" s="290"/>
      <c r="D88" s="291"/>
      <c r="E88" s="296"/>
      <c r="F88" s="297"/>
      <c r="G88" s="298"/>
      <c r="H88" s="215"/>
      <c r="I88" s="215"/>
      <c r="J88" s="97">
        <f>IFERROR(ROUNDDOWN(H88/I88*3/4,-3),0)</f>
        <v>0</v>
      </c>
      <c r="K88" s="97">
        <v>100000</v>
      </c>
      <c r="L88" s="97">
        <f>MIN(J88,K88)*I88</f>
        <v>0</v>
      </c>
    </row>
    <row r="89" spans="2:12" ht="27.95" hidden="1" customHeight="1" outlineLevel="1" x14ac:dyDescent="0.15">
      <c r="B89" s="583"/>
      <c r="C89" s="552"/>
      <c r="D89" s="553"/>
      <c r="E89" s="584"/>
      <c r="F89" s="585"/>
      <c r="G89" s="586"/>
      <c r="H89" s="204"/>
      <c r="I89" s="204"/>
      <c r="J89" s="205">
        <f>IFERROR(ROUNDDOWN(H89/I89*3/4,-3),0)</f>
        <v>0</v>
      </c>
      <c r="K89" s="214">
        <v>100000</v>
      </c>
      <c r="L89" s="205">
        <f>MIN(J89,K89)*I89</f>
        <v>0</v>
      </c>
    </row>
    <row r="90" spans="2:12" ht="27.95" hidden="1" customHeight="1" outlineLevel="1" x14ac:dyDescent="0.15">
      <c r="B90" s="289" t="s">
        <v>319</v>
      </c>
      <c r="C90" s="290"/>
      <c r="D90" s="291"/>
      <c r="E90" s="296"/>
      <c r="F90" s="297"/>
      <c r="G90" s="298"/>
      <c r="H90" s="172"/>
      <c r="I90" s="549"/>
      <c r="J90" s="97">
        <f>ROUNDDOWN(H90*3/4,-3)</f>
        <v>0</v>
      </c>
      <c r="K90" s="549"/>
      <c r="L90" s="97">
        <f>J90</f>
        <v>0</v>
      </c>
    </row>
    <row r="91" spans="2:12" ht="27.95" hidden="1" customHeight="1" outlineLevel="1" thickBot="1" x14ac:dyDescent="0.2">
      <c r="B91" s="587"/>
      <c r="C91" s="542"/>
      <c r="D91" s="543"/>
      <c r="E91" s="578"/>
      <c r="F91" s="579"/>
      <c r="G91" s="580"/>
      <c r="H91" s="218"/>
      <c r="I91" s="545"/>
      <c r="J91" s="219">
        <f>ROUNDDOWN(H91*3/4,-3)</f>
        <v>0</v>
      </c>
      <c r="K91" s="545"/>
      <c r="L91" s="219">
        <f>J91</f>
        <v>0</v>
      </c>
    </row>
    <row r="92" spans="2:12" ht="27.95" hidden="1" customHeight="1" outlineLevel="1" x14ac:dyDescent="0.15">
      <c r="B92" s="538" t="s">
        <v>321</v>
      </c>
      <c r="C92" s="539"/>
      <c r="D92" s="539"/>
      <c r="E92" s="539"/>
      <c r="F92" s="539"/>
      <c r="G92" s="540"/>
      <c r="H92" s="97">
        <f>H88+H90</f>
        <v>0</v>
      </c>
      <c r="I92" s="581"/>
      <c r="J92" s="581"/>
      <c r="K92" s="97" t="str">
        <f>'第２号様式（第４条関係）'!K88</f>
        <v>（I)基準額</v>
      </c>
      <c r="L92" s="98">
        <f>MIN(L88+L90,K92)</f>
        <v>0</v>
      </c>
    </row>
    <row r="93" spans="2:12" ht="27.95" hidden="1" customHeight="1" outlineLevel="1" thickBot="1" x14ac:dyDescent="0.2">
      <c r="B93" s="541"/>
      <c r="C93" s="542"/>
      <c r="D93" s="542"/>
      <c r="E93" s="542"/>
      <c r="F93" s="542"/>
      <c r="G93" s="543"/>
      <c r="H93" s="221">
        <f>H89+H91</f>
        <v>0</v>
      </c>
      <c r="I93" s="582"/>
      <c r="J93" s="582"/>
      <c r="K93" s="222" t="str">
        <f>K92</f>
        <v>（I)基準額</v>
      </c>
      <c r="L93" s="203">
        <f>MIN(L89+L91,K93)</f>
        <v>0</v>
      </c>
    </row>
    <row r="94" spans="2:12" ht="13.5" customHeight="1" collapsed="1" x14ac:dyDescent="0.15"/>
    <row r="95" spans="2:12" ht="15" hidden="1" customHeight="1" outlineLevel="1" x14ac:dyDescent="0.15">
      <c r="B95" s="161" t="s">
        <v>274</v>
      </c>
      <c r="C95" s="161"/>
      <c r="D95" s="285"/>
      <c r="E95" s="285"/>
      <c r="F95" s="285"/>
      <c r="G95" s="285"/>
      <c r="H95" s="285"/>
      <c r="J95" s="162"/>
      <c r="K95" s="163"/>
      <c r="L95" s="163"/>
    </row>
    <row r="96" spans="2:12" ht="27" hidden="1" customHeight="1" outlineLevel="1" x14ac:dyDescent="0.15">
      <c r="B96" s="286" t="s">
        <v>279</v>
      </c>
      <c r="C96" s="287"/>
      <c r="D96" s="287"/>
      <c r="E96" s="287"/>
      <c r="F96" s="287"/>
      <c r="G96" s="288"/>
      <c r="H96" s="164" t="s">
        <v>94</v>
      </c>
      <c r="I96" s="165" t="s">
        <v>325</v>
      </c>
      <c r="J96" s="164" t="s">
        <v>326</v>
      </c>
      <c r="K96" s="166" t="s">
        <v>327</v>
      </c>
      <c r="L96" s="167" t="s">
        <v>320</v>
      </c>
    </row>
    <row r="97" spans="2:12" ht="27.95" hidden="1" customHeight="1" outlineLevel="1" x14ac:dyDescent="0.15">
      <c r="B97" s="289" t="s">
        <v>322</v>
      </c>
      <c r="C97" s="290"/>
      <c r="D97" s="291"/>
      <c r="E97" s="296"/>
      <c r="F97" s="297"/>
      <c r="G97" s="298"/>
      <c r="H97" s="215"/>
      <c r="I97" s="215"/>
      <c r="J97" s="97">
        <f>IFERROR(ROUNDDOWN(H97/I97*3/4,-3),0)</f>
        <v>0</v>
      </c>
      <c r="K97" s="97">
        <v>100000</v>
      </c>
      <c r="L97" s="97">
        <f>MIN(J97,K97)*I97</f>
        <v>0</v>
      </c>
    </row>
    <row r="98" spans="2:12" ht="27.95" hidden="1" customHeight="1" outlineLevel="1" x14ac:dyDescent="0.15">
      <c r="B98" s="583"/>
      <c r="C98" s="552"/>
      <c r="D98" s="553"/>
      <c r="E98" s="584"/>
      <c r="F98" s="585"/>
      <c r="G98" s="586"/>
      <c r="H98" s="204"/>
      <c r="I98" s="204"/>
      <c r="J98" s="205">
        <f>IFERROR(ROUNDDOWN(H98/I98*3/4,-3),0)</f>
        <v>0</v>
      </c>
      <c r="K98" s="214">
        <v>100000</v>
      </c>
      <c r="L98" s="205">
        <f>MIN(J98,K98)*I98</f>
        <v>0</v>
      </c>
    </row>
    <row r="99" spans="2:12" ht="27.95" hidden="1" customHeight="1" outlineLevel="1" x14ac:dyDescent="0.15">
      <c r="B99" s="289" t="s">
        <v>319</v>
      </c>
      <c r="C99" s="290"/>
      <c r="D99" s="291"/>
      <c r="E99" s="296"/>
      <c r="F99" s="297"/>
      <c r="G99" s="298"/>
      <c r="H99" s="172"/>
      <c r="I99" s="549"/>
      <c r="J99" s="97">
        <f>ROUNDDOWN(H99*3/4,-3)</f>
        <v>0</v>
      </c>
      <c r="K99" s="549"/>
      <c r="L99" s="97">
        <f>J99</f>
        <v>0</v>
      </c>
    </row>
    <row r="100" spans="2:12" ht="27.95" hidden="1" customHeight="1" outlineLevel="1" thickBot="1" x14ac:dyDescent="0.2">
      <c r="B100" s="587"/>
      <c r="C100" s="542"/>
      <c r="D100" s="543"/>
      <c r="E100" s="578"/>
      <c r="F100" s="579"/>
      <c r="G100" s="580"/>
      <c r="H100" s="218"/>
      <c r="I100" s="545"/>
      <c r="J100" s="219">
        <f>ROUNDDOWN(H100*3/4,-3)</f>
        <v>0</v>
      </c>
      <c r="K100" s="545"/>
      <c r="L100" s="219">
        <f>J100</f>
        <v>0</v>
      </c>
    </row>
    <row r="101" spans="2:12" ht="27.95" hidden="1" customHeight="1" outlineLevel="1" x14ac:dyDescent="0.15">
      <c r="B101" s="538" t="s">
        <v>321</v>
      </c>
      <c r="C101" s="539"/>
      <c r="D101" s="539"/>
      <c r="E101" s="539"/>
      <c r="F101" s="539"/>
      <c r="G101" s="540"/>
      <c r="H101" s="97">
        <f>H97+H99</f>
        <v>0</v>
      </c>
      <c r="I101" s="581"/>
      <c r="J101" s="581"/>
      <c r="K101" s="97">
        <f>'第２号様式（第４条関係）'!K97</f>
        <v>0</v>
      </c>
      <c r="L101" s="98">
        <f>MIN(L97+L99,K101)</f>
        <v>0</v>
      </c>
    </row>
    <row r="102" spans="2:12" ht="27.95" hidden="1" customHeight="1" outlineLevel="1" thickBot="1" x14ac:dyDescent="0.2">
      <c r="B102" s="541"/>
      <c r="C102" s="542"/>
      <c r="D102" s="542"/>
      <c r="E102" s="542"/>
      <c r="F102" s="542"/>
      <c r="G102" s="543"/>
      <c r="H102" s="221">
        <f>H98+H100</f>
        <v>0</v>
      </c>
      <c r="I102" s="582"/>
      <c r="J102" s="582"/>
      <c r="K102" s="222">
        <f>K101</f>
        <v>0</v>
      </c>
      <c r="L102" s="203">
        <f>MIN(L98+L100,K102)</f>
        <v>0</v>
      </c>
    </row>
    <row r="103" spans="2:12" ht="13.5" customHeight="1" collapsed="1" x14ac:dyDescent="0.15"/>
    <row r="104" spans="2:12" ht="15" customHeight="1" x14ac:dyDescent="0.15">
      <c r="B104" s="156" t="s">
        <v>276</v>
      </c>
      <c r="L104" s="159"/>
    </row>
    <row r="105" spans="2:12" ht="7.5" customHeight="1" x14ac:dyDescent="0.15">
      <c r="L105" s="159"/>
    </row>
    <row r="106" spans="2:12" ht="15" customHeight="1" x14ac:dyDescent="0.15">
      <c r="B106" s="156" t="s">
        <v>274</v>
      </c>
      <c r="D106" s="302"/>
      <c r="E106" s="302"/>
      <c r="F106" s="302"/>
      <c r="G106" s="302"/>
      <c r="H106" s="302"/>
      <c r="I106" s="173"/>
      <c r="J106" s="174"/>
      <c r="K106" s="175"/>
      <c r="L106" s="175"/>
    </row>
    <row r="107" spans="2:12" ht="15" customHeight="1" x14ac:dyDescent="0.15">
      <c r="B107" s="161" t="s">
        <v>332</v>
      </c>
      <c r="C107" s="161"/>
      <c r="D107" s="176"/>
      <c r="E107" s="176"/>
      <c r="F107" s="176"/>
      <c r="G107" s="176"/>
      <c r="H107" s="176"/>
      <c r="I107" s="176"/>
      <c r="J107" s="162"/>
      <c r="K107" s="163"/>
      <c r="L107" s="163"/>
    </row>
    <row r="108" spans="2:12" ht="27.75" thickBot="1" x14ac:dyDescent="0.2">
      <c r="B108" s="286" t="s">
        <v>222</v>
      </c>
      <c r="C108" s="287"/>
      <c r="D108" s="287"/>
      <c r="E108" s="287"/>
      <c r="F108" s="288"/>
      <c r="G108" s="124" t="s">
        <v>93</v>
      </c>
      <c r="H108" s="177" t="s">
        <v>324</v>
      </c>
      <c r="I108" s="178" t="s">
        <v>328</v>
      </c>
      <c r="J108" s="177" t="s">
        <v>329</v>
      </c>
      <c r="K108" s="179" t="s">
        <v>330</v>
      </c>
      <c r="L108" s="177" t="s">
        <v>331</v>
      </c>
    </row>
    <row r="109" spans="2:12" ht="27.95" customHeight="1" x14ac:dyDescent="0.15">
      <c r="B109" s="538" t="s">
        <v>318</v>
      </c>
      <c r="C109" s="539"/>
      <c r="D109" s="539"/>
      <c r="E109" s="539"/>
      <c r="F109" s="540"/>
      <c r="G109" s="224"/>
      <c r="H109" s="225"/>
      <c r="I109" s="225"/>
      <c r="J109" s="226">
        <f>IFERROR(ROUNDDOWN(H109/I109*3/4,-3),0)</f>
        <v>0</v>
      </c>
      <c r="K109" s="226">
        <v>100000</v>
      </c>
      <c r="L109" s="98">
        <f>MIN(J109,K109)*I109</f>
        <v>0</v>
      </c>
    </row>
    <row r="110" spans="2:12" ht="27.95" customHeight="1" x14ac:dyDescent="0.15">
      <c r="B110" s="551"/>
      <c r="C110" s="552"/>
      <c r="D110" s="552"/>
      <c r="E110" s="552"/>
      <c r="F110" s="553"/>
      <c r="G110" s="99"/>
      <c r="H110" s="216"/>
      <c r="I110" s="216"/>
      <c r="J110" s="217">
        <f>IFERROR(ROUNDDOWN(H110/I110*3/4,-3),0)</f>
        <v>0</v>
      </c>
      <c r="K110" s="223">
        <v>100000</v>
      </c>
      <c r="L110" s="227">
        <f>MIN(J110,K110)*I110</f>
        <v>0</v>
      </c>
    </row>
    <row r="111" spans="2:12" ht="27.95" customHeight="1" x14ac:dyDescent="0.15">
      <c r="B111" s="554"/>
      <c r="C111" s="297"/>
      <c r="D111" s="297"/>
      <c r="E111" s="297"/>
      <c r="F111" s="298"/>
      <c r="G111" s="77"/>
      <c r="H111" s="215"/>
      <c r="I111" s="215"/>
      <c r="J111" s="97">
        <f>IFERROR(ROUNDDOWN(H111/I111*3/4,-3),0)</f>
        <v>0</v>
      </c>
      <c r="K111" s="97" t="str">
        <f>IF(B111="","",VLOOKUP(B111,データ!C:D,2,0))</f>
        <v/>
      </c>
      <c r="L111" s="660"/>
    </row>
    <row r="112" spans="2:12" ht="27.95" customHeight="1" x14ac:dyDescent="0.15">
      <c r="B112" s="555"/>
      <c r="C112" s="556"/>
      <c r="D112" s="556"/>
      <c r="E112" s="556"/>
      <c r="F112" s="557"/>
      <c r="G112" s="198"/>
      <c r="H112" s="204"/>
      <c r="I112" s="204"/>
      <c r="J112" s="205">
        <f t="shared" ref="J112" si="0">IFERROR(ROUNDDOWN(H112/I112*3/4,-3),0)</f>
        <v>0</v>
      </c>
      <c r="K112" s="206" t="str">
        <f>IF(B111="","",VLOOKUP(B111,データ!C:D,2,0))</f>
        <v/>
      </c>
      <c r="L112" s="661"/>
    </row>
    <row r="113" spans="2:12" ht="27.95" customHeight="1" x14ac:dyDescent="0.15">
      <c r="B113" s="558" t="s">
        <v>321</v>
      </c>
      <c r="C113" s="290"/>
      <c r="D113" s="290"/>
      <c r="E113" s="290"/>
      <c r="F113" s="290"/>
      <c r="G113" s="291"/>
      <c r="H113" s="97">
        <f>H109+H111</f>
        <v>0</v>
      </c>
      <c r="I113" s="559"/>
      <c r="J113" s="560"/>
      <c r="K113" s="561"/>
      <c r="L113" s="228">
        <f>IFERROR(ROUNDDOWN(MIN((L109+H111*3/4)/I111,K111),-3)*I111,0)</f>
        <v>0</v>
      </c>
    </row>
    <row r="114" spans="2:12" ht="27.95" customHeight="1" thickBot="1" x14ac:dyDescent="0.2">
      <c r="B114" s="541"/>
      <c r="C114" s="542"/>
      <c r="D114" s="542"/>
      <c r="E114" s="542"/>
      <c r="F114" s="542"/>
      <c r="G114" s="543"/>
      <c r="H114" s="221">
        <f>H110+H112</f>
        <v>0</v>
      </c>
      <c r="I114" s="562"/>
      <c r="J114" s="563"/>
      <c r="K114" s="564"/>
      <c r="L114" s="203">
        <f>IFERROR(ROUNDDOWN(MIN((L110+H112*3/4)/I112,K112),-3)*I112,0)</f>
        <v>0</v>
      </c>
    </row>
    <row r="115" spans="2:12" ht="27.95" hidden="1" customHeight="1" outlineLevel="1" x14ac:dyDescent="0.15">
      <c r="B115" s="538" t="s">
        <v>318</v>
      </c>
      <c r="C115" s="539"/>
      <c r="D115" s="539"/>
      <c r="E115" s="539"/>
      <c r="F115" s="540"/>
      <c r="G115" s="224"/>
      <c r="H115" s="225"/>
      <c r="I115" s="225"/>
      <c r="J115" s="226">
        <f>IFERROR(ROUNDDOWN(H115/I115*3/4,-3),0)</f>
        <v>0</v>
      </c>
      <c r="K115" s="226">
        <v>100000</v>
      </c>
      <c r="L115" s="98">
        <f>MIN(J115,K115)*I115</f>
        <v>0</v>
      </c>
    </row>
    <row r="116" spans="2:12" ht="27.95" hidden="1" customHeight="1" outlineLevel="1" x14ac:dyDescent="0.15">
      <c r="B116" s="551"/>
      <c r="C116" s="552"/>
      <c r="D116" s="552"/>
      <c r="E116" s="552"/>
      <c r="F116" s="553"/>
      <c r="G116" s="99"/>
      <c r="H116" s="216"/>
      <c r="I116" s="216"/>
      <c r="J116" s="217">
        <f>IFERROR(ROUNDDOWN(H116/I116*3/4,-3),0)</f>
        <v>0</v>
      </c>
      <c r="K116" s="223">
        <v>100000</v>
      </c>
      <c r="L116" s="227">
        <f>MIN(J116,K116)*I116</f>
        <v>0</v>
      </c>
    </row>
    <row r="117" spans="2:12" ht="27.95" hidden="1" customHeight="1" outlineLevel="1" x14ac:dyDescent="0.15">
      <c r="B117" s="554"/>
      <c r="C117" s="297"/>
      <c r="D117" s="297"/>
      <c r="E117" s="297"/>
      <c r="F117" s="298"/>
      <c r="G117" s="77"/>
      <c r="H117" s="215"/>
      <c r="I117" s="215"/>
      <c r="J117" s="97">
        <f>IFERROR(ROUNDDOWN(H117/I117*3/4,-3),0)</f>
        <v>0</v>
      </c>
      <c r="K117" s="97" t="str">
        <f>IF(B117="","",VLOOKUP(B117,データ!C:D,2,0))</f>
        <v/>
      </c>
      <c r="L117" s="228">
        <f t="shared" ref="L117:L118" si="1">MIN(J117,K117)*I117</f>
        <v>0</v>
      </c>
    </row>
    <row r="118" spans="2:12" ht="27.95" hidden="1" customHeight="1" outlineLevel="1" x14ac:dyDescent="0.15">
      <c r="B118" s="555"/>
      <c r="C118" s="556"/>
      <c r="D118" s="556"/>
      <c r="E118" s="556"/>
      <c r="F118" s="557"/>
      <c r="G118" s="198"/>
      <c r="H118" s="204"/>
      <c r="I118" s="204"/>
      <c r="J118" s="205">
        <f t="shared" ref="J118" si="2">IFERROR(ROUNDDOWN(H118/I118*3/4,-3),0)</f>
        <v>0</v>
      </c>
      <c r="K118" s="206" t="str">
        <f>IF(B117="","",VLOOKUP(B117,データ!C:D,2,0))</f>
        <v/>
      </c>
      <c r="L118" s="207">
        <f t="shared" si="1"/>
        <v>0</v>
      </c>
    </row>
    <row r="119" spans="2:12" ht="27.95" hidden="1" customHeight="1" outlineLevel="1" x14ac:dyDescent="0.15">
      <c r="B119" s="558" t="s">
        <v>321</v>
      </c>
      <c r="C119" s="290"/>
      <c r="D119" s="290"/>
      <c r="E119" s="290"/>
      <c r="F119" s="290"/>
      <c r="G119" s="291"/>
      <c r="H119" s="97">
        <f>H115+H117</f>
        <v>0</v>
      </c>
      <c r="I119" s="559"/>
      <c r="J119" s="560"/>
      <c r="K119" s="561"/>
      <c r="L119" s="228">
        <f>IFERROR(ROUNDDOWN(MIN((L115+H117*3/4)/I117,K117),-3)*I117,0)</f>
        <v>0</v>
      </c>
    </row>
    <row r="120" spans="2:12" ht="27.95" hidden="1" customHeight="1" outlineLevel="1" thickBot="1" x14ac:dyDescent="0.2">
      <c r="B120" s="541"/>
      <c r="C120" s="542"/>
      <c r="D120" s="542"/>
      <c r="E120" s="542"/>
      <c r="F120" s="542"/>
      <c r="G120" s="543"/>
      <c r="H120" s="221">
        <f>H116+H118</f>
        <v>0</v>
      </c>
      <c r="I120" s="562"/>
      <c r="J120" s="563"/>
      <c r="K120" s="564"/>
      <c r="L120" s="203">
        <f>IFERROR(ROUNDDOWN(MIN((L116+H118*3/4)/I118,K118),-3)*I118,0)</f>
        <v>0</v>
      </c>
    </row>
    <row r="121" spans="2:12" ht="27.95" hidden="1" customHeight="1" outlineLevel="1" x14ac:dyDescent="0.15">
      <c r="B121" s="538" t="s">
        <v>318</v>
      </c>
      <c r="C121" s="539"/>
      <c r="D121" s="539"/>
      <c r="E121" s="539"/>
      <c r="F121" s="540"/>
      <c r="G121" s="224"/>
      <c r="H121" s="225"/>
      <c r="I121" s="225"/>
      <c r="J121" s="226">
        <f>IFERROR(ROUNDDOWN(H121/I121*3/4,-3),0)</f>
        <v>0</v>
      </c>
      <c r="K121" s="226">
        <v>100000</v>
      </c>
      <c r="L121" s="98">
        <f>MIN(J121,K121)*I121</f>
        <v>0</v>
      </c>
    </row>
    <row r="122" spans="2:12" ht="27.95" hidden="1" customHeight="1" outlineLevel="1" x14ac:dyDescent="0.15">
      <c r="B122" s="551"/>
      <c r="C122" s="552"/>
      <c r="D122" s="552"/>
      <c r="E122" s="552"/>
      <c r="F122" s="553"/>
      <c r="G122" s="99"/>
      <c r="H122" s="216"/>
      <c r="I122" s="216"/>
      <c r="J122" s="217">
        <f>IFERROR(ROUNDDOWN(H122/I122*3/4,-3),0)</f>
        <v>0</v>
      </c>
      <c r="K122" s="223">
        <v>100000</v>
      </c>
      <c r="L122" s="227">
        <f>MIN(J122,K122)*I122</f>
        <v>0</v>
      </c>
    </row>
    <row r="123" spans="2:12" ht="27.95" hidden="1" customHeight="1" outlineLevel="1" x14ac:dyDescent="0.15">
      <c r="B123" s="554"/>
      <c r="C123" s="297"/>
      <c r="D123" s="297"/>
      <c r="E123" s="297"/>
      <c r="F123" s="298"/>
      <c r="G123" s="77"/>
      <c r="H123" s="215"/>
      <c r="I123" s="215"/>
      <c r="J123" s="97">
        <f>IFERROR(ROUNDDOWN(H123/I123*3/4,-3),0)</f>
        <v>0</v>
      </c>
      <c r="K123" s="97" t="str">
        <f>IF(B123="","",VLOOKUP(B123,データ!C:D,2,0))</f>
        <v/>
      </c>
      <c r="L123" s="228">
        <f t="shared" ref="L123:L124" si="3">MIN(J123,K123)*I123</f>
        <v>0</v>
      </c>
    </row>
    <row r="124" spans="2:12" ht="27.95" hidden="1" customHeight="1" outlineLevel="1" x14ac:dyDescent="0.15">
      <c r="B124" s="555"/>
      <c r="C124" s="556"/>
      <c r="D124" s="556"/>
      <c r="E124" s="556"/>
      <c r="F124" s="557"/>
      <c r="G124" s="198"/>
      <c r="H124" s="204"/>
      <c r="I124" s="204"/>
      <c r="J124" s="205">
        <f t="shared" ref="J124" si="4">IFERROR(ROUNDDOWN(H124/I124*3/4,-3),0)</f>
        <v>0</v>
      </c>
      <c r="K124" s="206" t="str">
        <f>IF(B123="","",VLOOKUP(B123,データ!C:D,2,0))</f>
        <v/>
      </c>
      <c r="L124" s="207">
        <f t="shared" si="3"/>
        <v>0</v>
      </c>
    </row>
    <row r="125" spans="2:12" ht="27.95" hidden="1" customHeight="1" outlineLevel="1" x14ac:dyDescent="0.15">
      <c r="B125" s="558" t="s">
        <v>321</v>
      </c>
      <c r="C125" s="290"/>
      <c r="D125" s="290"/>
      <c r="E125" s="290"/>
      <c r="F125" s="290"/>
      <c r="G125" s="291"/>
      <c r="H125" s="97">
        <f>H121+H123</f>
        <v>0</v>
      </c>
      <c r="I125" s="559"/>
      <c r="J125" s="560"/>
      <c r="K125" s="561"/>
      <c r="L125" s="228">
        <f>IFERROR(ROUNDDOWN(MIN((L121+H123*3/4)/I123,K123),-3)*I123,0)</f>
        <v>0</v>
      </c>
    </row>
    <row r="126" spans="2:12" ht="27.95" hidden="1" customHeight="1" outlineLevel="1" thickBot="1" x14ac:dyDescent="0.2">
      <c r="B126" s="541"/>
      <c r="C126" s="542"/>
      <c r="D126" s="542"/>
      <c r="E126" s="542"/>
      <c r="F126" s="542"/>
      <c r="G126" s="543"/>
      <c r="H126" s="221">
        <f>H122+H124</f>
        <v>0</v>
      </c>
      <c r="I126" s="562"/>
      <c r="J126" s="563"/>
      <c r="K126" s="564"/>
      <c r="L126" s="203">
        <f>IFERROR(ROUNDDOWN(MIN((L122+H124*3/4)/I124,K124),-3)*I124,0)</f>
        <v>0</v>
      </c>
    </row>
    <row r="127" spans="2:12" ht="15" customHeight="1" collapsed="1" x14ac:dyDescent="0.15">
      <c r="B127" s="158"/>
      <c r="C127" s="158"/>
      <c r="D127" s="158"/>
      <c r="E127" s="158"/>
      <c r="F127" s="158"/>
      <c r="G127" s="158"/>
      <c r="H127" s="158"/>
      <c r="I127" s="158"/>
      <c r="J127" s="158"/>
      <c r="K127" s="158"/>
      <c r="L127" s="186"/>
    </row>
    <row r="128" spans="2:12" ht="15" customHeight="1" x14ac:dyDescent="0.15">
      <c r="B128" s="161" t="s">
        <v>333</v>
      </c>
      <c r="C128" s="161"/>
      <c r="D128" s="176"/>
      <c r="E128" s="176"/>
      <c r="F128" s="176"/>
      <c r="G128" s="176"/>
      <c r="H128" s="176"/>
      <c r="I128" s="176"/>
      <c r="J128" s="162"/>
      <c r="K128" s="163"/>
      <c r="L128" s="163"/>
    </row>
    <row r="129" spans="2:12" ht="27" x14ac:dyDescent="0.15">
      <c r="B129" s="286" t="s">
        <v>222</v>
      </c>
      <c r="C129" s="287"/>
      <c r="D129" s="287"/>
      <c r="E129" s="287"/>
      <c r="F129" s="288"/>
      <c r="G129" s="124" t="s">
        <v>93</v>
      </c>
      <c r="H129" s="177" t="s">
        <v>324</v>
      </c>
      <c r="I129" s="178" t="s">
        <v>328</v>
      </c>
      <c r="J129" s="177" t="s">
        <v>329</v>
      </c>
      <c r="K129" s="179" t="s">
        <v>330</v>
      </c>
      <c r="L129" s="177" t="s">
        <v>331</v>
      </c>
    </row>
    <row r="130" spans="2:12" ht="27.95" customHeight="1" x14ac:dyDescent="0.15">
      <c r="B130" s="572"/>
      <c r="C130" s="573"/>
      <c r="D130" s="573"/>
      <c r="E130" s="573"/>
      <c r="F130" s="574"/>
      <c r="G130" s="77"/>
      <c r="H130" s="215"/>
      <c r="I130" s="215"/>
      <c r="J130" s="97">
        <f t="shared" ref="J130:J143" si="5">IFERROR(ROUNDDOWN(H130/I130*3/4,-3),0)</f>
        <v>0</v>
      </c>
      <c r="K130" s="97" t="str">
        <f>IF(B130="","",VLOOKUP(B130,データ!C:D,2,0))</f>
        <v/>
      </c>
      <c r="L130" s="97">
        <f t="shared" ref="L130:L143" si="6">MIN(J130,K130)*I130</f>
        <v>0</v>
      </c>
    </row>
    <row r="131" spans="2:12" ht="27.95" customHeight="1" x14ac:dyDescent="0.15">
      <c r="B131" s="575"/>
      <c r="C131" s="576"/>
      <c r="D131" s="576"/>
      <c r="E131" s="576"/>
      <c r="F131" s="577"/>
      <c r="G131" s="99"/>
      <c r="H131" s="204"/>
      <c r="I131" s="204"/>
      <c r="J131" s="205">
        <f t="shared" si="5"/>
        <v>0</v>
      </c>
      <c r="K131" s="206" t="str">
        <f>IF(B130="","",VLOOKUP(B130,データ!C:D,2,0))</f>
        <v/>
      </c>
      <c r="L131" s="205">
        <f t="shared" si="6"/>
        <v>0</v>
      </c>
    </row>
    <row r="132" spans="2:12" ht="27.95" customHeight="1" x14ac:dyDescent="0.15">
      <c r="B132" s="572"/>
      <c r="C132" s="573"/>
      <c r="D132" s="573"/>
      <c r="E132" s="573"/>
      <c r="F132" s="574"/>
      <c r="G132" s="77"/>
      <c r="H132" s="215"/>
      <c r="I132" s="215"/>
      <c r="J132" s="97">
        <f t="shared" si="5"/>
        <v>0</v>
      </c>
      <c r="K132" s="97" t="str">
        <f>IF(B132="","",VLOOKUP(B132,データ!C:D,2,0))</f>
        <v/>
      </c>
      <c r="L132" s="97">
        <f t="shared" si="6"/>
        <v>0</v>
      </c>
    </row>
    <row r="133" spans="2:12" ht="27.95" customHeight="1" x14ac:dyDescent="0.15">
      <c r="B133" s="575"/>
      <c r="C133" s="576"/>
      <c r="D133" s="576"/>
      <c r="E133" s="576"/>
      <c r="F133" s="577"/>
      <c r="G133" s="99"/>
      <c r="H133" s="204"/>
      <c r="I133" s="204"/>
      <c r="J133" s="205">
        <f t="shared" si="5"/>
        <v>0</v>
      </c>
      <c r="K133" s="206" t="str">
        <f>IF(B132="","",VLOOKUP(B132,データ!C:D,2,0))</f>
        <v/>
      </c>
      <c r="L133" s="205">
        <f t="shared" si="6"/>
        <v>0</v>
      </c>
    </row>
    <row r="134" spans="2:12" ht="27.95" customHeight="1" x14ac:dyDescent="0.15">
      <c r="B134" s="572"/>
      <c r="C134" s="573"/>
      <c r="D134" s="573"/>
      <c r="E134" s="573"/>
      <c r="F134" s="574"/>
      <c r="G134" s="77"/>
      <c r="H134" s="215"/>
      <c r="I134" s="215"/>
      <c r="J134" s="97">
        <f t="shared" si="5"/>
        <v>0</v>
      </c>
      <c r="K134" s="97" t="str">
        <f>IF(B134="","",VLOOKUP(B134,データ!C:D,2,0))</f>
        <v/>
      </c>
      <c r="L134" s="97">
        <f t="shared" si="6"/>
        <v>0</v>
      </c>
    </row>
    <row r="135" spans="2:12" ht="27.95" customHeight="1" thickBot="1" x14ac:dyDescent="0.2">
      <c r="B135" s="575"/>
      <c r="C135" s="576"/>
      <c r="D135" s="576"/>
      <c r="E135" s="576"/>
      <c r="F135" s="577"/>
      <c r="G135" s="99"/>
      <c r="H135" s="204"/>
      <c r="I135" s="204"/>
      <c r="J135" s="205">
        <f t="shared" si="5"/>
        <v>0</v>
      </c>
      <c r="K135" s="206" t="str">
        <f>IF(B134="","",VLOOKUP(B134,データ!C:D,2,0))</f>
        <v/>
      </c>
      <c r="L135" s="205">
        <f t="shared" si="6"/>
        <v>0</v>
      </c>
    </row>
    <row r="136" spans="2:12" ht="27.95" hidden="1" customHeight="1" outlineLevel="1" x14ac:dyDescent="0.15">
      <c r="B136" s="572"/>
      <c r="C136" s="573"/>
      <c r="D136" s="573"/>
      <c r="E136" s="573"/>
      <c r="F136" s="574"/>
      <c r="G136" s="77"/>
      <c r="H136" s="215"/>
      <c r="I136" s="215"/>
      <c r="J136" s="97">
        <f t="shared" si="5"/>
        <v>0</v>
      </c>
      <c r="K136" s="97" t="str">
        <f>IF(B136="","",VLOOKUP(B136,データ!C:D,2,0))</f>
        <v/>
      </c>
      <c r="L136" s="97">
        <f t="shared" si="6"/>
        <v>0</v>
      </c>
    </row>
    <row r="137" spans="2:12" ht="27.95" hidden="1" customHeight="1" outlineLevel="1" x14ac:dyDescent="0.15">
      <c r="B137" s="575"/>
      <c r="C137" s="576"/>
      <c r="D137" s="576"/>
      <c r="E137" s="576"/>
      <c r="F137" s="577"/>
      <c r="G137" s="99"/>
      <c r="H137" s="204"/>
      <c r="I137" s="204"/>
      <c r="J137" s="205">
        <f t="shared" si="5"/>
        <v>0</v>
      </c>
      <c r="K137" s="206" t="str">
        <f>IF(B136="","",VLOOKUP(B136,データ!C:D,2,0))</f>
        <v/>
      </c>
      <c r="L137" s="205">
        <f t="shared" si="6"/>
        <v>0</v>
      </c>
    </row>
    <row r="138" spans="2:12" ht="27.95" hidden="1" customHeight="1" outlineLevel="1" x14ac:dyDescent="0.15">
      <c r="B138" s="572"/>
      <c r="C138" s="573"/>
      <c r="D138" s="573"/>
      <c r="E138" s="573"/>
      <c r="F138" s="574"/>
      <c r="G138" s="77"/>
      <c r="H138" s="215"/>
      <c r="I138" s="215"/>
      <c r="J138" s="97">
        <f t="shared" si="5"/>
        <v>0</v>
      </c>
      <c r="K138" s="97" t="str">
        <f>IF(B138="","",VLOOKUP(B138,データ!C:D,2,0))</f>
        <v/>
      </c>
      <c r="L138" s="97">
        <f t="shared" si="6"/>
        <v>0</v>
      </c>
    </row>
    <row r="139" spans="2:12" ht="27.95" hidden="1" customHeight="1" outlineLevel="1" x14ac:dyDescent="0.15">
      <c r="B139" s="575"/>
      <c r="C139" s="576"/>
      <c r="D139" s="576"/>
      <c r="E139" s="576"/>
      <c r="F139" s="577"/>
      <c r="G139" s="99"/>
      <c r="H139" s="204"/>
      <c r="I139" s="204"/>
      <c r="J139" s="205">
        <f t="shared" si="5"/>
        <v>0</v>
      </c>
      <c r="K139" s="206" t="str">
        <f>IF(B138="","",VLOOKUP(B138,データ!C:D,2,0))</f>
        <v/>
      </c>
      <c r="L139" s="205">
        <f t="shared" si="6"/>
        <v>0</v>
      </c>
    </row>
    <row r="140" spans="2:12" ht="27.95" hidden="1" customHeight="1" outlineLevel="1" x14ac:dyDescent="0.15">
      <c r="B140" s="572"/>
      <c r="C140" s="573"/>
      <c r="D140" s="573"/>
      <c r="E140" s="573"/>
      <c r="F140" s="574"/>
      <c r="G140" s="77"/>
      <c r="H140" s="215"/>
      <c r="I140" s="215"/>
      <c r="J140" s="97">
        <f t="shared" si="5"/>
        <v>0</v>
      </c>
      <c r="K140" s="97" t="str">
        <f>IF(B140="","",VLOOKUP(B140,データ!C:D,2,0))</f>
        <v/>
      </c>
      <c r="L140" s="97">
        <f t="shared" si="6"/>
        <v>0</v>
      </c>
    </row>
    <row r="141" spans="2:12" ht="27.95" hidden="1" customHeight="1" outlineLevel="1" x14ac:dyDescent="0.15">
      <c r="B141" s="575"/>
      <c r="C141" s="576"/>
      <c r="D141" s="576"/>
      <c r="E141" s="576"/>
      <c r="F141" s="577"/>
      <c r="G141" s="99"/>
      <c r="H141" s="204"/>
      <c r="I141" s="204"/>
      <c r="J141" s="205">
        <f t="shared" si="5"/>
        <v>0</v>
      </c>
      <c r="K141" s="206" t="str">
        <f>IF(B140="","",VLOOKUP(B140,データ!C:D,2,0))</f>
        <v/>
      </c>
      <c r="L141" s="205">
        <f t="shared" si="6"/>
        <v>0</v>
      </c>
    </row>
    <row r="142" spans="2:12" ht="27.95" hidden="1" customHeight="1" outlineLevel="1" x14ac:dyDescent="0.15">
      <c r="B142" s="572"/>
      <c r="C142" s="573"/>
      <c r="D142" s="573"/>
      <c r="E142" s="573"/>
      <c r="F142" s="574"/>
      <c r="G142" s="77"/>
      <c r="H142" s="215"/>
      <c r="I142" s="215"/>
      <c r="J142" s="97">
        <f t="shared" si="5"/>
        <v>0</v>
      </c>
      <c r="K142" s="97" t="str">
        <f>IF(B142="","",VLOOKUP(B142,データ!C:D,2,0))</f>
        <v/>
      </c>
      <c r="L142" s="97">
        <f t="shared" si="6"/>
        <v>0</v>
      </c>
    </row>
    <row r="143" spans="2:12" ht="27.95" hidden="1" customHeight="1" outlineLevel="1" thickBot="1" x14ac:dyDescent="0.2">
      <c r="B143" s="575"/>
      <c r="C143" s="576"/>
      <c r="D143" s="576"/>
      <c r="E143" s="576"/>
      <c r="F143" s="577"/>
      <c r="G143" s="99"/>
      <c r="H143" s="204"/>
      <c r="I143" s="204"/>
      <c r="J143" s="205">
        <f t="shared" si="5"/>
        <v>0</v>
      </c>
      <c r="K143" s="206" t="str">
        <f>IF(B142="","",VLOOKUP(B142,データ!C:D,2,0))</f>
        <v/>
      </c>
      <c r="L143" s="205">
        <f t="shared" si="6"/>
        <v>0</v>
      </c>
    </row>
    <row r="144" spans="2:12" ht="27.75" customHeight="1" collapsed="1" x14ac:dyDescent="0.15">
      <c r="B144" s="565" t="s">
        <v>277</v>
      </c>
      <c r="C144" s="566"/>
      <c r="D144" s="566"/>
      <c r="E144" s="566"/>
      <c r="F144" s="566"/>
      <c r="G144" s="567"/>
      <c r="H144" s="226">
        <f>H130+H132+H134+H136+H138+H140+H142</f>
        <v>0</v>
      </c>
      <c r="I144" s="569"/>
      <c r="J144" s="570"/>
      <c r="K144" s="571"/>
      <c r="L144" s="98">
        <f>L130+L132+L134+L136+L138+L140+L142</f>
        <v>0</v>
      </c>
    </row>
    <row r="145" spans="2:12" ht="27.75" customHeight="1" thickBot="1" x14ac:dyDescent="0.2">
      <c r="B145" s="307"/>
      <c r="C145" s="308"/>
      <c r="D145" s="308"/>
      <c r="E145" s="308"/>
      <c r="F145" s="308"/>
      <c r="G145" s="568"/>
      <c r="H145" s="202">
        <f>H131+H133+H135+H137+H139+H141+H143</f>
        <v>0</v>
      </c>
      <c r="I145" s="562"/>
      <c r="J145" s="563"/>
      <c r="K145" s="564"/>
      <c r="L145" s="203">
        <f>L131+L133+L135+L137+L139+L141+L143</f>
        <v>0</v>
      </c>
    </row>
    <row r="146" spans="2:12" x14ac:dyDescent="0.15">
      <c r="L146" s="159"/>
    </row>
    <row r="147" spans="2:12" ht="15" hidden="1" customHeight="1" outlineLevel="1" x14ac:dyDescent="0.15">
      <c r="B147" s="156" t="s">
        <v>274</v>
      </c>
      <c r="D147" s="302"/>
      <c r="E147" s="302"/>
      <c r="F147" s="302"/>
      <c r="G147" s="302"/>
      <c r="H147" s="302"/>
      <c r="I147" s="173"/>
      <c r="J147" s="174"/>
      <c r="K147" s="175"/>
      <c r="L147" s="175"/>
    </row>
    <row r="148" spans="2:12" ht="15" hidden="1" customHeight="1" outlineLevel="1" x14ac:dyDescent="0.15">
      <c r="B148" s="161" t="s">
        <v>332</v>
      </c>
      <c r="C148" s="161"/>
      <c r="D148" s="176"/>
      <c r="E148" s="176"/>
      <c r="F148" s="176"/>
      <c r="G148" s="176"/>
      <c r="H148" s="176"/>
      <c r="I148" s="176"/>
      <c r="J148" s="162"/>
      <c r="K148" s="163"/>
      <c r="L148" s="163"/>
    </row>
    <row r="149" spans="2:12" ht="27.75" hidden="1" outlineLevel="1" thickBot="1" x14ac:dyDescent="0.2">
      <c r="B149" s="286" t="s">
        <v>222</v>
      </c>
      <c r="C149" s="287"/>
      <c r="D149" s="287"/>
      <c r="E149" s="287"/>
      <c r="F149" s="288"/>
      <c r="G149" s="124" t="s">
        <v>93</v>
      </c>
      <c r="H149" s="177" t="s">
        <v>324</v>
      </c>
      <c r="I149" s="178" t="s">
        <v>328</v>
      </c>
      <c r="J149" s="177" t="s">
        <v>329</v>
      </c>
      <c r="K149" s="179" t="s">
        <v>330</v>
      </c>
      <c r="L149" s="177" t="s">
        <v>331</v>
      </c>
    </row>
    <row r="150" spans="2:12" ht="27.95" hidden="1" customHeight="1" outlineLevel="1" x14ac:dyDescent="0.15">
      <c r="B150" s="538" t="s">
        <v>318</v>
      </c>
      <c r="C150" s="539"/>
      <c r="D150" s="539"/>
      <c r="E150" s="539"/>
      <c r="F150" s="540"/>
      <c r="G150" s="224"/>
      <c r="H150" s="225"/>
      <c r="I150" s="225"/>
      <c r="J150" s="226">
        <f>IFERROR(ROUNDDOWN(H150/I150*3/4,-3),0)</f>
        <v>0</v>
      </c>
      <c r="K150" s="226">
        <v>100000</v>
      </c>
      <c r="L150" s="98">
        <f>MIN(J150,K150)*I150</f>
        <v>0</v>
      </c>
    </row>
    <row r="151" spans="2:12" ht="27.95" hidden="1" customHeight="1" outlineLevel="1" x14ac:dyDescent="0.15">
      <c r="B151" s="551"/>
      <c r="C151" s="552"/>
      <c r="D151" s="552"/>
      <c r="E151" s="552"/>
      <c r="F151" s="553"/>
      <c r="G151" s="99"/>
      <c r="H151" s="216"/>
      <c r="I151" s="216"/>
      <c r="J151" s="217">
        <f>IFERROR(ROUNDDOWN(H151/I151*3/4,-3),0)</f>
        <v>0</v>
      </c>
      <c r="K151" s="223">
        <v>100000</v>
      </c>
      <c r="L151" s="227">
        <f>MIN(J151,K151)*I151</f>
        <v>0</v>
      </c>
    </row>
    <row r="152" spans="2:12" ht="27.95" hidden="1" customHeight="1" outlineLevel="1" x14ac:dyDescent="0.15">
      <c r="B152" s="554"/>
      <c r="C152" s="297"/>
      <c r="D152" s="297"/>
      <c r="E152" s="297"/>
      <c r="F152" s="298"/>
      <c r="G152" s="77"/>
      <c r="H152" s="215"/>
      <c r="I152" s="215"/>
      <c r="J152" s="97">
        <f>IFERROR(ROUNDDOWN(H152/I152*3/4,-3),0)</f>
        <v>0</v>
      </c>
      <c r="K152" s="97" t="str">
        <f>IF(B152="","",VLOOKUP(B152,データ!C:D,2,0))</f>
        <v/>
      </c>
      <c r="L152" s="228">
        <f t="shared" ref="L152:L153" si="7">MIN(J152,K152)*I152</f>
        <v>0</v>
      </c>
    </row>
    <row r="153" spans="2:12" ht="27.95" hidden="1" customHeight="1" outlineLevel="1" x14ac:dyDescent="0.15">
      <c r="B153" s="555"/>
      <c r="C153" s="556"/>
      <c r="D153" s="556"/>
      <c r="E153" s="556"/>
      <c r="F153" s="557"/>
      <c r="G153" s="198"/>
      <c r="H153" s="204"/>
      <c r="I153" s="204"/>
      <c r="J153" s="205">
        <f t="shared" ref="J153" si="8">IFERROR(ROUNDDOWN(H153/I153*3/4,-3),0)</f>
        <v>0</v>
      </c>
      <c r="K153" s="206" t="str">
        <f>IF(B152="","",VLOOKUP(B152,データ!C:D,2,0))</f>
        <v/>
      </c>
      <c r="L153" s="207">
        <f t="shared" si="7"/>
        <v>0</v>
      </c>
    </row>
    <row r="154" spans="2:12" ht="27.95" hidden="1" customHeight="1" outlineLevel="1" x14ac:dyDescent="0.15">
      <c r="B154" s="558" t="s">
        <v>321</v>
      </c>
      <c r="C154" s="290"/>
      <c r="D154" s="290"/>
      <c r="E154" s="290"/>
      <c r="F154" s="290"/>
      <c r="G154" s="291"/>
      <c r="H154" s="97">
        <f>H150+H152</f>
        <v>0</v>
      </c>
      <c r="I154" s="559"/>
      <c r="J154" s="560"/>
      <c r="K154" s="561"/>
      <c r="L154" s="228">
        <f>IFERROR(MIN((L150+L152)/I150,K152)*I150,0)</f>
        <v>0</v>
      </c>
    </row>
    <row r="155" spans="2:12" ht="27.95" hidden="1" customHeight="1" outlineLevel="1" thickBot="1" x14ac:dyDescent="0.2">
      <c r="B155" s="541"/>
      <c r="C155" s="542"/>
      <c r="D155" s="542"/>
      <c r="E155" s="542"/>
      <c r="F155" s="542"/>
      <c r="G155" s="543"/>
      <c r="H155" s="221">
        <f>H151+H153</f>
        <v>0</v>
      </c>
      <c r="I155" s="562"/>
      <c r="J155" s="563"/>
      <c r="K155" s="564"/>
      <c r="L155" s="203">
        <f>IFERROR(MIN((L151+L153)/I151,K153)*I151,0)</f>
        <v>0</v>
      </c>
    </row>
    <row r="156" spans="2:12" ht="27.95" hidden="1" customHeight="1" outlineLevel="2" x14ac:dyDescent="0.15">
      <c r="B156" s="538" t="s">
        <v>318</v>
      </c>
      <c r="C156" s="539"/>
      <c r="D156" s="539"/>
      <c r="E156" s="539"/>
      <c r="F156" s="540"/>
      <c r="G156" s="224"/>
      <c r="H156" s="225"/>
      <c r="I156" s="225"/>
      <c r="J156" s="226">
        <f>IFERROR(ROUNDDOWN(H156/I156*3/4,-3),0)</f>
        <v>0</v>
      </c>
      <c r="K156" s="226">
        <v>100000</v>
      </c>
      <c r="L156" s="98">
        <f>MIN(J156,K156)*I156</f>
        <v>0</v>
      </c>
    </row>
    <row r="157" spans="2:12" ht="27.95" hidden="1" customHeight="1" outlineLevel="2" x14ac:dyDescent="0.15">
      <c r="B157" s="551"/>
      <c r="C157" s="552"/>
      <c r="D157" s="552"/>
      <c r="E157" s="552"/>
      <c r="F157" s="553"/>
      <c r="G157" s="99"/>
      <c r="H157" s="216"/>
      <c r="I157" s="216"/>
      <c r="J157" s="217">
        <f>IFERROR(ROUNDDOWN(H157/I157*3/4,-3),0)</f>
        <v>0</v>
      </c>
      <c r="K157" s="223">
        <v>100000</v>
      </c>
      <c r="L157" s="227">
        <f>MIN(J157,K157)*I157</f>
        <v>0</v>
      </c>
    </row>
    <row r="158" spans="2:12" ht="27.95" hidden="1" customHeight="1" outlineLevel="2" x14ac:dyDescent="0.15">
      <c r="B158" s="554"/>
      <c r="C158" s="297"/>
      <c r="D158" s="297"/>
      <c r="E158" s="297"/>
      <c r="F158" s="298"/>
      <c r="G158" s="77"/>
      <c r="H158" s="215"/>
      <c r="I158" s="215"/>
      <c r="J158" s="97">
        <f>IFERROR(ROUNDDOWN(H158/I158*3/4,-3),0)</f>
        <v>0</v>
      </c>
      <c r="K158" s="97" t="str">
        <f>IF(B158="","",VLOOKUP(B158,データ!C:D,2,0))</f>
        <v/>
      </c>
      <c r="L158" s="228">
        <f t="shared" ref="L158:L159" si="9">MIN(J158,K158)*I158</f>
        <v>0</v>
      </c>
    </row>
    <row r="159" spans="2:12" ht="27.95" hidden="1" customHeight="1" outlineLevel="2" x14ac:dyDescent="0.15">
      <c r="B159" s="555"/>
      <c r="C159" s="556"/>
      <c r="D159" s="556"/>
      <c r="E159" s="556"/>
      <c r="F159" s="557"/>
      <c r="G159" s="198"/>
      <c r="H159" s="204"/>
      <c r="I159" s="204"/>
      <c r="J159" s="205">
        <f t="shared" ref="J159" si="10">IFERROR(ROUNDDOWN(H159/I159*3/4,-3),0)</f>
        <v>0</v>
      </c>
      <c r="K159" s="206" t="str">
        <f>IF(B158="","",VLOOKUP(B158,データ!C:D,2,0))</f>
        <v/>
      </c>
      <c r="L159" s="207">
        <f t="shared" si="9"/>
        <v>0</v>
      </c>
    </row>
    <row r="160" spans="2:12" ht="27.95" hidden="1" customHeight="1" outlineLevel="2" x14ac:dyDescent="0.15">
      <c r="B160" s="558" t="s">
        <v>321</v>
      </c>
      <c r="C160" s="290"/>
      <c r="D160" s="290"/>
      <c r="E160" s="290"/>
      <c r="F160" s="290"/>
      <c r="G160" s="291"/>
      <c r="H160" s="97">
        <f>H156+H158</f>
        <v>0</v>
      </c>
      <c r="I160" s="559"/>
      <c r="J160" s="560"/>
      <c r="K160" s="561"/>
      <c r="L160" s="228">
        <f>IFERROR(MIN((L156+L158)/I156,K158)*I156,0)</f>
        <v>0</v>
      </c>
    </row>
    <row r="161" spans="2:12" ht="27.95" hidden="1" customHeight="1" outlineLevel="2" x14ac:dyDescent="0.2">
      <c r="B161" s="541"/>
      <c r="C161" s="542"/>
      <c r="D161" s="542"/>
      <c r="E161" s="542"/>
      <c r="F161" s="542"/>
      <c r="G161" s="543"/>
      <c r="H161" s="221">
        <f>H157+H159</f>
        <v>0</v>
      </c>
      <c r="I161" s="562"/>
      <c r="J161" s="563"/>
      <c r="K161" s="564"/>
      <c r="L161" s="203">
        <f>IFERROR(MIN((L157+L159)/I157,K159)*I157,0)</f>
        <v>0</v>
      </c>
    </row>
    <row r="162" spans="2:12" ht="27.95" hidden="1" customHeight="1" outlineLevel="2" x14ac:dyDescent="0.15">
      <c r="B162" s="538" t="s">
        <v>318</v>
      </c>
      <c r="C162" s="539"/>
      <c r="D162" s="539"/>
      <c r="E162" s="539"/>
      <c r="F162" s="540"/>
      <c r="G162" s="224"/>
      <c r="H162" s="225"/>
      <c r="I162" s="225"/>
      <c r="J162" s="226">
        <f>IFERROR(ROUNDDOWN(H162/I162*3/4,-3),0)</f>
        <v>0</v>
      </c>
      <c r="K162" s="226">
        <v>100000</v>
      </c>
      <c r="L162" s="98">
        <f>MIN(J162,K162)*I162</f>
        <v>0</v>
      </c>
    </row>
    <row r="163" spans="2:12" ht="27.95" hidden="1" customHeight="1" outlineLevel="2" x14ac:dyDescent="0.15">
      <c r="B163" s="551"/>
      <c r="C163" s="552"/>
      <c r="D163" s="552"/>
      <c r="E163" s="552"/>
      <c r="F163" s="553"/>
      <c r="G163" s="99"/>
      <c r="H163" s="216"/>
      <c r="I163" s="216"/>
      <c r="J163" s="217">
        <f>IFERROR(ROUNDDOWN(H163/I163*3/4,-3),0)</f>
        <v>0</v>
      </c>
      <c r="K163" s="223">
        <v>100000</v>
      </c>
      <c r="L163" s="227">
        <f>MIN(J163,K163)*I163</f>
        <v>0</v>
      </c>
    </row>
    <row r="164" spans="2:12" ht="27.95" hidden="1" customHeight="1" outlineLevel="2" x14ac:dyDescent="0.15">
      <c r="B164" s="554"/>
      <c r="C164" s="297"/>
      <c r="D164" s="297"/>
      <c r="E164" s="297"/>
      <c r="F164" s="298"/>
      <c r="G164" s="77"/>
      <c r="H164" s="215"/>
      <c r="I164" s="215"/>
      <c r="J164" s="97">
        <f>IFERROR(ROUNDDOWN(H164/I164*3/4,-3),0)</f>
        <v>0</v>
      </c>
      <c r="K164" s="97" t="str">
        <f>IF(B164="","",VLOOKUP(B164,データ!C:D,2,0))</f>
        <v/>
      </c>
      <c r="L164" s="228">
        <f t="shared" ref="L164:L165" si="11">MIN(J164,K164)*I164</f>
        <v>0</v>
      </c>
    </row>
    <row r="165" spans="2:12" ht="27.95" hidden="1" customHeight="1" outlineLevel="2" x14ac:dyDescent="0.15">
      <c r="B165" s="555"/>
      <c r="C165" s="556"/>
      <c r="D165" s="556"/>
      <c r="E165" s="556"/>
      <c r="F165" s="557"/>
      <c r="G165" s="198"/>
      <c r="H165" s="204"/>
      <c r="I165" s="204"/>
      <c r="J165" s="205">
        <f t="shared" ref="J165" si="12">IFERROR(ROUNDDOWN(H165/I165*3/4,-3),0)</f>
        <v>0</v>
      </c>
      <c r="K165" s="206" t="str">
        <f>IF(B164="","",VLOOKUP(B164,データ!C:D,2,0))</f>
        <v/>
      </c>
      <c r="L165" s="207">
        <f t="shared" si="11"/>
        <v>0</v>
      </c>
    </row>
    <row r="166" spans="2:12" ht="27.95" hidden="1" customHeight="1" outlineLevel="2" x14ac:dyDescent="0.15">
      <c r="B166" s="558" t="s">
        <v>321</v>
      </c>
      <c r="C166" s="290"/>
      <c r="D166" s="290"/>
      <c r="E166" s="290"/>
      <c r="F166" s="290"/>
      <c r="G166" s="291"/>
      <c r="H166" s="97">
        <f>H162+H164</f>
        <v>0</v>
      </c>
      <c r="I166" s="559"/>
      <c r="J166" s="560"/>
      <c r="K166" s="561"/>
      <c r="L166" s="228">
        <f>IFERROR(MIN((L162+L164)/I162,K164)*I162,0)</f>
        <v>0</v>
      </c>
    </row>
    <row r="167" spans="2:12" ht="27.95" hidden="1" customHeight="1" outlineLevel="2" x14ac:dyDescent="0.2">
      <c r="B167" s="541"/>
      <c r="C167" s="542"/>
      <c r="D167" s="542"/>
      <c r="E167" s="542"/>
      <c r="F167" s="542"/>
      <c r="G167" s="543"/>
      <c r="H167" s="221">
        <f>H163+H165</f>
        <v>0</v>
      </c>
      <c r="I167" s="562"/>
      <c r="J167" s="563"/>
      <c r="K167" s="564"/>
      <c r="L167" s="203">
        <f>IFERROR(MIN((L163+L165)/I163,K165)*I163,0)</f>
        <v>0</v>
      </c>
    </row>
    <row r="168" spans="2:12" ht="15" hidden="1" customHeight="1" outlineLevel="1" collapsed="1" x14ac:dyDescent="0.15">
      <c r="B168" s="158"/>
      <c r="C168" s="158"/>
      <c r="D168" s="158"/>
      <c r="E168" s="158"/>
      <c r="F168" s="158"/>
      <c r="G168" s="158"/>
      <c r="H168" s="158"/>
      <c r="I168" s="158"/>
      <c r="J168" s="158"/>
      <c r="K168" s="158"/>
      <c r="L168" s="186"/>
    </row>
    <row r="169" spans="2:12" ht="15" hidden="1" customHeight="1" outlineLevel="1" x14ac:dyDescent="0.15">
      <c r="B169" s="161" t="s">
        <v>333</v>
      </c>
      <c r="C169" s="161"/>
      <c r="D169" s="176"/>
      <c r="E169" s="176"/>
      <c r="F169" s="176"/>
      <c r="G169" s="176"/>
      <c r="H169" s="176"/>
      <c r="I169" s="176"/>
      <c r="J169" s="162"/>
      <c r="K169" s="163"/>
      <c r="L169" s="163"/>
    </row>
    <row r="170" spans="2:12" ht="27" hidden="1" outlineLevel="1" x14ac:dyDescent="0.15">
      <c r="B170" s="286" t="s">
        <v>222</v>
      </c>
      <c r="C170" s="287"/>
      <c r="D170" s="287"/>
      <c r="E170" s="287"/>
      <c r="F170" s="288"/>
      <c r="G170" s="124" t="s">
        <v>93</v>
      </c>
      <c r="H170" s="177" t="s">
        <v>324</v>
      </c>
      <c r="I170" s="178" t="s">
        <v>328</v>
      </c>
      <c r="J170" s="177" t="s">
        <v>329</v>
      </c>
      <c r="K170" s="179" t="s">
        <v>330</v>
      </c>
      <c r="L170" s="177" t="s">
        <v>331</v>
      </c>
    </row>
    <row r="171" spans="2:12" ht="27.95" hidden="1" customHeight="1" outlineLevel="1" x14ac:dyDescent="0.15">
      <c r="B171" s="572"/>
      <c r="C171" s="573"/>
      <c r="D171" s="573"/>
      <c r="E171" s="573"/>
      <c r="F171" s="574"/>
      <c r="G171" s="77"/>
      <c r="H171" s="215"/>
      <c r="I171" s="215"/>
      <c r="J171" s="97">
        <f t="shared" ref="J171:J184" si="13">IFERROR(ROUNDDOWN(H171/I171*3/4,-3),0)</f>
        <v>0</v>
      </c>
      <c r="K171" s="97" t="str">
        <f>IF(B171="","",VLOOKUP(B171,データ!C:D,2,0))</f>
        <v/>
      </c>
      <c r="L171" s="97">
        <f t="shared" ref="L171:L184" si="14">MIN(J171,K171)*I171</f>
        <v>0</v>
      </c>
    </row>
    <row r="172" spans="2:12" ht="27.95" hidden="1" customHeight="1" outlineLevel="1" x14ac:dyDescent="0.15">
      <c r="B172" s="575"/>
      <c r="C172" s="576"/>
      <c r="D172" s="576"/>
      <c r="E172" s="576"/>
      <c r="F172" s="577"/>
      <c r="G172" s="99"/>
      <c r="H172" s="204"/>
      <c r="I172" s="204"/>
      <c r="J172" s="205">
        <f t="shared" si="13"/>
        <v>0</v>
      </c>
      <c r="K172" s="206" t="str">
        <f>IF(B171="","",VLOOKUP(B171,データ!C:D,2,0))</f>
        <v/>
      </c>
      <c r="L172" s="205">
        <f t="shared" si="14"/>
        <v>0</v>
      </c>
    </row>
    <row r="173" spans="2:12" ht="27.95" hidden="1" customHeight="1" outlineLevel="1" x14ac:dyDescent="0.15">
      <c r="B173" s="572"/>
      <c r="C173" s="573"/>
      <c r="D173" s="573"/>
      <c r="E173" s="573"/>
      <c r="F173" s="574"/>
      <c r="G173" s="77"/>
      <c r="H173" s="215"/>
      <c r="I173" s="215"/>
      <c r="J173" s="97">
        <f t="shared" si="13"/>
        <v>0</v>
      </c>
      <c r="K173" s="97" t="str">
        <f>IF(B173="","",VLOOKUP(B173,データ!C:D,2,0))</f>
        <v/>
      </c>
      <c r="L173" s="97">
        <f t="shared" si="14"/>
        <v>0</v>
      </c>
    </row>
    <row r="174" spans="2:12" ht="27.95" hidden="1" customHeight="1" outlineLevel="1" x14ac:dyDescent="0.15">
      <c r="B174" s="575"/>
      <c r="C174" s="576"/>
      <c r="D174" s="576"/>
      <c r="E174" s="576"/>
      <c r="F174" s="577"/>
      <c r="G174" s="99"/>
      <c r="H174" s="204"/>
      <c r="I174" s="204"/>
      <c r="J174" s="205">
        <f t="shared" si="13"/>
        <v>0</v>
      </c>
      <c r="K174" s="206" t="str">
        <f>IF(B173="","",VLOOKUP(B173,データ!C:D,2,0))</f>
        <v/>
      </c>
      <c r="L174" s="205">
        <f t="shared" si="14"/>
        <v>0</v>
      </c>
    </row>
    <row r="175" spans="2:12" ht="27.95" hidden="1" customHeight="1" outlineLevel="1" x14ac:dyDescent="0.15">
      <c r="B175" s="572"/>
      <c r="C175" s="573"/>
      <c r="D175" s="573"/>
      <c r="E175" s="573"/>
      <c r="F175" s="574"/>
      <c r="G175" s="77"/>
      <c r="H175" s="215"/>
      <c r="I175" s="215"/>
      <c r="J175" s="97">
        <f t="shared" si="13"/>
        <v>0</v>
      </c>
      <c r="K175" s="97" t="str">
        <f>IF(B175="","",VLOOKUP(B175,データ!C:D,2,0))</f>
        <v/>
      </c>
      <c r="L175" s="97">
        <f t="shared" si="14"/>
        <v>0</v>
      </c>
    </row>
    <row r="176" spans="2:12" ht="27.95" hidden="1" customHeight="1" outlineLevel="1" thickBot="1" x14ac:dyDescent="0.2">
      <c r="B176" s="575"/>
      <c r="C176" s="576"/>
      <c r="D176" s="576"/>
      <c r="E176" s="576"/>
      <c r="F176" s="577"/>
      <c r="G176" s="99"/>
      <c r="H176" s="204"/>
      <c r="I176" s="204"/>
      <c r="J176" s="205">
        <f t="shared" si="13"/>
        <v>0</v>
      </c>
      <c r="K176" s="206" t="str">
        <f>IF(B175="","",VLOOKUP(B175,データ!C:D,2,0))</f>
        <v/>
      </c>
      <c r="L176" s="205">
        <f t="shared" si="14"/>
        <v>0</v>
      </c>
    </row>
    <row r="177" spans="2:12" ht="27.95" hidden="1" customHeight="1" outlineLevel="2" x14ac:dyDescent="0.2">
      <c r="B177" s="572"/>
      <c r="C177" s="573"/>
      <c r="D177" s="573"/>
      <c r="E177" s="573"/>
      <c r="F177" s="574"/>
      <c r="G177" s="77"/>
      <c r="H177" s="215"/>
      <c r="I177" s="215"/>
      <c r="J177" s="97">
        <f t="shared" si="13"/>
        <v>0</v>
      </c>
      <c r="K177" s="97" t="str">
        <f>IF(B177="","",VLOOKUP(B177,データ!C:D,2,0))</f>
        <v/>
      </c>
      <c r="L177" s="97">
        <f t="shared" si="14"/>
        <v>0</v>
      </c>
    </row>
    <row r="178" spans="2:12" ht="27.95" hidden="1" customHeight="1" outlineLevel="2" x14ac:dyDescent="0.2">
      <c r="B178" s="575"/>
      <c r="C178" s="576"/>
      <c r="D178" s="576"/>
      <c r="E178" s="576"/>
      <c r="F178" s="577"/>
      <c r="G178" s="99"/>
      <c r="H178" s="204"/>
      <c r="I178" s="204"/>
      <c r="J178" s="205">
        <f t="shared" si="13"/>
        <v>0</v>
      </c>
      <c r="K178" s="206" t="str">
        <f>IF(B177="","",VLOOKUP(B177,データ!C:D,2,0))</f>
        <v/>
      </c>
      <c r="L178" s="205">
        <f t="shared" si="14"/>
        <v>0</v>
      </c>
    </row>
    <row r="179" spans="2:12" ht="27.95" hidden="1" customHeight="1" outlineLevel="2" x14ac:dyDescent="0.2">
      <c r="B179" s="572"/>
      <c r="C179" s="573"/>
      <c r="D179" s="573"/>
      <c r="E179" s="573"/>
      <c r="F179" s="574"/>
      <c r="G179" s="77"/>
      <c r="H179" s="215"/>
      <c r="I179" s="215"/>
      <c r="J179" s="97">
        <f t="shared" si="13"/>
        <v>0</v>
      </c>
      <c r="K179" s="97" t="str">
        <f>IF(B179="","",VLOOKUP(B179,データ!C:D,2,0))</f>
        <v/>
      </c>
      <c r="L179" s="97">
        <f t="shared" si="14"/>
        <v>0</v>
      </c>
    </row>
    <row r="180" spans="2:12" ht="27.95" hidden="1" customHeight="1" outlineLevel="2" x14ac:dyDescent="0.2">
      <c r="B180" s="575"/>
      <c r="C180" s="576"/>
      <c r="D180" s="576"/>
      <c r="E180" s="576"/>
      <c r="F180" s="577"/>
      <c r="G180" s="99"/>
      <c r="H180" s="204"/>
      <c r="I180" s="204"/>
      <c r="J180" s="205">
        <f t="shared" si="13"/>
        <v>0</v>
      </c>
      <c r="K180" s="206" t="str">
        <f>IF(B179="","",VLOOKUP(B179,データ!C:D,2,0))</f>
        <v/>
      </c>
      <c r="L180" s="205">
        <f t="shared" si="14"/>
        <v>0</v>
      </c>
    </row>
    <row r="181" spans="2:12" ht="27.95" hidden="1" customHeight="1" outlineLevel="2" x14ac:dyDescent="0.2">
      <c r="B181" s="572"/>
      <c r="C181" s="573"/>
      <c r="D181" s="573"/>
      <c r="E181" s="573"/>
      <c r="F181" s="574"/>
      <c r="G181" s="77"/>
      <c r="H181" s="215"/>
      <c r="I181" s="215"/>
      <c r="J181" s="97">
        <f t="shared" si="13"/>
        <v>0</v>
      </c>
      <c r="K181" s="97" t="str">
        <f>IF(B181="","",VLOOKUP(B181,データ!C:D,2,0))</f>
        <v/>
      </c>
      <c r="L181" s="97">
        <f t="shared" si="14"/>
        <v>0</v>
      </c>
    </row>
    <row r="182" spans="2:12" ht="27.95" hidden="1" customHeight="1" outlineLevel="2" x14ac:dyDescent="0.2">
      <c r="B182" s="575"/>
      <c r="C182" s="576"/>
      <c r="D182" s="576"/>
      <c r="E182" s="576"/>
      <c r="F182" s="577"/>
      <c r="G182" s="99"/>
      <c r="H182" s="204"/>
      <c r="I182" s="204"/>
      <c r="J182" s="205">
        <f t="shared" si="13"/>
        <v>0</v>
      </c>
      <c r="K182" s="206" t="str">
        <f>IF(B181="","",VLOOKUP(B181,データ!C:D,2,0))</f>
        <v/>
      </c>
      <c r="L182" s="205">
        <f t="shared" si="14"/>
        <v>0</v>
      </c>
    </row>
    <row r="183" spans="2:12" ht="27.95" hidden="1" customHeight="1" outlineLevel="2" x14ac:dyDescent="0.2">
      <c r="B183" s="572"/>
      <c r="C183" s="573"/>
      <c r="D183" s="573"/>
      <c r="E183" s="573"/>
      <c r="F183" s="574"/>
      <c r="G183" s="77"/>
      <c r="H183" s="215"/>
      <c r="I183" s="215"/>
      <c r="J183" s="97">
        <f t="shared" si="13"/>
        <v>0</v>
      </c>
      <c r="K183" s="97" t="str">
        <f>IF(B183="","",VLOOKUP(B183,データ!C:D,2,0))</f>
        <v/>
      </c>
      <c r="L183" s="97">
        <f t="shared" si="14"/>
        <v>0</v>
      </c>
    </row>
    <row r="184" spans="2:12" ht="27.95" hidden="1" customHeight="1" outlineLevel="2" x14ac:dyDescent="0.2">
      <c r="B184" s="575"/>
      <c r="C184" s="576"/>
      <c r="D184" s="576"/>
      <c r="E184" s="576"/>
      <c r="F184" s="577"/>
      <c r="G184" s="99"/>
      <c r="H184" s="204"/>
      <c r="I184" s="204"/>
      <c r="J184" s="205">
        <f t="shared" si="13"/>
        <v>0</v>
      </c>
      <c r="K184" s="206" t="str">
        <f>IF(B183="","",VLOOKUP(B183,データ!C:D,2,0))</f>
        <v/>
      </c>
      <c r="L184" s="205">
        <f t="shared" si="14"/>
        <v>0</v>
      </c>
    </row>
    <row r="185" spans="2:12" ht="27.75" hidden="1" customHeight="1" outlineLevel="1" collapsed="1" x14ac:dyDescent="0.15">
      <c r="B185" s="565" t="s">
        <v>277</v>
      </c>
      <c r="C185" s="566"/>
      <c r="D185" s="566"/>
      <c r="E185" s="566"/>
      <c r="F185" s="566"/>
      <c r="G185" s="567"/>
      <c r="H185" s="226">
        <f>H171+H173+H175+H177+H179+H181+H183</f>
        <v>0</v>
      </c>
      <c r="I185" s="569"/>
      <c r="J185" s="570"/>
      <c r="K185" s="571"/>
      <c r="L185" s="98">
        <f>L171+L173+L175+L177+L179+L181+L183</f>
        <v>0</v>
      </c>
    </row>
    <row r="186" spans="2:12" ht="27.75" hidden="1" customHeight="1" outlineLevel="1" thickBot="1" x14ac:dyDescent="0.2">
      <c r="B186" s="307"/>
      <c r="C186" s="308"/>
      <c r="D186" s="308"/>
      <c r="E186" s="308"/>
      <c r="F186" s="308"/>
      <c r="G186" s="568"/>
      <c r="H186" s="202">
        <f>H172+H174+H176+H178+H180+H182+H184</f>
        <v>0</v>
      </c>
      <c r="I186" s="562"/>
      <c r="J186" s="563"/>
      <c r="K186" s="564"/>
      <c r="L186" s="203">
        <f>L172+L174+L176+L178+L180+L182+L184</f>
        <v>0</v>
      </c>
    </row>
    <row r="187" spans="2:12" collapsed="1" x14ac:dyDescent="0.15">
      <c r="L187" s="159"/>
    </row>
    <row r="188" spans="2:12" ht="15" hidden="1" customHeight="1" outlineLevel="1" x14ac:dyDescent="0.15">
      <c r="B188" s="156" t="s">
        <v>274</v>
      </c>
      <c r="D188" s="302"/>
      <c r="E188" s="302"/>
      <c r="F188" s="302"/>
      <c r="G188" s="302"/>
      <c r="H188" s="302"/>
      <c r="I188" s="173"/>
      <c r="J188" s="174"/>
      <c r="K188" s="175"/>
      <c r="L188" s="175"/>
    </row>
    <row r="189" spans="2:12" ht="15" hidden="1" customHeight="1" outlineLevel="1" x14ac:dyDescent="0.15">
      <c r="B189" s="161" t="s">
        <v>332</v>
      </c>
      <c r="C189" s="161"/>
      <c r="D189" s="176"/>
      <c r="E189" s="176"/>
      <c r="F189" s="176"/>
      <c r="G189" s="176"/>
      <c r="H189" s="176"/>
      <c r="I189" s="176"/>
      <c r="J189" s="162"/>
      <c r="K189" s="163"/>
      <c r="L189" s="163"/>
    </row>
    <row r="190" spans="2:12" ht="27.75" hidden="1" outlineLevel="1" thickBot="1" x14ac:dyDescent="0.2">
      <c r="B190" s="286" t="s">
        <v>222</v>
      </c>
      <c r="C190" s="287"/>
      <c r="D190" s="287"/>
      <c r="E190" s="287"/>
      <c r="F190" s="288"/>
      <c r="G190" s="124" t="s">
        <v>93</v>
      </c>
      <c r="H190" s="177" t="s">
        <v>324</v>
      </c>
      <c r="I190" s="178" t="s">
        <v>328</v>
      </c>
      <c r="J190" s="177" t="s">
        <v>329</v>
      </c>
      <c r="K190" s="179" t="s">
        <v>330</v>
      </c>
      <c r="L190" s="177" t="s">
        <v>331</v>
      </c>
    </row>
    <row r="191" spans="2:12" ht="27.95" hidden="1" customHeight="1" outlineLevel="1" x14ac:dyDescent="0.15">
      <c r="B191" s="538" t="s">
        <v>318</v>
      </c>
      <c r="C191" s="539"/>
      <c r="D191" s="539"/>
      <c r="E191" s="539"/>
      <c r="F191" s="540"/>
      <c r="G191" s="224"/>
      <c r="H191" s="225"/>
      <c r="I191" s="225"/>
      <c r="J191" s="226">
        <f>IFERROR(ROUNDDOWN(H191/I191*3/4,-3),0)</f>
        <v>0</v>
      </c>
      <c r="K191" s="226">
        <v>100000</v>
      </c>
      <c r="L191" s="98">
        <f>MIN(J191,K191)*I191</f>
        <v>0</v>
      </c>
    </row>
    <row r="192" spans="2:12" ht="27.95" hidden="1" customHeight="1" outlineLevel="1" x14ac:dyDescent="0.15">
      <c r="B192" s="551"/>
      <c r="C192" s="552"/>
      <c r="D192" s="552"/>
      <c r="E192" s="552"/>
      <c r="F192" s="553"/>
      <c r="G192" s="99"/>
      <c r="H192" s="216"/>
      <c r="I192" s="216"/>
      <c r="J192" s="217">
        <f>IFERROR(ROUNDDOWN(H192/I192*3/4,-3),0)</f>
        <v>0</v>
      </c>
      <c r="K192" s="223">
        <v>100000</v>
      </c>
      <c r="L192" s="227">
        <f>MIN(J192,K192)*I192</f>
        <v>0</v>
      </c>
    </row>
    <row r="193" spans="2:12" ht="27.95" hidden="1" customHeight="1" outlineLevel="1" x14ac:dyDescent="0.15">
      <c r="B193" s="554"/>
      <c r="C193" s="297"/>
      <c r="D193" s="297"/>
      <c r="E193" s="297"/>
      <c r="F193" s="298"/>
      <c r="G193" s="77"/>
      <c r="H193" s="215"/>
      <c r="I193" s="215"/>
      <c r="J193" s="97">
        <f>IFERROR(ROUNDDOWN(H193/I193*3/4,-3),0)</f>
        <v>0</v>
      </c>
      <c r="K193" s="97" t="str">
        <f>IF(B193="","",VLOOKUP(B193,データ!C:D,2,0))</f>
        <v/>
      </c>
      <c r="L193" s="228">
        <f t="shared" ref="L193:L194" si="15">MIN(J193,K193)*I193</f>
        <v>0</v>
      </c>
    </row>
    <row r="194" spans="2:12" ht="27.95" hidden="1" customHeight="1" outlineLevel="1" x14ac:dyDescent="0.15">
      <c r="B194" s="555"/>
      <c r="C194" s="556"/>
      <c r="D194" s="556"/>
      <c r="E194" s="556"/>
      <c r="F194" s="557"/>
      <c r="G194" s="198"/>
      <c r="H194" s="204"/>
      <c r="I194" s="204"/>
      <c r="J194" s="205">
        <f t="shared" ref="J194" si="16">IFERROR(ROUNDDOWN(H194/I194*3/4,-3),0)</f>
        <v>0</v>
      </c>
      <c r="K194" s="206" t="str">
        <f>IF(B193="","",VLOOKUP(B193,データ!C:D,2,0))</f>
        <v/>
      </c>
      <c r="L194" s="207">
        <f t="shared" si="15"/>
        <v>0</v>
      </c>
    </row>
    <row r="195" spans="2:12" ht="27.95" hidden="1" customHeight="1" outlineLevel="1" x14ac:dyDescent="0.15">
      <c r="B195" s="558" t="s">
        <v>321</v>
      </c>
      <c r="C195" s="290"/>
      <c r="D195" s="290"/>
      <c r="E195" s="290"/>
      <c r="F195" s="290"/>
      <c r="G195" s="291"/>
      <c r="H195" s="97">
        <f>H191+H193</f>
        <v>0</v>
      </c>
      <c r="I195" s="559"/>
      <c r="J195" s="560"/>
      <c r="K195" s="561"/>
      <c r="L195" s="228">
        <f>IFERROR(MIN((L191+L193)/I191,K193)*I191,0)</f>
        <v>0</v>
      </c>
    </row>
    <row r="196" spans="2:12" ht="27.95" hidden="1" customHeight="1" outlineLevel="1" thickBot="1" x14ac:dyDescent="0.2">
      <c r="B196" s="541"/>
      <c r="C196" s="542"/>
      <c r="D196" s="542"/>
      <c r="E196" s="542"/>
      <c r="F196" s="542"/>
      <c r="G196" s="543"/>
      <c r="H196" s="221">
        <f>H192+H194</f>
        <v>0</v>
      </c>
      <c r="I196" s="562"/>
      <c r="J196" s="563"/>
      <c r="K196" s="564"/>
      <c r="L196" s="203">
        <f>IFERROR(MIN((L192+L194)/I192,K194)*I192,0)</f>
        <v>0</v>
      </c>
    </row>
    <row r="197" spans="2:12" ht="27.95" hidden="1" customHeight="1" outlineLevel="2" x14ac:dyDescent="0.15">
      <c r="B197" s="538" t="s">
        <v>318</v>
      </c>
      <c r="C197" s="539"/>
      <c r="D197" s="539"/>
      <c r="E197" s="539"/>
      <c r="F197" s="540"/>
      <c r="G197" s="224"/>
      <c r="H197" s="225"/>
      <c r="I197" s="225"/>
      <c r="J197" s="226">
        <f>IFERROR(ROUNDDOWN(H197/I197*3/4,-3),0)</f>
        <v>0</v>
      </c>
      <c r="K197" s="226">
        <v>100000</v>
      </c>
      <c r="L197" s="98">
        <f>MIN(J197,K197)*I197</f>
        <v>0</v>
      </c>
    </row>
    <row r="198" spans="2:12" ht="27.95" hidden="1" customHeight="1" outlineLevel="2" x14ac:dyDescent="0.15">
      <c r="B198" s="551"/>
      <c r="C198" s="552"/>
      <c r="D198" s="552"/>
      <c r="E198" s="552"/>
      <c r="F198" s="553"/>
      <c r="G198" s="99"/>
      <c r="H198" s="216"/>
      <c r="I198" s="216"/>
      <c r="J198" s="217">
        <f>IFERROR(ROUNDDOWN(H198/I198*3/4,-3),0)</f>
        <v>0</v>
      </c>
      <c r="K198" s="223">
        <v>100000</v>
      </c>
      <c r="L198" s="227">
        <f>MIN(J198,K198)*I198</f>
        <v>0</v>
      </c>
    </row>
    <row r="199" spans="2:12" ht="27.95" hidden="1" customHeight="1" outlineLevel="2" x14ac:dyDescent="0.15">
      <c r="B199" s="554"/>
      <c r="C199" s="297"/>
      <c r="D199" s="297"/>
      <c r="E199" s="297"/>
      <c r="F199" s="298"/>
      <c r="G199" s="77"/>
      <c r="H199" s="215"/>
      <c r="I199" s="215"/>
      <c r="J199" s="97">
        <f>IFERROR(ROUNDDOWN(H199/I199*3/4,-3),0)</f>
        <v>0</v>
      </c>
      <c r="K199" s="97" t="str">
        <f>IF(B199="","",VLOOKUP(B199,データ!C:D,2,0))</f>
        <v/>
      </c>
      <c r="L199" s="228">
        <f t="shared" ref="L199:L200" si="17">MIN(J199,K199)*I199</f>
        <v>0</v>
      </c>
    </row>
    <row r="200" spans="2:12" ht="27.95" hidden="1" customHeight="1" outlineLevel="2" x14ac:dyDescent="0.15">
      <c r="B200" s="555"/>
      <c r="C200" s="556"/>
      <c r="D200" s="556"/>
      <c r="E200" s="556"/>
      <c r="F200" s="557"/>
      <c r="G200" s="198"/>
      <c r="H200" s="204"/>
      <c r="I200" s="204"/>
      <c r="J200" s="205">
        <f t="shared" ref="J200" si="18">IFERROR(ROUNDDOWN(H200/I200*3/4,-3),0)</f>
        <v>0</v>
      </c>
      <c r="K200" s="206" t="str">
        <f>IF(B199="","",VLOOKUP(B199,データ!C:D,2,0))</f>
        <v/>
      </c>
      <c r="L200" s="207">
        <f t="shared" si="17"/>
        <v>0</v>
      </c>
    </row>
    <row r="201" spans="2:12" ht="27.95" hidden="1" customHeight="1" outlineLevel="2" x14ac:dyDescent="0.15">
      <c r="B201" s="558" t="s">
        <v>321</v>
      </c>
      <c r="C201" s="290"/>
      <c r="D201" s="290"/>
      <c r="E201" s="290"/>
      <c r="F201" s="290"/>
      <c r="G201" s="291"/>
      <c r="H201" s="97">
        <f>H197+H199</f>
        <v>0</v>
      </c>
      <c r="I201" s="559"/>
      <c r="J201" s="560"/>
      <c r="K201" s="561"/>
      <c r="L201" s="228">
        <f>IFERROR(MIN((L197+L199)/I197,K199)*I197,0)</f>
        <v>0</v>
      </c>
    </row>
    <row r="202" spans="2:12" ht="27.95" hidden="1" customHeight="1" outlineLevel="2" x14ac:dyDescent="0.2">
      <c r="B202" s="541"/>
      <c r="C202" s="542"/>
      <c r="D202" s="542"/>
      <c r="E202" s="542"/>
      <c r="F202" s="542"/>
      <c r="G202" s="543"/>
      <c r="H202" s="221">
        <f>H198+H200</f>
        <v>0</v>
      </c>
      <c r="I202" s="562"/>
      <c r="J202" s="563"/>
      <c r="K202" s="564"/>
      <c r="L202" s="203">
        <f>IFERROR(MIN((L198+L200)/I198,K200)*I198,0)</f>
        <v>0</v>
      </c>
    </row>
    <row r="203" spans="2:12" ht="27.95" hidden="1" customHeight="1" outlineLevel="2" x14ac:dyDescent="0.15">
      <c r="B203" s="538" t="s">
        <v>318</v>
      </c>
      <c r="C203" s="539"/>
      <c r="D203" s="539"/>
      <c r="E203" s="539"/>
      <c r="F203" s="540"/>
      <c r="G203" s="224"/>
      <c r="H203" s="225"/>
      <c r="I203" s="225"/>
      <c r="J203" s="226">
        <f>IFERROR(ROUNDDOWN(H203/I203*3/4,-3),0)</f>
        <v>0</v>
      </c>
      <c r="K203" s="226">
        <v>100000</v>
      </c>
      <c r="L203" s="98">
        <f>MIN(J203,K203)*I203</f>
        <v>0</v>
      </c>
    </row>
    <row r="204" spans="2:12" ht="27.95" hidden="1" customHeight="1" outlineLevel="2" x14ac:dyDescent="0.15">
      <c r="B204" s="551"/>
      <c r="C204" s="552"/>
      <c r="D204" s="552"/>
      <c r="E204" s="552"/>
      <c r="F204" s="553"/>
      <c r="G204" s="99"/>
      <c r="H204" s="216"/>
      <c r="I204" s="216"/>
      <c r="J204" s="217">
        <f>IFERROR(ROUNDDOWN(H204/I204*3/4,-3),0)</f>
        <v>0</v>
      </c>
      <c r="K204" s="223">
        <v>100000</v>
      </c>
      <c r="L204" s="227">
        <f>MIN(J204,K204)*I204</f>
        <v>0</v>
      </c>
    </row>
    <row r="205" spans="2:12" ht="27.95" hidden="1" customHeight="1" outlineLevel="2" x14ac:dyDescent="0.15">
      <c r="B205" s="554"/>
      <c r="C205" s="297"/>
      <c r="D205" s="297"/>
      <c r="E205" s="297"/>
      <c r="F205" s="298"/>
      <c r="G205" s="77"/>
      <c r="H205" s="215"/>
      <c r="I205" s="215"/>
      <c r="J205" s="97">
        <f>IFERROR(ROUNDDOWN(H205/I205*3/4,-3),0)</f>
        <v>0</v>
      </c>
      <c r="K205" s="97" t="str">
        <f>IF(B205="","",VLOOKUP(B205,データ!C:D,2,0))</f>
        <v/>
      </c>
      <c r="L205" s="228">
        <f t="shared" ref="L205:L206" si="19">MIN(J205,K205)*I205</f>
        <v>0</v>
      </c>
    </row>
    <row r="206" spans="2:12" ht="27.95" hidden="1" customHeight="1" outlineLevel="2" x14ac:dyDescent="0.15">
      <c r="B206" s="555"/>
      <c r="C206" s="556"/>
      <c r="D206" s="556"/>
      <c r="E206" s="556"/>
      <c r="F206" s="557"/>
      <c r="G206" s="198"/>
      <c r="H206" s="204"/>
      <c r="I206" s="204"/>
      <c r="J206" s="205">
        <f t="shared" ref="J206" si="20">IFERROR(ROUNDDOWN(H206/I206*3/4,-3),0)</f>
        <v>0</v>
      </c>
      <c r="K206" s="206" t="str">
        <f>IF(B205="","",VLOOKUP(B205,データ!C:D,2,0))</f>
        <v/>
      </c>
      <c r="L206" s="207">
        <f t="shared" si="19"/>
        <v>0</v>
      </c>
    </row>
    <row r="207" spans="2:12" ht="27.95" hidden="1" customHeight="1" outlineLevel="2" x14ac:dyDescent="0.15">
      <c r="B207" s="558" t="s">
        <v>321</v>
      </c>
      <c r="C207" s="290"/>
      <c r="D207" s="290"/>
      <c r="E207" s="290"/>
      <c r="F207" s="290"/>
      <c r="G207" s="291"/>
      <c r="H207" s="97">
        <f>H203+H205</f>
        <v>0</v>
      </c>
      <c r="I207" s="559"/>
      <c r="J207" s="560"/>
      <c r="K207" s="561"/>
      <c r="L207" s="228">
        <f>IFERROR(MIN((L203+L205)/I203,K205)*I203,0)</f>
        <v>0</v>
      </c>
    </row>
    <row r="208" spans="2:12" ht="27.95" hidden="1" customHeight="1" outlineLevel="2" x14ac:dyDescent="0.2">
      <c r="B208" s="541"/>
      <c r="C208" s="542"/>
      <c r="D208" s="542"/>
      <c r="E208" s="542"/>
      <c r="F208" s="542"/>
      <c r="G208" s="543"/>
      <c r="H208" s="221">
        <f>H204+H206</f>
        <v>0</v>
      </c>
      <c r="I208" s="562"/>
      <c r="J208" s="563"/>
      <c r="K208" s="564"/>
      <c r="L208" s="203">
        <f>IFERROR(MIN((L204+L206)/I204,K206)*I204,0)</f>
        <v>0</v>
      </c>
    </row>
    <row r="209" spans="2:12" ht="15" hidden="1" customHeight="1" outlineLevel="1" collapsed="1" x14ac:dyDescent="0.15">
      <c r="B209" s="158"/>
      <c r="C209" s="158"/>
      <c r="D209" s="158"/>
      <c r="E209" s="158"/>
      <c r="F209" s="158"/>
      <c r="G209" s="158"/>
      <c r="H209" s="158"/>
      <c r="I209" s="158"/>
      <c r="J209" s="158"/>
      <c r="K209" s="158"/>
      <c r="L209" s="186"/>
    </row>
    <row r="210" spans="2:12" ht="15" hidden="1" customHeight="1" outlineLevel="1" x14ac:dyDescent="0.15">
      <c r="B210" s="161" t="s">
        <v>333</v>
      </c>
      <c r="C210" s="161"/>
      <c r="D210" s="176"/>
      <c r="E210" s="176"/>
      <c r="F210" s="176"/>
      <c r="G210" s="176"/>
      <c r="H210" s="176"/>
      <c r="I210" s="176"/>
      <c r="J210" s="162"/>
      <c r="K210" s="163"/>
      <c r="L210" s="163"/>
    </row>
    <row r="211" spans="2:12" ht="27" hidden="1" outlineLevel="1" x14ac:dyDescent="0.15">
      <c r="B211" s="286" t="s">
        <v>222</v>
      </c>
      <c r="C211" s="287"/>
      <c r="D211" s="287"/>
      <c r="E211" s="287"/>
      <c r="F211" s="288"/>
      <c r="G211" s="124" t="s">
        <v>93</v>
      </c>
      <c r="H211" s="177" t="s">
        <v>324</v>
      </c>
      <c r="I211" s="178" t="s">
        <v>328</v>
      </c>
      <c r="J211" s="177" t="s">
        <v>329</v>
      </c>
      <c r="K211" s="179" t="s">
        <v>330</v>
      </c>
      <c r="L211" s="177" t="s">
        <v>331</v>
      </c>
    </row>
    <row r="212" spans="2:12" ht="27.95" hidden="1" customHeight="1" outlineLevel="1" x14ac:dyDescent="0.15">
      <c r="B212" s="572"/>
      <c r="C212" s="573"/>
      <c r="D212" s="573"/>
      <c r="E212" s="573"/>
      <c r="F212" s="574"/>
      <c r="G212" s="77"/>
      <c r="H212" s="215"/>
      <c r="I212" s="215"/>
      <c r="J212" s="97">
        <f t="shared" ref="J212:J225" si="21">IFERROR(ROUNDDOWN(H212/I212*3/4,-3),0)</f>
        <v>0</v>
      </c>
      <c r="K212" s="97" t="str">
        <f>IF(B212="","",VLOOKUP(B212,データ!C:D,2,0))</f>
        <v/>
      </c>
      <c r="L212" s="97">
        <f t="shared" ref="L212:L225" si="22">MIN(J212,K212)*I212</f>
        <v>0</v>
      </c>
    </row>
    <row r="213" spans="2:12" ht="27.95" hidden="1" customHeight="1" outlineLevel="1" x14ac:dyDescent="0.15">
      <c r="B213" s="575"/>
      <c r="C213" s="576"/>
      <c r="D213" s="576"/>
      <c r="E213" s="576"/>
      <c r="F213" s="577"/>
      <c r="G213" s="99"/>
      <c r="H213" s="204"/>
      <c r="I213" s="204"/>
      <c r="J213" s="205">
        <f t="shared" si="21"/>
        <v>0</v>
      </c>
      <c r="K213" s="206" t="str">
        <f>IF(B212="","",VLOOKUP(B212,データ!C:D,2,0))</f>
        <v/>
      </c>
      <c r="L213" s="205">
        <f t="shared" si="22"/>
        <v>0</v>
      </c>
    </row>
    <row r="214" spans="2:12" ht="27.95" hidden="1" customHeight="1" outlineLevel="1" x14ac:dyDescent="0.15">
      <c r="B214" s="572"/>
      <c r="C214" s="573"/>
      <c r="D214" s="573"/>
      <c r="E214" s="573"/>
      <c r="F214" s="574"/>
      <c r="G214" s="77"/>
      <c r="H214" s="215"/>
      <c r="I214" s="215"/>
      <c r="J214" s="97">
        <f t="shared" si="21"/>
        <v>0</v>
      </c>
      <c r="K214" s="97" t="str">
        <f>IF(B214="","",VLOOKUP(B214,データ!C:D,2,0))</f>
        <v/>
      </c>
      <c r="L214" s="97">
        <f t="shared" si="22"/>
        <v>0</v>
      </c>
    </row>
    <row r="215" spans="2:12" ht="27.95" hidden="1" customHeight="1" outlineLevel="1" x14ac:dyDescent="0.15">
      <c r="B215" s="575"/>
      <c r="C215" s="576"/>
      <c r="D215" s="576"/>
      <c r="E215" s="576"/>
      <c r="F215" s="577"/>
      <c r="G215" s="99"/>
      <c r="H215" s="204"/>
      <c r="I215" s="204"/>
      <c r="J215" s="205">
        <f t="shared" si="21"/>
        <v>0</v>
      </c>
      <c r="K215" s="206" t="str">
        <f>IF(B214="","",VLOOKUP(B214,データ!C:D,2,0))</f>
        <v/>
      </c>
      <c r="L215" s="205">
        <f t="shared" si="22"/>
        <v>0</v>
      </c>
    </row>
    <row r="216" spans="2:12" ht="27.95" hidden="1" customHeight="1" outlineLevel="1" x14ac:dyDescent="0.15">
      <c r="B216" s="572"/>
      <c r="C216" s="573"/>
      <c r="D216" s="573"/>
      <c r="E216" s="573"/>
      <c r="F216" s="574"/>
      <c r="G216" s="77"/>
      <c r="H216" s="215"/>
      <c r="I216" s="215"/>
      <c r="J216" s="97">
        <f t="shared" si="21"/>
        <v>0</v>
      </c>
      <c r="K216" s="97" t="str">
        <f>IF(B216="","",VLOOKUP(B216,データ!C:D,2,0))</f>
        <v/>
      </c>
      <c r="L216" s="97">
        <f t="shared" si="22"/>
        <v>0</v>
      </c>
    </row>
    <row r="217" spans="2:12" ht="27.95" hidden="1" customHeight="1" outlineLevel="1" thickBot="1" x14ac:dyDescent="0.2">
      <c r="B217" s="575"/>
      <c r="C217" s="576"/>
      <c r="D217" s="576"/>
      <c r="E217" s="576"/>
      <c r="F217" s="577"/>
      <c r="G217" s="99"/>
      <c r="H217" s="204"/>
      <c r="I217" s="204"/>
      <c r="J217" s="205">
        <f t="shared" si="21"/>
        <v>0</v>
      </c>
      <c r="K217" s="206" t="str">
        <f>IF(B216="","",VLOOKUP(B216,データ!C:D,2,0))</f>
        <v/>
      </c>
      <c r="L217" s="205">
        <f t="shared" si="22"/>
        <v>0</v>
      </c>
    </row>
    <row r="218" spans="2:12" ht="27.95" hidden="1" customHeight="1" outlineLevel="2" x14ac:dyDescent="0.2">
      <c r="B218" s="572"/>
      <c r="C218" s="573"/>
      <c r="D218" s="573"/>
      <c r="E218" s="573"/>
      <c r="F218" s="574"/>
      <c r="G218" s="77"/>
      <c r="H218" s="215"/>
      <c r="I218" s="215"/>
      <c r="J218" s="97">
        <f t="shared" si="21"/>
        <v>0</v>
      </c>
      <c r="K218" s="97" t="str">
        <f>IF(B218="","",VLOOKUP(B218,データ!C:D,2,0))</f>
        <v/>
      </c>
      <c r="L218" s="97">
        <f t="shared" si="22"/>
        <v>0</v>
      </c>
    </row>
    <row r="219" spans="2:12" ht="27.95" hidden="1" customHeight="1" outlineLevel="2" x14ac:dyDescent="0.2">
      <c r="B219" s="575"/>
      <c r="C219" s="576"/>
      <c r="D219" s="576"/>
      <c r="E219" s="576"/>
      <c r="F219" s="577"/>
      <c r="G219" s="99"/>
      <c r="H219" s="204"/>
      <c r="I219" s="204"/>
      <c r="J219" s="205">
        <f t="shared" si="21"/>
        <v>0</v>
      </c>
      <c r="K219" s="206" t="str">
        <f>IF(B218="","",VLOOKUP(B218,データ!C:D,2,0))</f>
        <v/>
      </c>
      <c r="L219" s="205">
        <f t="shared" si="22"/>
        <v>0</v>
      </c>
    </row>
    <row r="220" spans="2:12" ht="27.95" hidden="1" customHeight="1" outlineLevel="2" x14ac:dyDescent="0.2">
      <c r="B220" s="572"/>
      <c r="C220" s="573"/>
      <c r="D220" s="573"/>
      <c r="E220" s="573"/>
      <c r="F220" s="574"/>
      <c r="G220" s="77"/>
      <c r="H220" s="215"/>
      <c r="I220" s="215"/>
      <c r="J220" s="97">
        <f t="shared" si="21"/>
        <v>0</v>
      </c>
      <c r="K220" s="97" t="str">
        <f>IF(B220="","",VLOOKUP(B220,データ!C:D,2,0))</f>
        <v/>
      </c>
      <c r="L220" s="97">
        <f t="shared" si="22"/>
        <v>0</v>
      </c>
    </row>
    <row r="221" spans="2:12" ht="27.95" hidden="1" customHeight="1" outlineLevel="2" x14ac:dyDescent="0.2">
      <c r="B221" s="575"/>
      <c r="C221" s="576"/>
      <c r="D221" s="576"/>
      <c r="E221" s="576"/>
      <c r="F221" s="577"/>
      <c r="G221" s="99"/>
      <c r="H221" s="204"/>
      <c r="I221" s="204"/>
      <c r="J221" s="205">
        <f t="shared" si="21"/>
        <v>0</v>
      </c>
      <c r="K221" s="206" t="str">
        <f>IF(B220="","",VLOOKUP(B220,データ!C:D,2,0))</f>
        <v/>
      </c>
      <c r="L221" s="205">
        <f t="shared" si="22"/>
        <v>0</v>
      </c>
    </row>
    <row r="222" spans="2:12" ht="27.95" hidden="1" customHeight="1" outlineLevel="2" x14ac:dyDescent="0.2">
      <c r="B222" s="572"/>
      <c r="C222" s="573"/>
      <c r="D222" s="573"/>
      <c r="E222" s="573"/>
      <c r="F222" s="574"/>
      <c r="G222" s="77"/>
      <c r="H222" s="215"/>
      <c r="I222" s="215"/>
      <c r="J222" s="97">
        <f t="shared" si="21"/>
        <v>0</v>
      </c>
      <c r="K222" s="97" t="str">
        <f>IF(B222="","",VLOOKUP(B222,データ!C:D,2,0))</f>
        <v/>
      </c>
      <c r="L222" s="97">
        <f t="shared" si="22"/>
        <v>0</v>
      </c>
    </row>
    <row r="223" spans="2:12" ht="27.95" hidden="1" customHeight="1" outlineLevel="2" x14ac:dyDescent="0.2">
      <c r="B223" s="575"/>
      <c r="C223" s="576"/>
      <c r="D223" s="576"/>
      <c r="E223" s="576"/>
      <c r="F223" s="577"/>
      <c r="G223" s="99"/>
      <c r="H223" s="204"/>
      <c r="I223" s="204"/>
      <c r="J223" s="205">
        <f t="shared" si="21"/>
        <v>0</v>
      </c>
      <c r="K223" s="206" t="str">
        <f>IF(B222="","",VLOOKUP(B222,データ!C:D,2,0))</f>
        <v/>
      </c>
      <c r="L223" s="205">
        <f t="shared" si="22"/>
        <v>0</v>
      </c>
    </row>
    <row r="224" spans="2:12" ht="27.95" hidden="1" customHeight="1" outlineLevel="2" x14ac:dyDescent="0.2">
      <c r="B224" s="572"/>
      <c r="C224" s="573"/>
      <c r="D224" s="573"/>
      <c r="E224" s="573"/>
      <c r="F224" s="574"/>
      <c r="G224" s="77"/>
      <c r="H224" s="215"/>
      <c r="I224" s="215"/>
      <c r="J224" s="97">
        <f t="shared" si="21"/>
        <v>0</v>
      </c>
      <c r="K224" s="97" t="str">
        <f>IF(B224="","",VLOOKUP(B224,データ!C:D,2,0))</f>
        <v/>
      </c>
      <c r="L224" s="97">
        <f t="shared" si="22"/>
        <v>0</v>
      </c>
    </row>
    <row r="225" spans="2:12" ht="27.95" hidden="1" customHeight="1" outlineLevel="2" x14ac:dyDescent="0.2">
      <c r="B225" s="575"/>
      <c r="C225" s="576"/>
      <c r="D225" s="576"/>
      <c r="E225" s="576"/>
      <c r="F225" s="577"/>
      <c r="G225" s="99"/>
      <c r="H225" s="204"/>
      <c r="I225" s="204"/>
      <c r="J225" s="205">
        <f t="shared" si="21"/>
        <v>0</v>
      </c>
      <c r="K225" s="206" t="str">
        <f>IF(B224="","",VLOOKUP(B224,データ!C:D,2,0))</f>
        <v/>
      </c>
      <c r="L225" s="205">
        <f t="shared" si="22"/>
        <v>0</v>
      </c>
    </row>
    <row r="226" spans="2:12" ht="27.75" hidden="1" customHeight="1" outlineLevel="1" collapsed="1" x14ac:dyDescent="0.15">
      <c r="B226" s="565" t="s">
        <v>277</v>
      </c>
      <c r="C226" s="566"/>
      <c r="D226" s="566"/>
      <c r="E226" s="566"/>
      <c r="F226" s="566"/>
      <c r="G226" s="567"/>
      <c r="H226" s="226">
        <f>H212+H214+H216+H218+H220+H222+H224</f>
        <v>0</v>
      </c>
      <c r="I226" s="569"/>
      <c r="J226" s="570"/>
      <c r="K226" s="571"/>
      <c r="L226" s="98">
        <f>L212+L214+L216+L218+L220+L222+L224</f>
        <v>0</v>
      </c>
    </row>
    <row r="227" spans="2:12" ht="27.75" hidden="1" customHeight="1" outlineLevel="1" thickBot="1" x14ac:dyDescent="0.2">
      <c r="B227" s="307"/>
      <c r="C227" s="308"/>
      <c r="D227" s="308"/>
      <c r="E227" s="308"/>
      <c r="F227" s="308"/>
      <c r="G227" s="568"/>
      <c r="H227" s="202">
        <f>H213+H215+H217+H219+H221+H223+H225</f>
        <v>0</v>
      </c>
      <c r="I227" s="562"/>
      <c r="J227" s="563"/>
      <c r="K227" s="564"/>
      <c r="L227" s="203">
        <f>L213+L215+L217+L219+L221+L223+L225</f>
        <v>0</v>
      </c>
    </row>
    <row r="228" spans="2:12" collapsed="1" x14ac:dyDescent="0.15">
      <c r="L228" s="159"/>
    </row>
    <row r="229" spans="2:12" ht="15" hidden="1" customHeight="1" outlineLevel="1" x14ac:dyDescent="0.15">
      <c r="B229" s="156" t="s">
        <v>274</v>
      </c>
      <c r="D229" s="302"/>
      <c r="E229" s="302"/>
      <c r="F229" s="302"/>
      <c r="G229" s="302"/>
      <c r="H229" s="302"/>
      <c r="I229" s="173"/>
      <c r="J229" s="174"/>
      <c r="K229" s="175"/>
      <c r="L229" s="175"/>
    </row>
    <row r="230" spans="2:12" ht="15" hidden="1" customHeight="1" outlineLevel="1" x14ac:dyDescent="0.15">
      <c r="B230" s="161" t="s">
        <v>332</v>
      </c>
      <c r="C230" s="161"/>
      <c r="D230" s="176"/>
      <c r="E230" s="176"/>
      <c r="F230" s="176"/>
      <c r="G230" s="176"/>
      <c r="H230" s="176"/>
      <c r="I230" s="176"/>
      <c r="J230" s="162"/>
      <c r="K230" s="163"/>
      <c r="L230" s="163"/>
    </row>
    <row r="231" spans="2:12" ht="27.75" hidden="1" outlineLevel="1" thickBot="1" x14ac:dyDescent="0.2">
      <c r="B231" s="286" t="s">
        <v>222</v>
      </c>
      <c r="C231" s="287"/>
      <c r="D231" s="287"/>
      <c r="E231" s="287"/>
      <c r="F231" s="288"/>
      <c r="G231" s="124" t="s">
        <v>93</v>
      </c>
      <c r="H231" s="177" t="s">
        <v>324</v>
      </c>
      <c r="I231" s="178" t="s">
        <v>328</v>
      </c>
      <c r="J231" s="177" t="s">
        <v>329</v>
      </c>
      <c r="K231" s="179" t="s">
        <v>330</v>
      </c>
      <c r="L231" s="177" t="s">
        <v>331</v>
      </c>
    </row>
    <row r="232" spans="2:12" ht="27.95" hidden="1" customHeight="1" outlineLevel="1" x14ac:dyDescent="0.15">
      <c r="B232" s="538" t="s">
        <v>318</v>
      </c>
      <c r="C232" s="539"/>
      <c r="D232" s="539"/>
      <c r="E232" s="539"/>
      <c r="F232" s="540"/>
      <c r="G232" s="224"/>
      <c r="H232" s="225"/>
      <c r="I232" s="225"/>
      <c r="J232" s="226">
        <f>IFERROR(ROUNDDOWN(H232/I232*3/4,-3),0)</f>
        <v>0</v>
      </c>
      <c r="K232" s="226">
        <v>100000</v>
      </c>
      <c r="L232" s="98">
        <f>MIN(J232,K232)*I232</f>
        <v>0</v>
      </c>
    </row>
    <row r="233" spans="2:12" ht="27.95" hidden="1" customHeight="1" outlineLevel="1" x14ac:dyDescent="0.15">
      <c r="B233" s="551"/>
      <c r="C233" s="552"/>
      <c r="D233" s="552"/>
      <c r="E233" s="552"/>
      <c r="F233" s="553"/>
      <c r="G233" s="99"/>
      <c r="H233" s="216"/>
      <c r="I233" s="216"/>
      <c r="J233" s="217">
        <f>IFERROR(ROUNDDOWN(H233/I233*3/4,-3),0)</f>
        <v>0</v>
      </c>
      <c r="K233" s="223">
        <v>100000</v>
      </c>
      <c r="L233" s="227">
        <f>MIN(J233,K233)*I233</f>
        <v>0</v>
      </c>
    </row>
    <row r="234" spans="2:12" ht="27.95" hidden="1" customHeight="1" outlineLevel="1" x14ac:dyDescent="0.15">
      <c r="B234" s="554"/>
      <c r="C234" s="297"/>
      <c r="D234" s="297"/>
      <c r="E234" s="297"/>
      <c r="F234" s="298"/>
      <c r="G234" s="77"/>
      <c r="H234" s="215"/>
      <c r="I234" s="215"/>
      <c r="J234" s="97">
        <f>IFERROR(ROUNDDOWN(H234/I234*3/4,-3),0)</f>
        <v>0</v>
      </c>
      <c r="K234" s="97" t="str">
        <f>IF(B234="","",VLOOKUP(B234,データ!C:D,2,0))</f>
        <v/>
      </c>
      <c r="L234" s="228">
        <f t="shared" ref="L234:L235" si="23">MIN(J234,K234)*I234</f>
        <v>0</v>
      </c>
    </row>
    <row r="235" spans="2:12" ht="27.95" hidden="1" customHeight="1" outlineLevel="1" x14ac:dyDescent="0.15">
      <c r="B235" s="555"/>
      <c r="C235" s="556"/>
      <c r="D235" s="556"/>
      <c r="E235" s="556"/>
      <c r="F235" s="557"/>
      <c r="G235" s="198"/>
      <c r="H235" s="204"/>
      <c r="I235" s="204"/>
      <c r="J235" s="205">
        <f t="shared" ref="J235" si="24">IFERROR(ROUNDDOWN(H235/I235*3/4,-3),0)</f>
        <v>0</v>
      </c>
      <c r="K235" s="206" t="str">
        <f>IF(B234="","",VLOOKUP(B234,データ!C:D,2,0))</f>
        <v/>
      </c>
      <c r="L235" s="207">
        <f t="shared" si="23"/>
        <v>0</v>
      </c>
    </row>
    <row r="236" spans="2:12" ht="27.95" hidden="1" customHeight="1" outlineLevel="1" x14ac:dyDescent="0.15">
      <c r="B236" s="558" t="s">
        <v>321</v>
      </c>
      <c r="C236" s="290"/>
      <c r="D236" s="290"/>
      <c r="E236" s="290"/>
      <c r="F236" s="290"/>
      <c r="G236" s="291"/>
      <c r="H236" s="97">
        <f>H232+H234</f>
        <v>0</v>
      </c>
      <c r="I236" s="559"/>
      <c r="J236" s="560"/>
      <c r="K236" s="561"/>
      <c r="L236" s="228">
        <f>IFERROR(MIN((L232+L234)/I232,K234)*I232,0)</f>
        <v>0</v>
      </c>
    </row>
    <row r="237" spans="2:12" ht="27.95" hidden="1" customHeight="1" outlineLevel="1" thickBot="1" x14ac:dyDescent="0.2">
      <c r="B237" s="541"/>
      <c r="C237" s="542"/>
      <c r="D237" s="542"/>
      <c r="E237" s="542"/>
      <c r="F237" s="542"/>
      <c r="G237" s="543"/>
      <c r="H237" s="221">
        <f>H233+H235</f>
        <v>0</v>
      </c>
      <c r="I237" s="562"/>
      <c r="J237" s="563"/>
      <c r="K237" s="564"/>
      <c r="L237" s="203">
        <f>IFERROR(MIN((L233+L235)/I233,K235)*I233,0)</f>
        <v>0</v>
      </c>
    </row>
    <row r="238" spans="2:12" ht="27.95" hidden="1" customHeight="1" outlineLevel="2" x14ac:dyDescent="0.15">
      <c r="B238" s="538" t="s">
        <v>318</v>
      </c>
      <c r="C238" s="539"/>
      <c r="D238" s="539"/>
      <c r="E238" s="539"/>
      <c r="F238" s="540"/>
      <c r="G238" s="224"/>
      <c r="H238" s="225"/>
      <c r="I238" s="225"/>
      <c r="J238" s="226">
        <f>IFERROR(ROUNDDOWN(H238/I238*3/4,-3),0)</f>
        <v>0</v>
      </c>
      <c r="K238" s="226">
        <v>100000</v>
      </c>
      <c r="L238" s="98">
        <f>MIN(J238,K238)*I238</f>
        <v>0</v>
      </c>
    </row>
    <row r="239" spans="2:12" ht="27.95" hidden="1" customHeight="1" outlineLevel="2" x14ac:dyDescent="0.15">
      <c r="B239" s="551"/>
      <c r="C239" s="552"/>
      <c r="D239" s="552"/>
      <c r="E239" s="552"/>
      <c r="F239" s="553"/>
      <c r="G239" s="99"/>
      <c r="H239" s="216"/>
      <c r="I239" s="216"/>
      <c r="J239" s="217">
        <f>IFERROR(ROUNDDOWN(H239/I239*3/4,-3),0)</f>
        <v>0</v>
      </c>
      <c r="K239" s="223">
        <v>100000</v>
      </c>
      <c r="L239" s="227">
        <f>MIN(J239,K239)*I239</f>
        <v>0</v>
      </c>
    </row>
    <row r="240" spans="2:12" ht="27.95" hidden="1" customHeight="1" outlineLevel="2" x14ac:dyDescent="0.15">
      <c r="B240" s="554"/>
      <c r="C240" s="297"/>
      <c r="D240" s="297"/>
      <c r="E240" s="297"/>
      <c r="F240" s="298"/>
      <c r="G240" s="77"/>
      <c r="H240" s="215"/>
      <c r="I240" s="215"/>
      <c r="J240" s="97">
        <f>IFERROR(ROUNDDOWN(H240/I240*3/4,-3),0)</f>
        <v>0</v>
      </c>
      <c r="K240" s="97" t="str">
        <f>IF(B240="","",VLOOKUP(B240,データ!C:D,2,0))</f>
        <v/>
      </c>
      <c r="L240" s="228">
        <f t="shared" ref="L240:L241" si="25">MIN(J240,K240)*I240</f>
        <v>0</v>
      </c>
    </row>
    <row r="241" spans="2:12" ht="27.95" hidden="1" customHeight="1" outlineLevel="2" x14ac:dyDescent="0.15">
      <c r="B241" s="555"/>
      <c r="C241" s="556"/>
      <c r="D241" s="556"/>
      <c r="E241" s="556"/>
      <c r="F241" s="557"/>
      <c r="G241" s="198"/>
      <c r="H241" s="204"/>
      <c r="I241" s="204"/>
      <c r="J241" s="205">
        <f t="shared" ref="J241" si="26">IFERROR(ROUNDDOWN(H241/I241*3/4,-3),0)</f>
        <v>0</v>
      </c>
      <c r="K241" s="206" t="str">
        <f>IF(B240="","",VLOOKUP(B240,データ!C:D,2,0))</f>
        <v/>
      </c>
      <c r="L241" s="207">
        <f t="shared" si="25"/>
        <v>0</v>
      </c>
    </row>
    <row r="242" spans="2:12" ht="27.95" hidden="1" customHeight="1" outlineLevel="2" x14ac:dyDescent="0.15">
      <c r="B242" s="558" t="s">
        <v>321</v>
      </c>
      <c r="C242" s="290"/>
      <c r="D242" s="290"/>
      <c r="E242" s="290"/>
      <c r="F242" s="290"/>
      <c r="G242" s="291"/>
      <c r="H242" s="97">
        <f>H238+H240</f>
        <v>0</v>
      </c>
      <c r="I242" s="559"/>
      <c r="J242" s="560"/>
      <c r="K242" s="561"/>
      <c r="L242" s="228">
        <f>IFERROR(MIN((L238+L240)/I238,K240)*I238,0)</f>
        <v>0</v>
      </c>
    </row>
    <row r="243" spans="2:12" ht="27.95" hidden="1" customHeight="1" outlineLevel="2" x14ac:dyDescent="0.2">
      <c r="B243" s="541"/>
      <c r="C243" s="542"/>
      <c r="D243" s="542"/>
      <c r="E243" s="542"/>
      <c r="F243" s="542"/>
      <c r="G243" s="543"/>
      <c r="H243" s="221">
        <f>H239+H241</f>
        <v>0</v>
      </c>
      <c r="I243" s="562"/>
      <c r="J243" s="563"/>
      <c r="K243" s="564"/>
      <c r="L243" s="203">
        <f>IFERROR(MIN((L239+L241)/I239,K241)*I239,0)</f>
        <v>0</v>
      </c>
    </row>
    <row r="244" spans="2:12" ht="27.95" hidden="1" customHeight="1" outlineLevel="2" x14ac:dyDescent="0.15">
      <c r="B244" s="538" t="s">
        <v>318</v>
      </c>
      <c r="C244" s="539"/>
      <c r="D244" s="539"/>
      <c r="E244" s="539"/>
      <c r="F244" s="540"/>
      <c r="G244" s="224"/>
      <c r="H244" s="225"/>
      <c r="I244" s="225"/>
      <c r="J244" s="226">
        <f>IFERROR(ROUNDDOWN(H244/I244*3/4,-3),0)</f>
        <v>0</v>
      </c>
      <c r="K244" s="226">
        <v>100000</v>
      </c>
      <c r="L244" s="98">
        <f>MIN(J244,K244)*I244</f>
        <v>0</v>
      </c>
    </row>
    <row r="245" spans="2:12" ht="27.95" hidden="1" customHeight="1" outlineLevel="2" x14ac:dyDescent="0.15">
      <c r="B245" s="551"/>
      <c r="C245" s="552"/>
      <c r="D245" s="552"/>
      <c r="E245" s="552"/>
      <c r="F245" s="553"/>
      <c r="G245" s="99"/>
      <c r="H245" s="216"/>
      <c r="I245" s="216"/>
      <c r="J245" s="217">
        <f>IFERROR(ROUNDDOWN(H245/I245*3/4,-3),0)</f>
        <v>0</v>
      </c>
      <c r="K245" s="223">
        <v>100000</v>
      </c>
      <c r="L245" s="227">
        <f>MIN(J245,K245)*I245</f>
        <v>0</v>
      </c>
    </row>
    <row r="246" spans="2:12" ht="27.95" hidden="1" customHeight="1" outlineLevel="2" x14ac:dyDescent="0.15">
      <c r="B246" s="554"/>
      <c r="C246" s="297"/>
      <c r="D246" s="297"/>
      <c r="E246" s="297"/>
      <c r="F246" s="298"/>
      <c r="G246" s="77"/>
      <c r="H246" s="215"/>
      <c r="I246" s="215"/>
      <c r="J246" s="97">
        <f>IFERROR(ROUNDDOWN(H246/I246*3/4,-3),0)</f>
        <v>0</v>
      </c>
      <c r="K246" s="97" t="str">
        <f>IF(B246="","",VLOOKUP(B246,データ!C:D,2,0))</f>
        <v/>
      </c>
      <c r="L246" s="228">
        <f t="shared" ref="L246:L247" si="27">MIN(J246,K246)*I246</f>
        <v>0</v>
      </c>
    </row>
    <row r="247" spans="2:12" ht="27.95" hidden="1" customHeight="1" outlineLevel="2" x14ac:dyDescent="0.15">
      <c r="B247" s="555"/>
      <c r="C247" s="556"/>
      <c r="D247" s="556"/>
      <c r="E247" s="556"/>
      <c r="F247" s="557"/>
      <c r="G247" s="198"/>
      <c r="H247" s="204"/>
      <c r="I247" s="204"/>
      <c r="J247" s="205">
        <f t="shared" ref="J247" si="28">IFERROR(ROUNDDOWN(H247/I247*3/4,-3),0)</f>
        <v>0</v>
      </c>
      <c r="K247" s="206" t="str">
        <f>IF(B246="","",VLOOKUP(B246,データ!C:D,2,0))</f>
        <v/>
      </c>
      <c r="L247" s="207">
        <f t="shared" si="27"/>
        <v>0</v>
      </c>
    </row>
    <row r="248" spans="2:12" ht="27.95" hidden="1" customHeight="1" outlineLevel="2" x14ac:dyDescent="0.15">
      <c r="B248" s="558" t="s">
        <v>321</v>
      </c>
      <c r="C248" s="290"/>
      <c r="D248" s="290"/>
      <c r="E248" s="290"/>
      <c r="F248" s="290"/>
      <c r="G248" s="291"/>
      <c r="H248" s="97">
        <f>H244+H246</f>
        <v>0</v>
      </c>
      <c r="I248" s="559"/>
      <c r="J248" s="560"/>
      <c r="K248" s="561"/>
      <c r="L248" s="228">
        <f>IFERROR(MIN((L244+L246)/I244,K246)*I244,0)</f>
        <v>0</v>
      </c>
    </row>
    <row r="249" spans="2:12" ht="27.95" hidden="1" customHeight="1" outlineLevel="2" x14ac:dyDescent="0.2">
      <c r="B249" s="541"/>
      <c r="C249" s="542"/>
      <c r="D249" s="542"/>
      <c r="E249" s="542"/>
      <c r="F249" s="542"/>
      <c r="G249" s="543"/>
      <c r="H249" s="221">
        <f>H245+H247</f>
        <v>0</v>
      </c>
      <c r="I249" s="562"/>
      <c r="J249" s="563"/>
      <c r="K249" s="564"/>
      <c r="L249" s="203">
        <f>IFERROR(MIN((L245+L247)/I245,K247)*I245,0)</f>
        <v>0</v>
      </c>
    </row>
    <row r="250" spans="2:12" ht="15" hidden="1" customHeight="1" outlineLevel="1" collapsed="1" x14ac:dyDescent="0.15">
      <c r="B250" s="158"/>
      <c r="C250" s="158"/>
      <c r="D250" s="158"/>
      <c r="E250" s="158"/>
      <c r="F250" s="158"/>
      <c r="G250" s="158"/>
      <c r="H250" s="158"/>
      <c r="I250" s="158"/>
      <c r="J250" s="158"/>
      <c r="K250" s="158"/>
      <c r="L250" s="186"/>
    </row>
    <row r="251" spans="2:12" ht="15" hidden="1" customHeight="1" outlineLevel="1" x14ac:dyDescent="0.15">
      <c r="B251" s="161" t="s">
        <v>333</v>
      </c>
      <c r="C251" s="161"/>
      <c r="D251" s="176"/>
      <c r="E251" s="176"/>
      <c r="F251" s="176"/>
      <c r="G251" s="176"/>
      <c r="H251" s="176"/>
      <c r="I251" s="176"/>
      <c r="J251" s="162"/>
      <c r="K251" s="163"/>
      <c r="L251" s="163"/>
    </row>
    <row r="252" spans="2:12" ht="27" hidden="1" outlineLevel="1" x14ac:dyDescent="0.15">
      <c r="B252" s="286" t="s">
        <v>222</v>
      </c>
      <c r="C252" s="287"/>
      <c r="D252" s="287"/>
      <c r="E252" s="287"/>
      <c r="F252" s="288"/>
      <c r="G252" s="124" t="s">
        <v>93</v>
      </c>
      <c r="H252" s="177" t="s">
        <v>324</v>
      </c>
      <c r="I252" s="178" t="s">
        <v>328</v>
      </c>
      <c r="J252" s="177" t="s">
        <v>329</v>
      </c>
      <c r="K252" s="179" t="s">
        <v>330</v>
      </c>
      <c r="L252" s="177" t="s">
        <v>331</v>
      </c>
    </row>
    <row r="253" spans="2:12" ht="27.95" hidden="1" customHeight="1" outlineLevel="1" x14ac:dyDescent="0.15">
      <c r="B253" s="572"/>
      <c r="C253" s="573"/>
      <c r="D253" s="573"/>
      <c r="E253" s="573"/>
      <c r="F253" s="574"/>
      <c r="G253" s="77"/>
      <c r="H253" s="215"/>
      <c r="I253" s="215"/>
      <c r="J253" s="97">
        <f t="shared" ref="J253:J266" si="29">IFERROR(ROUNDDOWN(H253/I253*3/4,-3),0)</f>
        <v>0</v>
      </c>
      <c r="K253" s="97" t="str">
        <f>IF(B253="","",VLOOKUP(B253,データ!C:D,2,0))</f>
        <v/>
      </c>
      <c r="L253" s="97">
        <f t="shared" ref="L253:L266" si="30">MIN(J253,K253)*I253</f>
        <v>0</v>
      </c>
    </row>
    <row r="254" spans="2:12" ht="27.95" hidden="1" customHeight="1" outlineLevel="1" x14ac:dyDescent="0.15">
      <c r="B254" s="575"/>
      <c r="C254" s="576"/>
      <c r="D254" s="576"/>
      <c r="E254" s="576"/>
      <c r="F254" s="577"/>
      <c r="G254" s="99"/>
      <c r="H254" s="204"/>
      <c r="I254" s="204"/>
      <c r="J254" s="205">
        <f t="shared" si="29"/>
        <v>0</v>
      </c>
      <c r="K254" s="206" t="str">
        <f>IF(B253="","",VLOOKUP(B253,データ!C:D,2,0))</f>
        <v/>
      </c>
      <c r="L254" s="205">
        <f t="shared" si="30"/>
        <v>0</v>
      </c>
    </row>
    <row r="255" spans="2:12" ht="27.95" hidden="1" customHeight="1" outlineLevel="1" x14ac:dyDescent="0.15">
      <c r="B255" s="572"/>
      <c r="C255" s="573"/>
      <c r="D255" s="573"/>
      <c r="E255" s="573"/>
      <c r="F255" s="574"/>
      <c r="G255" s="77"/>
      <c r="H255" s="215"/>
      <c r="I255" s="215"/>
      <c r="J255" s="97">
        <f t="shared" si="29"/>
        <v>0</v>
      </c>
      <c r="K255" s="97" t="str">
        <f>IF(B255="","",VLOOKUP(B255,データ!C:D,2,0))</f>
        <v/>
      </c>
      <c r="L255" s="97">
        <f t="shared" si="30"/>
        <v>0</v>
      </c>
    </row>
    <row r="256" spans="2:12" ht="27.95" hidden="1" customHeight="1" outlineLevel="1" x14ac:dyDescent="0.15">
      <c r="B256" s="575"/>
      <c r="C256" s="576"/>
      <c r="D256" s="576"/>
      <c r="E256" s="576"/>
      <c r="F256" s="577"/>
      <c r="G256" s="99"/>
      <c r="H256" s="204"/>
      <c r="I256" s="204"/>
      <c r="J256" s="205">
        <f t="shared" si="29"/>
        <v>0</v>
      </c>
      <c r="K256" s="206" t="str">
        <f>IF(B255="","",VLOOKUP(B255,データ!C:D,2,0))</f>
        <v/>
      </c>
      <c r="L256" s="205">
        <f t="shared" si="30"/>
        <v>0</v>
      </c>
    </row>
    <row r="257" spans="2:12" ht="27.95" hidden="1" customHeight="1" outlineLevel="1" x14ac:dyDescent="0.15">
      <c r="B257" s="572"/>
      <c r="C257" s="573"/>
      <c r="D257" s="573"/>
      <c r="E257" s="573"/>
      <c r="F257" s="574"/>
      <c r="G257" s="77"/>
      <c r="H257" s="215"/>
      <c r="I257" s="215"/>
      <c r="J257" s="97">
        <f t="shared" si="29"/>
        <v>0</v>
      </c>
      <c r="K257" s="97" t="str">
        <f>IF(B257="","",VLOOKUP(B257,データ!C:D,2,0))</f>
        <v/>
      </c>
      <c r="L257" s="97">
        <f t="shared" si="30"/>
        <v>0</v>
      </c>
    </row>
    <row r="258" spans="2:12" ht="27.95" hidden="1" customHeight="1" outlineLevel="1" thickBot="1" x14ac:dyDescent="0.2">
      <c r="B258" s="575"/>
      <c r="C258" s="576"/>
      <c r="D258" s="576"/>
      <c r="E258" s="576"/>
      <c r="F258" s="577"/>
      <c r="G258" s="99"/>
      <c r="H258" s="204"/>
      <c r="I258" s="204"/>
      <c r="J258" s="205">
        <f t="shared" si="29"/>
        <v>0</v>
      </c>
      <c r="K258" s="206" t="str">
        <f>IF(B257="","",VLOOKUP(B257,データ!C:D,2,0))</f>
        <v/>
      </c>
      <c r="L258" s="205">
        <f t="shared" si="30"/>
        <v>0</v>
      </c>
    </row>
    <row r="259" spans="2:12" ht="27.95" hidden="1" customHeight="1" outlineLevel="2" x14ac:dyDescent="0.2">
      <c r="B259" s="572"/>
      <c r="C259" s="573"/>
      <c r="D259" s="573"/>
      <c r="E259" s="573"/>
      <c r="F259" s="574"/>
      <c r="G259" s="77"/>
      <c r="H259" s="215"/>
      <c r="I259" s="215"/>
      <c r="J259" s="97">
        <f t="shared" si="29"/>
        <v>0</v>
      </c>
      <c r="K259" s="97" t="str">
        <f>IF(B259="","",VLOOKUP(B259,データ!C:D,2,0))</f>
        <v/>
      </c>
      <c r="L259" s="97">
        <f t="shared" si="30"/>
        <v>0</v>
      </c>
    </row>
    <row r="260" spans="2:12" ht="27.95" hidden="1" customHeight="1" outlineLevel="2" x14ac:dyDescent="0.2">
      <c r="B260" s="575"/>
      <c r="C260" s="576"/>
      <c r="D260" s="576"/>
      <c r="E260" s="576"/>
      <c r="F260" s="577"/>
      <c r="G260" s="99"/>
      <c r="H260" s="204"/>
      <c r="I260" s="204"/>
      <c r="J260" s="205">
        <f t="shared" si="29"/>
        <v>0</v>
      </c>
      <c r="K260" s="206" t="str">
        <f>IF(B259="","",VLOOKUP(B259,データ!C:D,2,0))</f>
        <v/>
      </c>
      <c r="L260" s="205">
        <f t="shared" si="30"/>
        <v>0</v>
      </c>
    </row>
    <row r="261" spans="2:12" ht="27.95" hidden="1" customHeight="1" outlineLevel="2" x14ac:dyDescent="0.2">
      <c r="B261" s="572"/>
      <c r="C261" s="573"/>
      <c r="D261" s="573"/>
      <c r="E261" s="573"/>
      <c r="F261" s="574"/>
      <c r="G261" s="77"/>
      <c r="H261" s="215"/>
      <c r="I261" s="215"/>
      <c r="J261" s="97">
        <f t="shared" si="29"/>
        <v>0</v>
      </c>
      <c r="K261" s="97" t="str">
        <f>IF(B261="","",VLOOKUP(B261,データ!C:D,2,0))</f>
        <v/>
      </c>
      <c r="L261" s="97">
        <f t="shared" si="30"/>
        <v>0</v>
      </c>
    </row>
    <row r="262" spans="2:12" ht="27.95" hidden="1" customHeight="1" outlineLevel="2" x14ac:dyDescent="0.2">
      <c r="B262" s="575"/>
      <c r="C262" s="576"/>
      <c r="D262" s="576"/>
      <c r="E262" s="576"/>
      <c r="F262" s="577"/>
      <c r="G262" s="99"/>
      <c r="H262" s="204"/>
      <c r="I262" s="204"/>
      <c r="J262" s="205">
        <f t="shared" si="29"/>
        <v>0</v>
      </c>
      <c r="K262" s="206" t="str">
        <f>IF(B261="","",VLOOKUP(B261,データ!C:D,2,0))</f>
        <v/>
      </c>
      <c r="L262" s="205">
        <f t="shared" si="30"/>
        <v>0</v>
      </c>
    </row>
    <row r="263" spans="2:12" ht="27.95" hidden="1" customHeight="1" outlineLevel="2" x14ac:dyDescent="0.2">
      <c r="B263" s="572"/>
      <c r="C263" s="573"/>
      <c r="D263" s="573"/>
      <c r="E263" s="573"/>
      <c r="F263" s="574"/>
      <c r="G263" s="77"/>
      <c r="H263" s="215"/>
      <c r="I263" s="215"/>
      <c r="J263" s="97">
        <f t="shared" si="29"/>
        <v>0</v>
      </c>
      <c r="K263" s="97" t="str">
        <f>IF(B263="","",VLOOKUP(B263,データ!C:D,2,0))</f>
        <v/>
      </c>
      <c r="L263" s="97">
        <f t="shared" si="30"/>
        <v>0</v>
      </c>
    </row>
    <row r="264" spans="2:12" ht="27.95" hidden="1" customHeight="1" outlineLevel="2" x14ac:dyDescent="0.2">
      <c r="B264" s="575"/>
      <c r="C264" s="576"/>
      <c r="D264" s="576"/>
      <c r="E264" s="576"/>
      <c r="F264" s="577"/>
      <c r="G264" s="99"/>
      <c r="H264" s="204"/>
      <c r="I264" s="204"/>
      <c r="J264" s="205">
        <f t="shared" si="29"/>
        <v>0</v>
      </c>
      <c r="K264" s="206" t="str">
        <f>IF(B263="","",VLOOKUP(B263,データ!C:D,2,0))</f>
        <v/>
      </c>
      <c r="L264" s="205">
        <f t="shared" si="30"/>
        <v>0</v>
      </c>
    </row>
    <row r="265" spans="2:12" ht="27.95" hidden="1" customHeight="1" outlineLevel="2" x14ac:dyDescent="0.2">
      <c r="B265" s="572"/>
      <c r="C265" s="573"/>
      <c r="D265" s="573"/>
      <c r="E265" s="573"/>
      <c r="F265" s="574"/>
      <c r="G265" s="77"/>
      <c r="H265" s="215"/>
      <c r="I265" s="215"/>
      <c r="J265" s="97">
        <f t="shared" si="29"/>
        <v>0</v>
      </c>
      <c r="K265" s="97" t="str">
        <f>IF(B265="","",VLOOKUP(B265,データ!C:D,2,0))</f>
        <v/>
      </c>
      <c r="L265" s="97">
        <f t="shared" si="30"/>
        <v>0</v>
      </c>
    </row>
    <row r="266" spans="2:12" ht="27.95" hidden="1" customHeight="1" outlineLevel="2" x14ac:dyDescent="0.2">
      <c r="B266" s="575"/>
      <c r="C266" s="576"/>
      <c r="D266" s="576"/>
      <c r="E266" s="576"/>
      <c r="F266" s="577"/>
      <c r="G266" s="99"/>
      <c r="H266" s="204"/>
      <c r="I266" s="204"/>
      <c r="J266" s="205">
        <f t="shared" si="29"/>
        <v>0</v>
      </c>
      <c r="K266" s="206" t="str">
        <f>IF(B265="","",VLOOKUP(B265,データ!C:D,2,0))</f>
        <v/>
      </c>
      <c r="L266" s="205">
        <f t="shared" si="30"/>
        <v>0</v>
      </c>
    </row>
    <row r="267" spans="2:12" ht="27.75" hidden="1" customHeight="1" outlineLevel="1" collapsed="1" x14ac:dyDescent="0.15">
      <c r="B267" s="565" t="s">
        <v>277</v>
      </c>
      <c r="C267" s="566"/>
      <c r="D267" s="566"/>
      <c r="E267" s="566"/>
      <c r="F267" s="566"/>
      <c r="G267" s="567"/>
      <c r="H267" s="226">
        <f>H253+H255+H257+H259+H261+H263+H265</f>
        <v>0</v>
      </c>
      <c r="I267" s="569"/>
      <c r="J267" s="570"/>
      <c r="K267" s="571"/>
      <c r="L267" s="98">
        <f>L253+L255+L257+L259+L261+L263+L265</f>
        <v>0</v>
      </c>
    </row>
    <row r="268" spans="2:12" ht="27.75" hidden="1" customHeight="1" outlineLevel="1" thickBot="1" x14ac:dyDescent="0.2">
      <c r="B268" s="307"/>
      <c r="C268" s="308"/>
      <c r="D268" s="308"/>
      <c r="E268" s="308"/>
      <c r="F268" s="308"/>
      <c r="G268" s="568"/>
      <c r="H268" s="202">
        <f>H254+H256+H258+H260+H262+H264+H266</f>
        <v>0</v>
      </c>
      <c r="I268" s="562"/>
      <c r="J268" s="563"/>
      <c r="K268" s="564"/>
      <c r="L268" s="203">
        <f>L254+L256+L258+L260+L262+L264+L266</f>
        <v>0</v>
      </c>
    </row>
    <row r="269" spans="2:12" collapsed="1" x14ac:dyDescent="0.15">
      <c r="L269" s="159"/>
    </row>
    <row r="270" spans="2:12" ht="15" hidden="1" customHeight="1" outlineLevel="1" x14ac:dyDescent="0.15">
      <c r="B270" s="156" t="s">
        <v>274</v>
      </c>
      <c r="D270" s="302"/>
      <c r="E270" s="302"/>
      <c r="F270" s="302"/>
      <c r="G270" s="302"/>
      <c r="H270" s="302"/>
      <c r="I270" s="173"/>
      <c r="J270" s="174"/>
      <c r="K270" s="175"/>
      <c r="L270" s="175"/>
    </row>
    <row r="271" spans="2:12" ht="15" hidden="1" customHeight="1" outlineLevel="1" x14ac:dyDescent="0.15">
      <c r="B271" s="161" t="s">
        <v>332</v>
      </c>
      <c r="C271" s="161"/>
      <c r="D271" s="176"/>
      <c r="E271" s="176"/>
      <c r="F271" s="176"/>
      <c r="G271" s="176"/>
      <c r="H271" s="176"/>
      <c r="I271" s="176"/>
      <c r="J271" s="162"/>
      <c r="K271" s="163"/>
      <c r="L271" s="163"/>
    </row>
    <row r="272" spans="2:12" ht="27.75" hidden="1" outlineLevel="1" thickBot="1" x14ac:dyDescent="0.2">
      <c r="B272" s="286" t="s">
        <v>222</v>
      </c>
      <c r="C272" s="287"/>
      <c r="D272" s="287"/>
      <c r="E272" s="287"/>
      <c r="F272" s="288"/>
      <c r="G272" s="124" t="s">
        <v>93</v>
      </c>
      <c r="H272" s="177" t="s">
        <v>324</v>
      </c>
      <c r="I272" s="178" t="s">
        <v>328</v>
      </c>
      <c r="J272" s="177" t="s">
        <v>329</v>
      </c>
      <c r="K272" s="179" t="s">
        <v>330</v>
      </c>
      <c r="L272" s="177" t="s">
        <v>331</v>
      </c>
    </row>
    <row r="273" spans="2:12" ht="27.95" hidden="1" customHeight="1" outlineLevel="1" x14ac:dyDescent="0.15">
      <c r="B273" s="538" t="s">
        <v>318</v>
      </c>
      <c r="C273" s="539"/>
      <c r="D273" s="539"/>
      <c r="E273" s="539"/>
      <c r="F273" s="540"/>
      <c r="G273" s="224"/>
      <c r="H273" s="225"/>
      <c r="I273" s="225"/>
      <c r="J273" s="226">
        <f>IFERROR(ROUNDDOWN(H273/I273*3/4,-3),0)</f>
        <v>0</v>
      </c>
      <c r="K273" s="226">
        <v>100000</v>
      </c>
      <c r="L273" s="98">
        <f>MIN(J273,K273)*I273</f>
        <v>0</v>
      </c>
    </row>
    <row r="274" spans="2:12" ht="27.95" hidden="1" customHeight="1" outlineLevel="1" x14ac:dyDescent="0.15">
      <c r="B274" s="551"/>
      <c r="C274" s="552"/>
      <c r="D274" s="552"/>
      <c r="E274" s="552"/>
      <c r="F274" s="553"/>
      <c r="G274" s="99"/>
      <c r="H274" s="216"/>
      <c r="I274" s="216"/>
      <c r="J274" s="217">
        <f>IFERROR(ROUNDDOWN(H274/I274*3/4,-3),0)</f>
        <v>0</v>
      </c>
      <c r="K274" s="223">
        <v>100000</v>
      </c>
      <c r="L274" s="227">
        <f>MIN(J274,K274)*I274</f>
        <v>0</v>
      </c>
    </row>
    <row r="275" spans="2:12" ht="27.95" hidden="1" customHeight="1" outlineLevel="1" x14ac:dyDescent="0.15">
      <c r="B275" s="554"/>
      <c r="C275" s="297"/>
      <c r="D275" s="297"/>
      <c r="E275" s="297"/>
      <c r="F275" s="298"/>
      <c r="G275" s="77"/>
      <c r="H275" s="215"/>
      <c r="I275" s="215"/>
      <c r="J275" s="97">
        <f>IFERROR(ROUNDDOWN(H275/I275*3/4,-3),0)</f>
        <v>0</v>
      </c>
      <c r="K275" s="97" t="str">
        <f>IF(B275="","",VLOOKUP(B275,データ!C:D,2,0))</f>
        <v/>
      </c>
      <c r="L275" s="228">
        <f t="shared" ref="L275:L276" si="31">MIN(J275,K275)*I275</f>
        <v>0</v>
      </c>
    </row>
    <row r="276" spans="2:12" ht="27.95" hidden="1" customHeight="1" outlineLevel="1" x14ac:dyDescent="0.15">
      <c r="B276" s="555"/>
      <c r="C276" s="556"/>
      <c r="D276" s="556"/>
      <c r="E276" s="556"/>
      <c r="F276" s="557"/>
      <c r="G276" s="198"/>
      <c r="H276" s="204"/>
      <c r="I276" s="204"/>
      <c r="J276" s="205">
        <f t="shared" ref="J276" si="32">IFERROR(ROUNDDOWN(H276/I276*3/4,-3),0)</f>
        <v>0</v>
      </c>
      <c r="K276" s="206" t="str">
        <f>IF(B275="","",VLOOKUP(B275,データ!C:D,2,0))</f>
        <v/>
      </c>
      <c r="L276" s="207">
        <f t="shared" si="31"/>
        <v>0</v>
      </c>
    </row>
    <row r="277" spans="2:12" ht="27.95" hidden="1" customHeight="1" outlineLevel="1" x14ac:dyDescent="0.15">
      <c r="B277" s="558" t="s">
        <v>321</v>
      </c>
      <c r="C277" s="290"/>
      <c r="D277" s="290"/>
      <c r="E277" s="290"/>
      <c r="F277" s="290"/>
      <c r="G277" s="291"/>
      <c r="H277" s="97">
        <f>H273+H275</f>
        <v>0</v>
      </c>
      <c r="I277" s="559"/>
      <c r="J277" s="560"/>
      <c r="K277" s="561"/>
      <c r="L277" s="228">
        <f>IFERROR(MIN((L273+L275)/I273,K275)*I273,0)</f>
        <v>0</v>
      </c>
    </row>
    <row r="278" spans="2:12" ht="27.95" hidden="1" customHeight="1" outlineLevel="1" thickBot="1" x14ac:dyDescent="0.2">
      <c r="B278" s="541"/>
      <c r="C278" s="542"/>
      <c r="D278" s="542"/>
      <c r="E278" s="542"/>
      <c r="F278" s="542"/>
      <c r="G278" s="543"/>
      <c r="H278" s="221">
        <f>H274+H276</f>
        <v>0</v>
      </c>
      <c r="I278" s="562"/>
      <c r="J278" s="563"/>
      <c r="K278" s="564"/>
      <c r="L278" s="203">
        <f>IFERROR(MIN((L274+L276)/I274,K276)*I274,0)</f>
        <v>0</v>
      </c>
    </row>
    <row r="279" spans="2:12" ht="27.95" hidden="1" customHeight="1" outlineLevel="2" x14ac:dyDescent="0.15">
      <c r="B279" s="538" t="s">
        <v>318</v>
      </c>
      <c r="C279" s="539"/>
      <c r="D279" s="539"/>
      <c r="E279" s="539"/>
      <c r="F279" s="540"/>
      <c r="G279" s="224"/>
      <c r="H279" s="225"/>
      <c r="I279" s="225"/>
      <c r="J279" s="226">
        <f>IFERROR(ROUNDDOWN(H279/I279*3/4,-3),0)</f>
        <v>0</v>
      </c>
      <c r="K279" s="226">
        <v>100000</v>
      </c>
      <c r="L279" s="98">
        <f>MIN(J279,K279)*I279</f>
        <v>0</v>
      </c>
    </row>
    <row r="280" spans="2:12" ht="27.95" hidden="1" customHeight="1" outlineLevel="2" x14ac:dyDescent="0.15">
      <c r="B280" s="551"/>
      <c r="C280" s="552"/>
      <c r="D280" s="552"/>
      <c r="E280" s="552"/>
      <c r="F280" s="553"/>
      <c r="G280" s="99"/>
      <c r="H280" s="216"/>
      <c r="I280" s="216"/>
      <c r="J280" s="217">
        <f>IFERROR(ROUNDDOWN(H280/I280*3/4,-3),0)</f>
        <v>0</v>
      </c>
      <c r="K280" s="223">
        <v>100000</v>
      </c>
      <c r="L280" s="227">
        <f>MIN(J280,K280)*I280</f>
        <v>0</v>
      </c>
    </row>
    <row r="281" spans="2:12" ht="27.95" hidden="1" customHeight="1" outlineLevel="2" x14ac:dyDescent="0.15">
      <c r="B281" s="554"/>
      <c r="C281" s="297"/>
      <c r="D281" s="297"/>
      <c r="E281" s="297"/>
      <c r="F281" s="298"/>
      <c r="G281" s="77"/>
      <c r="H281" s="215"/>
      <c r="I281" s="215"/>
      <c r="J281" s="97">
        <f>IFERROR(ROUNDDOWN(H281/I281*3/4,-3),0)</f>
        <v>0</v>
      </c>
      <c r="K281" s="97" t="str">
        <f>IF(B281="","",VLOOKUP(B281,データ!C:D,2,0))</f>
        <v/>
      </c>
      <c r="L281" s="228">
        <f t="shared" ref="L281:L282" si="33">MIN(J281,K281)*I281</f>
        <v>0</v>
      </c>
    </row>
    <row r="282" spans="2:12" ht="27.95" hidden="1" customHeight="1" outlineLevel="2" x14ac:dyDescent="0.15">
      <c r="B282" s="555"/>
      <c r="C282" s="556"/>
      <c r="D282" s="556"/>
      <c r="E282" s="556"/>
      <c r="F282" s="557"/>
      <c r="G282" s="198"/>
      <c r="H282" s="204"/>
      <c r="I282" s="204"/>
      <c r="J282" s="205">
        <f t="shared" ref="J282" si="34">IFERROR(ROUNDDOWN(H282/I282*3/4,-3),0)</f>
        <v>0</v>
      </c>
      <c r="K282" s="206" t="str">
        <f>IF(B281="","",VLOOKUP(B281,データ!C:D,2,0))</f>
        <v/>
      </c>
      <c r="L282" s="207">
        <f t="shared" si="33"/>
        <v>0</v>
      </c>
    </row>
    <row r="283" spans="2:12" ht="27.95" hidden="1" customHeight="1" outlineLevel="2" x14ac:dyDescent="0.15">
      <c r="B283" s="558" t="s">
        <v>321</v>
      </c>
      <c r="C283" s="290"/>
      <c r="D283" s="290"/>
      <c r="E283" s="290"/>
      <c r="F283" s="290"/>
      <c r="G283" s="291"/>
      <c r="H283" s="97">
        <f>H279+H281</f>
        <v>0</v>
      </c>
      <c r="I283" s="559"/>
      <c r="J283" s="560"/>
      <c r="K283" s="561"/>
      <c r="L283" s="228">
        <f>IFERROR(MIN((L279+L281)/I279,K281)*I279,0)</f>
        <v>0</v>
      </c>
    </row>
    <row r="284" spans="2:12" ht="27.95" hidden="1" customHeight="1" outlineLevel="2" x14ac:dyDescent="0.2">
      <c r="B284" s="541"/>
      <c r="C284" s="542"/>
      <c r="D284" s="542"/>
      <c r="E284" s="542"/>
      <c r="F284" s="542"/>
      <c r="G284" s="543"/>
      <c r="H284" s="221">
        <f>H280+H282</f>
        <v>0</v>
      </c>
      <c r="I284" s="562"/>
      <c r="J284" s="563"/>
      <c r="K284" s="564"/>
      <c r="L284" s="203">
        <f>IFERROR(MIN((L280+L282)/I280,K282)*I280,0)</f>
        <v>0</v>
      </c>
    </row>
    <row r="285" spans="2:12" ht="27.95" hidden="1" customHeight="1" outlineLevel="2" x14ac:dyDescent="0.15">
      <c r="B285" s="538" t="s">
        <v>318</v>
      </c>
      <c r="C285" s="539"/>
      <c r="D285" s="539"/>
      <c r="E285" s="539"/>
      <c r="F285" s="540"/>
      <c r="G285" s="224"/>
      <c r="H285" s="225"/>
      <c r="I285" s="225"/>
      <c r="J285" s="226">
        <f>IFERROR(ROUNDDOWN(H285/I285*3/4,-3),0)</f>
        <v>0</v>
      </c>
      <c r="K285" s="226">
        <v>100000</v>
      </c>
      <c r="L285" s="98">
        <f>MIN(J285,K285)*I285</f>
        <v>0</v>
      </c>
    </row>
    <row r="286" spans="2:12" ht="27.95" hidden="1" customHeight="1" outlineLevel="2" x14ac:dyDescent="0.15">
      <c r="B286" s="551"/>
      <c r="C286" s="552"/>
      <c r="D286" s="552"/>
      <c r="E286" s="552"/>
      <c r="F286" s="553"/>
      <c r="G286" s="99"/>
      <c r="H286" s="216"/>
      <c r="I286" s="216"/>
      <c r="J286" s="217">
        <f>IFERROR(ROUNDDOWN(H286/I286*3/4,-3),0)</f>
        <v>0</v>
      </c>
      <c r="K286" s="223">
        <v>100000</v>
      </c>
      <c r="L286" s="227">
        <f>MIN(J286,K286)*I286</f>
        <v>0</v>
      </c>
    </row>
    <row r="287" spans="2:12" ht="27.95" hidden="1" customHeight="1" outlineLevel="2" x14ac:dyDescent="0.15">
      <c r="B287" s="554"/>
      <c r="C287" s="297"/>
      <c r="D287" s="297"/>
      <c r="E287" s="297"/>
      <c r="F287" s="298"/>
      <c r="G287" s="77"/>
      <c r="H287" s="215"/>
      <c r="I287" s="215"/>
      <c r="J287" s="97">
        <f>IFERROR(ROUNDDOWN(H287/I287*3/4,-3),0)</f>
        <v>0</v>
      </c>
      <c r="K287" s="97" t="str">
        <f>IF(B287="","",VLOOKUP(B287,データ!C:D,2,0))</f>
        <v/>
      </c>
      <c r="L287" s="228">
        <f t="shared" ref="L287:L288" si="35">MIN(J287,K287)*I287</f>
        <v>0</v>
      </c>
    </row>
    <row r="288" spans="2:12" ht="27.95" hidden="1" customHeight="1" outlineLevel="2" x14ac:dyDescent="0.15">
      <c r="B288" s="555"/>
      <c r="C288" s="556"/>
      <c r="D288" s="556"/>
      <c r="E288" s="556"/>
      <c r="F288" s="557"/>
      <c r="G288" s="198"/>
      <c r="H288" s="204"/>
      <c r="I288" s="204"/>
      <c r="J288" s="205">
        <f t="shared" ref="J288" si="36">IFERROR(ROUNDDOWN(H288/I288*3/4,-3),0)</f>
        <v>0</v>
      </c>
      <c r="K288" s="206" t="str">
        <f>IF(B287="","",VLOOKUP(B287,データ!C:D,2,0))</f>
        <v/>
      </c>
      <c r="L288" s="207">
        <f t="shared" si="35"/>
        <v>0</v>
      </c>
    </row>
    <row r="289" spans="2:12" ht="27.95" hidden="1" customHeight="1" outlineLevel="2" x14ac:dyDescent="0.15">
      <c r="B289" s="558" t="s">
        <v>321</v>
      </c>
      <c r="C289" s="290"/>
      <c r="D289" s="290"/>
      <c r="E289" s="290"/>
      <c r="F289" s="290"/>
      <c r="G289" s="291"/>
      <c r="H289" s="97">
        <f>H285+H287</f>
        <v>0</v>
      </c>
      <c r="I289" s="559"/>
      <c r="J289" s="560"/>
      <c r="K289" s="561"/>
      <c r="L289" s="228">
        <f>IFERROR(MIN((L285+L287)/I285,K287)*I285,0)</f>
        <v>0</v>
      </c>
    </row>
    <row r="290" spans="2:12" ht="27.95" hidden="1" customHeight="1" outlineLevel="2" x14ac:dyDescent="0.2">
      <c r="B290" s="541"/>
      <c r="C290" s="542"/>
      <c r="D290" s="542"/>
      <c r="E290" s="542"/>
      <c r="F290" s="542"/>
      <c r="G290" s="543"/>
      <c r="H290" s="221">
        <f>H286+H288</f>
        <v>0</v>
      </c>
      <c r="I290" s="562"/>
      <c r="J290" s="563"/>
      <c r="K290" s="564"/>
      <c r="L290" s="203">
        <f>IFERROR(MIN((L286+L288)/I286,K288)*I286,0)</f>
        <v>0</v>
      </c>
    </row>
    <row r="291" spans="2:12" ht="15" hidden="1" customHeight="1" outlineLevel="1" collapsed="1" x14ac:dyDescent="0.15">
      <c r="B291" s="158"/>
      <c r="C291" s="158"/>
      <c r="D291" s="158"/>
      <c r="E291" s="158"/>
      <c r="F291" s="158"/>
      <c r="G291" s="158"/>
      <c r="H291" s="158"/>
      <c r="I291" s="158"/>
      <c r="J291" s="158"/>
      <c r="K291" s="158"/>
      <c r="L291" s="186"/>
    </row>
    <row r="292" spans="2:12" ht="15" hidden="1" customHeight="1" outlineLevel="1" x14ac:dyDescent="0.15">
      <c r="B292" s="161" t="s">
        <v>333</v>
      </c>
      <c r="C292" s="161"/>
      <c r="D292" s="176"/>
      <c r="E292" s="176"/>
      <c r="F292" s="176"/>
      <c r="G292" s="176"/>
      <c r="H292" s="176"/>
      <c r="I292" s="176"/>
      <c r="J292" s="162"/>
      <c r="K292" s="163"/>
      <c r="L292" s="163"/>
    </row>
    <row r="293" spans="2:12" ht="27" hidden="1" outlineLevel="1" x14ac:dyDescent="0.15">
      <c r="B293" s="286" t="s">
        <v>222</v>
      </c>
      <c r="C293" s="287"/>
      <c r="D293" s="287"/>
      <c r="E293" s="287"/>
      <c r="F293" s="288"/>
      <c r="G293" s="124" t="s">
        <v>93</v>
      </c>
      <c r="H293" s="177" t="s">
        <v>324</v>
      </c>
      <c r="I293" s="178" t="s">
        <v>328</v>
      </c>
      <c r="J293" s="177" t="s">
        <v>329</v>
      </c>
      <c r="K293" s="179" t="s">
        <v>330</v>
      </c>
      <c r="L293" s="177" t="s">
        <v>331</v>
      </c>
    </row>
    <row r="294" spans="2:12" ht="27.95" hidden="1" customHeight="1" outlineLevel="1" x14ac:dyDescent="0.15">
      <c r="B294" s="572"/>
      <c r="C294" s="573"/>
      <c r="D294" s="573"/>
      <c r="E294" s="573"/>
      <c r="F294" s="574"/>
      <c r="G294" s="77"/>
      <c r="H294" s="215"/>
      <c r="I294" s="215"/>
      <c r="J294" s="97">
        <f t="shared" ref="J294:J307" si="37">IFERROR(ROUNDDOWN(H294/I294*3/4,-3),0)</f>
        <v>0</v>
      </c>
      <c r="K294" s="97" t="str">
        <f>IF(B294="","",VLOOKUP(B294,データ!C:D,2,0))</f>
        <v/>
      </c>
      <c r="L294" s="97">
        <f t="shared" ref="L294:L307" si="38">MIN(J294,K294)*I294</f>
        <v>0</v>
      </c>
    </row>
    <row r="295" spans="2:12" ht="27.95" hidden="1" customHeight="1" outlineLevel="1" x14ac:dyDescent="0.15">
      <c r="B295" s="575"/>
      <c r="C295" s="576"/>
      <c r="D295" s="576"/>
      <c r="E295" s="576"/>
      <c r="F295" s="577"/>
      <c r="G295" s="99"/>
      <c r="H295" s="204"/>
      <c r="I295" s="204"/>
      <c r="J295" s="205">
        <f t="shared" si="37"/>
        <v>0</v>
      </c>
      <c r="K295" s="206" t="str">
        <f>IF(B294="","",VLOOKUP(B294,データ!C:D,2,0))</f>
        <v/>
      </c>
      <c r="L295" s="205">
        <f t="shared" si="38"/>
        <v>0</v>
      </c>
    </row>
    <row r="296" spans="2:12" ht="27.95" hidden="1" customHeight="1" outlineLevel="1" x14ac:dyDescent="0.15">
      <c r="B296" s="572"/>
      <c r="C296" s="573"/>
      <c r="D296" s="573"/>
      <c r="E296" s="573"/>
      <c r="F296" s="574"/>
      <c r="G296" s="77"/>
      <c r="H296" s="215"/>
      <c r="I296" s="215"/>
      <c r="J296" s="97">
        <f t="shared" si="37"/>
        <v>0</v>
      </c>
      <c r="K296" s="97" t="str">
        <f>IF(B296="","",VLOOKUP(B296,データ!C:D,2,0))</f>
        <v/>
      </c>
      <c r="L296" s="97">
        <f t="shared" si="38"/>
        <v>0</v>
      </c>
    </row>
    <row r="297" spans="2:12" ht="27.95" hidden="1" customHeight="1" outlineLevel="1" x14ac:dyDescent="0.15">
      <c r="B297" s="575"/>
      <c r="C297" s="576"/>
      <c r="D297" s="576"/>
      <c r="E297" s="576"/>
      <c r="F297" s="577"/>
      <c r="G297" s="99"/>
      <c r="H297" s="204"/>
      <c r="I297" s="204"/>
      <c r="J297" s="205">
        <f t="shared" si="37"/>
        <v>0</v>
      </c>
      <c r="K297" s="206" t="str">
        <f>IF(B296="","",VLOOKUP(B296,データ!C:D,2,0))</f>
        <v/>
      </c>
      <c r="L297" s="205">
        <f t="shared" si="38"/>
        <v>0</v>
      </c>
    </row>
    <row r="298" spans="2:12" ht="27.95" hidden="1" customHeight="1" outlineLevel="1" x14ac:dyDescent="0.15">
      <c r="B298" s="572"/>
      <c r="C298" s="573"/>
      <c r="D298" s="573"/>
      <c r="E298" s="573"/>
      <c r="F298" s="574"/>
      <c r="G298" s="77"/>
      <c r="H298" s="215"/>
      <c r="I298" s="215"/>
      <c r="J298" s="97">
        <f t="shared" si="37"/>
        <v>0</v>
      </c>
      <c r="K298" s="97" t="str">
        <f>IF(B298="","",VLOOKUP(B298,データ!C:D,2,0))</f>
        <v/>
      </c>
      <c r="L298" s="97">
        <f t="shared" si="38"/>
        <v>0</v>
      </c>
    </row>
    <row r="299" spans="2:12" ht="27.95" hidden="1" customHeight="1" outlineLevel="1" thickBot="1" x14ac:dyDescent="0.2">
      <c r="B299" s="575"/>
      <c r="C299" s="576"/>
      <c r="D299" s="576"/>
      <c r="E299" s="576"/>
      <c r="F299" s="577"/>
      <c r="G299" s="99"/>
      <c r="H299" s="204"/>
      <c r="I299" s="204"/>
      <c r="J299" s="205">
        <f t="shared" si="37"/>
        <v>0</v>
      </c>
      <c r="K299" s="206" t="str">
        <f>IF(B298="","",VLOOKUP(B298,データ!C:D,2,0))</f>
        <v/>
      </c>
      <c r="L299" s="205">
        <f t="shared" si="38"/>
        <v>0</v>
      </c>
    </row>
    <row r="300" spans="2:12" ht="27.95" hidden="1" customHeight="1" outlineLevel="2" x14ac:dyDescent="0.2">
      <c r="B300" s="572"/>
      <c r="C300" s="573"/>
      <c r="D300" s="573"/>
      <c r="E300" s="573"/>
      <c r="F300" s="574"/>
      <c r="G300" s="77"/>
      <c r="H300" s="215"/>
      <c r="I300" s="215"/>
      <c r="J300" s="97">
        <f t="shared" si="37"/>
        <v>0</v>
      </c>
      <c r="K300" s="97" t="str">
        <f>IF(B300="","",VLOOKUP(B300,データ!C:D,2,0))</f>
        <v/>
      </c>
      <c r="L300" s="97">
        <f t="shared" si="38"/>
        <v>0</v>
      </c>
    </row>
    <row r="301" spans="2:12" ht="27.95" hidden="1" customHeight="1" outlineLevel="2" x14ac:dyDescent="0.2">
      <c r="B301" s="575"/>
      <c r="C301" s="576"/>
      <c r="D301" s="576"/>
      <c r="E301" s="576"/>
      <c r="F301" s="577"/>
      <c r="G301" s="99"/>
      <c r="H301" s="204"/>
      <c r="I301" s="204"/>
      <c r="J301" s="205">
        <f t="shared" si="37"/>
        <v>0</v>
      </c>
      <c r="K301" s="206" t="str">
        <f>IF(B300="","",VLOOKUP(B300,データ!C:D,2,0))</f>
        <v/>
      </c>
      <c r="L301" s="205">
        <f t="shared" si="38"/>
        <v>0</v>
      </c>
    </row>
    <row r="302" spans="2:12" ht="27.95" hidden="1" customHeight="1" outlineLevel="2" x14ac:dyDescent="0.2">
      <c r="B302" s="572"/>
      <c r="C302" s="573"/>
      <c r="D302" s="573"/>
      <c r="E302" s="573"/>
      <c r="F302" s="574"/>
      <c r="G302" s="77"/>
      <c r="H302" s="215"/>
      <c r="I302" s="215"/>
      <c r="J302" s="97">
        <f t="shared" si="37"/>
        <v>0</v>
      </c>
      <c r="K302" s="97" t="str">
        <f>IF(B302="","",VLOOKUP(B302,データ!C:D,2,0))</f>
        <v/>
      </c>
      <c r="L302" s="97">
        <f t="shared" si="38"/>
        <v>0</v>
      </c>
    </row>
    <row r="303" spans="2:12" ht="27.95" hidden="1" customHeight="1" outlineLevel="2" x14ac:dyDescent="0.2">
      <c r="B303" s="575"/>
      <c r="C303" s="576"/>
      <c r="D303" s="576"/>
      <c r="E303" s="576"/>
      <c r="F303" s="577"/>
      <c r="G303" s="99"/>
      <c r="H303" s="204"/>
      <c r="I303" s="204"/>
      <c r="J303" s="205">
        <f t="shared" si="37"/>
        <v>0</v>
      </c>
      <c r="K303" s="206" t="str">
        <f>IF(B302="","",VLOOKUP(B302,データ!C:D,2,0))</f>
        <v/>
      </c>
      <c r="L303" s="205">
        <f t="shared" si="38"/>
        <v>0</v>
      </c>
    </row>
    <row r="304" spans="2:12" ht="27.95" hidden="1" customHeight="1" outlineLevel="2" x14ac:dyDescent="0.2">
      <c r="B304" s="572"/>
      <c r="C304" s="573"/>
      <c r="D304" s="573"/>
      <c r="E304" s="573"/>
      <c r="F304" s="574"/>
      <c r="G304" s="77"/>
      <c r="H304" s="215"/>
      <c r="I304" s="215"/>
      <c r="J304" s="97">
        <f t="shared" si="37"/>
        <v>0</v>
      </c>
      <c r="K304" s="97" t="str">
        <f>IF(B304="","",VLOOKUP(B304,データ!C:D,2,0))</f>
        <v/>
      </c>
      <c r="L304" s="97">
        <f t="shared" si="38"/>
        <v>0</v>
      </c>
    </row>
    <row r="305" spans="2:12" ht="27.95" hidden="1" customHeight="1" outlineLevel="2" x14ac:dyDescent="0.2">
      <c r="B305" s="575"/>
      <c r="C305" s="576"/>
      <c r="D305" s="576"/>
      <c r="E305" s="576"/>
      <c r="F305" s="577"/>
      <c r="G305" s="99"/>
      <c r="H305" s="204"/>
      <c r="I305" s="204"/>
      <c r="J305" s="205">
        <f t="shared" si="37"/>
        <v>0</v>
      </c>
      <c r="K305" s="206" t="str">
        <f>IF(B304="","",VLOOKUP(B304,データ!C:D,2,0))</f>
        <v/>
      </c>
      <c r="L305" s="205">
        <f t="shared" si="38"/>
        <v>0</v>
      </c>
    </row>
    <row r="306" spans="2:12" ht="27.95" hidden="1" customHeight="1" outlineLevel="2" x14ac:dyDescent="0.2">
      <c r="B306" s="572"/>
      <c r="C306" s="573"/>
      <c r="D306" s="573"/>
      <c r="E306" s="573"/>
      <c r="F306" s="574"/>
      <c r="G306" s="77"/>
      <c r="H306" s="215"/>
      <c r="I306" s="215"/>
      <c r="J306" s="97">
        <f t="shared" si="37"/>
        <v>0</v>
      </c>
      <c r="K306" s="97" t="str">
        <f>IF(B306="","",VLOOKUP(B306,データ!C:D,2,0))</f>
        <v/>
      </c>
      <c r="L306" s="97">
        <f t="shared" si="38"/>
        <v>0</v>
      </c>
    </row>
    <row r="307" spans="2:12" ht="27.95" hidden="1" customHeight="1" outlineLevel="2" x14ac:dyDescent="0.2">
      <c r="B307" s="575"/>
      <c r="C307" s="576"/>
      <c r="D307" s="576"/>
      <c r="E307" s="576"/>
      <c r="F307" s="577"/>
      <c r="G307" s="99"/>
      <c r="H307" s="204"/>
      <c r="I307" s="204"/>
      <c r="J307" s="205">
        <f t="shared" si="37"/>
        <v>0</v>
      </c>
      <c r="K307" s="206" t="str">
        <f>IF(B306="","",VLOOKUP(B306,データ!C:D,2,0))</f>
        <v/>
      </c>
      <c r="L307" s="205">
        <f t="shared" si="38"/>
        <v>0</v>
      </c>
    </row>
    <row r="308" spans="2:12" ht="27.75" hidden="1" customHeight="1" outlineLevel="1" collapsed="1" x14ac:dyDescent="0.15">
      <c r="B308" s="565" t="s">
        <v>277</v>
      </c>
      <c r="C308" s="566"/>
      <c r="D308" s="566"/>
      <c r="E308" s="566"/>
      <c r="F308" s="566"/>
      <c r="G308" s="567"/>
      <c r="H308" s="226">
        <f>H294+H296+H298+H300+H302+H304+H306</f>
        <v>0</v>
      </c>
      <c r="I308" s="569"/>
      <c r="J308" s="570"/>
      <c r="K308" s="571"/>
      <c r="L308" s="98">
        <f>L294+L296+L298+L300+L302+L304+L306</f>
        <v>0</v>
      </c>
    </row>
    <row r="309" spans="2:12" ht="27.75" hidden="1" customHeight="1" outlineLevel="1" thickBot="1" x14ac:dyDescent="0.2">
      <c r="B309" s="307"/>
      <c r="C309" s="308"/>
      <c r="D309" s="308"/>
      <c r="E309" s="308"/>
      <c r="F309" s="308"/>
      <c r="G309" s="568"/>
      <c r="H309" s="202">
        <f>H295+H297+H299+H301+H303+H305+H307</f>
        <v>0</v>
      </c>
      <c r="I309" s="562"/>
      <c r="J309" s="563"/>
      <c r="K309" s="564"/>
      <c r="L309" s="203">
        <f>L295+L297+L299+L301+L303+L305+L307</f>
        <v>0</v>
      </c>
    </row>
    <row r="310" spans="2:12" collapsed="1" x14ac:dyDescent="0.15">
      <c r="L310" s="159"/>
    </row>
    <row r="311" spans="2:12" ht="15" hidden="1" customHeight="1" outlineLevel="1" x14ac:dyDescent="0.15">
      <c r="B311" s="156" t="s">
        <v>274</v>
      </c>
      <c r="D311" s="302"/>
      <c r="E311" s="302"/>
      <c r="F311" s="302"/>
      <c r="G311" s="302"/>
      <c r="H311" s="302"/>
      <c r="I311" s="173"/>
      <c r="J311" s="174"/>
      <c r="K311" s="175"/>
      <c r="L311" s="175"/>
    </row>
    <row r="312" spans="2:12" ht="15" hidden="1" customHeight="1" outlineLevel="1" x14ac:dyDescent="0.15">
      <c r="B312" s="161" t="s">
        <v>332</v>
      </c>
      <c r="C312" s="161"/>
      <c r="D312" s="176"/>
      <c r="E312" s="176"/>
      <c r="F312" s="176"/>
      <c r="G312" s="176"/>
      <c r="H312" s="176"/>
      <c r="I312" s="176"/>
      <c r="J312" s="162"/>
      <c r="K312" s="163"/>
      <c r="L312" s="163"/>
    </row>
    <row r="313" spans="2:12" ht="27.75" hidden="1" outlineLevel="1" thickBot="1" x14ac:dyDescent="0.2">
      <c r="B313" s="286" t="s">
        <v>222</v>
      </c>
      <c r="C313" s="287"/>
      <c r="D313" s="287"/>
      <c r="E313" s="287"/>
      <c r="F313" s="288"/>
      <c r="G313" s="124" t="s">
        <v>93</v>
      </c>
      <c r="H313" s="177" t="s">
        <v>324</v>
      </c>
      <c r="I313" s="178" t="s">
        <v>328</v>
      </c>
      <c r="J313" s="177" t="s">
        <v>329</v>
      </c>
      <c r="K313" s="179" t="s">
        <v>330</v>
      </c>
      <c r="L313" s="177" t="s">
        <v>331</v>
      </c>
    </row>
    <row r="314" spans="2:12" ht="27.95" hidden="1" customHeight="1" outlineLevel="1" x14ac:dyDescent="0.15">
      <c r="B314" s="538" t="s">
        <v>318</v>
      </c>
      <c r="C314" s="539"/>
      <c r="D314" s="539"/>
      <c r="E314" s="539"/>
      <c r="F314" s="540"/>
      <c r="G314" s="224"/>
      <c r="H314" s="225"/>
      <c r="I314" s="225"/>
      <c r="J314" s="226">
        <f>IFERROR(ROUNDDOWN(H314/I314*3/4,-3),0)</f>
        <v>0</v>
      </c>
      <c r="K314" s="226">
        <v>100000</v>
      </c>
      <c r="L314" s="98">
        <f>MIN(J314,K314)*I314</f>
        <v>0</v>
      </c>
    </row>
    <row r="315" spans="2:12" ht="27.95" hidden="1" customHeight="1" outlineLevel="1" x14ac:dyDescent="0.15">
      <c r="B315" s="551"/>
      <c r="C315" s="552"/>
      <c r="D315" s="552"/>
      <c r="E315" s="552"/>
      <c r="F315" s="553"/>
      <c r="G315" s="99"/>
      <c r="H315" s="216"/>
      <c r="I315" s="216"/>
      <c r="J315" s="217">
        <f>IFERROR(ROUNDDOWN(H315/I315*3/4,-3),0)</f>
        <v>0</v>
      </c>
      <c r="K315" s="223">
        <v>100000</v>
      </c>
      <c r="L315" s="227">
        <f>MIN(J315,K315)*I315</f>
        <v>0</v>
      </c>
    </row>
    <row r="316" spans="2:12" ht="27.95" hidden="1" customHeight="1" outlineLevel="1" x14ac:dyDescent="0.15">
      <c r="B316" s="554"/>
      <c r="C316" s="297"/>
      <c r="D316" s="297"/>
      <c r="E316" s="297"/>
      <c r="F316" s="298"/>
      <c r="G316" s="77"/>
      <c r="H316" s="215"/>
      <c r="I316" s="215"/>
      <c r="J316" s="97">
        <f>IFERROR(ROUNDDOWN(H316/I316*3/4,-3),0)</f>
        <v>0</v>
      </c>
      <c r="K316" s="97" t="str">
        <f>IF(B316="","",VLOOKUP(B316,データ!C:D,2,0))</f>
        <v/>
      </c>
      <c r="L316" s="228">
        <f t="shared" ref="L316:L317" si="39">MIN(J316,K316)*I316</f>
        <v>0</v>
      </c>
    </row>
    <row r="317" spans="2:12" ht="27.95" hidden="1" customHeight="1" outlineLevel="1" x14ac:dyDescent="0.15">
      <c r="B317" s="555"/>
      <c r="C317" s="556"/>
      <c r="D317" s="556"/>
      <c r="E317" s="556"/>
      <c r="F317" s="557"/>
      <c r="G317" s="198"/>
      <c r="H317" s="204"/>
      <c r="I317" s="204"/>
      <c r="J317" s="205">
        <f t="shared" ref="J317" si="40">IFERROR(ROUNDDOWN(H317/I317*3/4,-3),0)</f>
        <v>0</v>
      </c>
      <c r="K317" s="206" t="str">
        <f>IF(B316="","",VLOOKUP(B316,データ!C:D,2,0))</f>
        <v/>
      </c>
      <c r="L317" s="207">
        <f t="shared" si="39"/>
        <v>0</v>
      </c>
    </row>
    <row r="318" spans="2:12" ht="27.95" hidden="1" customHeight="1" outlineLevel="1" x14ac:dyDescent="0.15">
      <c r="B318" s="558" t="s">
        <v>321</v>
      </c>
      <c r="C318" s="290"/>
      <c r="D318" s="290"/>
      <c r="E318" s="290"/>
      <c r="F318" s="290"/>
      <c r="G318" s="291"/>
      <c r="H318" s="97">
        <f>H314+H316</f>
        <v>0</v>
      </c>
      <c r="I318" s="559"/>
      <c r="J318" s="560"/>
      <c r="K318" s="561"/>
      <c r="L318" s="228">
        <f>IFERROR(MIN((L314+L316)/I314,K316)*I314,0)</f>
        <v>0</v>
      </c>
    </row>
    <row r="319" spans="2:12" ht="27.95" hidden="1" customHeight="1" outlineLevel="1" thickBot="1" x14ac:dyDescent="0.2">
      <c r="B319" s="541"/>
      <c r="C319" s="542"/>
      <c r="D319" s="542"/>
      <c r="E319" s="542"/>
      <c r="F319" s="542"/>
      <c r="G319" s="543"/>
      <c r="H319" s="221">
        <f>H315+H317</f>
        <v>0</v>
      </c>
      <c r="I319" s="562"/>
      <c r="J319" s="563"/>
      <c r="K319" s="564"/>
      <c r="L319" s="203">
        <f>IFERROR(MIN((L315+L317)/I315,K317)*I315,0)</f>
        <v>0</v>
      </c>
    </row>
    <row r="320" spans="2:12" ht="27.95" hidden="1" customHeight="1" outlineLevel="2" x14ac:dyDescent="0.15">
      <c r="B320" s="538" t="s">
        <v>318</v>
      </c>
      <c r="C320" s="539"/>
      <c r="D320" s="539"/>
      <c r="E320" s="539"/>
      <c r="F320" s="540"/>
      <c r="G320" s="224"/>
      <c r="H320" s="225"/>
      <c r="I320" s="225"/>
      <c r="J320" s="226">
        <f>IFERROR(ROUNDDOWN(H320/I320*3/4,-3),0)</f>
        <v>0</v>
      </c>
      <c r="K320" s="226">
        <v>100000</v>
      </c>
      <c r="L320" s="98">
        <f>MIN(J320,K320)*I320</f>
        <v>0</v>
      </c>
    </row>
    <row r="321" spans="2:12" ht="27.95" hidden="1" customHeight="1" outlineLevel="2" x14ac:dyDescent="0.15">
      <c r="B321" s="551"/>
      <c r="C321" s="552"/>
      <c r="D321" s="552"/>
      <c r="E321" s="552"/>
      <c r="F321" s="553"/>
      <c r="G321" s="99"/>
      <c r="H321" s="216"/>
      <c r="I321" s="216"/>
      <c r="J321" s="217">
        <f>IFERROR(ROUNDDOWN(H321/I321*3/4,-3),0)</f>
        <v>0</v>
      </c>
      <c r="K321" s="223">
        <v>100000</v>
      </c>
      <c r="L321" s="227">
        <f>MIN(J321,K321)*I321</f>
        <v>0</v>
      </c>
    </row>
    <row r="322" spans="2:12" ht="27.95" hidden="1" customHeight="1" outlineLevel="2" x14ac:dyDescent="0.15">
      <c r="B322" s="554"/>
      <c r="C322" s="297"/>
      <c r="D322" s="297"/>
      <c r="E322" s="297"/>
      <c r="F322" s="298"/>
      <c r="G322" s="77"/>
      <c r="H322" s="215"/>
      <c r="I322" s="215"/>
      <c r="J322" s="97">
        <f>IFERROR(ROUNDDOWN(H322/I322*3/4,-3),0)</f>
        <v>0</v>
      </c>
      <c r="K322" s="97" t="str">
        <f>IF(B322="","",VLOOKUP(B322,データ!C:D,2,0))</f>
        <v/>
      </c>
      <c r="L322" s="228">
        <f t="shared" ref="L322:L323" si="41">MIN(J322,K322)*I322</f>
        <v>0</v>
      </c>
    </row>
    <row r="323" spans="2:12" ht="27.95" hidden="1" customHeight="1" outlineLevel="2" x14ac:dyDescent="0.15">
      <c r="B323" s="555"/>
      <c r="C323" s="556"/>
      <c r="D323" s="556"/>
      <c r="E323" s="556"/>
      <c r="F323" s="557"/>
      <c r="G323" s="198"/>
      <c r="H323" s="204"/>
      <c r="I323" s="204"/>
      <c r="J323" s="205">
        <f t="shared" ref="J323" si="42">IFERROR(ROUNDDOWN(H323/I323*3/4,-3),0)</f>
        <v>0</v>
      </c>
      <c r="K323" s="206" t="str">
        <f>IF(B322="","",VLOOKUP(B322,データ!C:D,2,0))</f>
        <v/>
      </c>
      <c r="L323" s="207">
        <f t="shared" si="41"/>
        <v>0</v>
      </c>
    </row>
    <row r="324" spans="2:12" ht="27.95" hidden="1" customHeight="1" outlineLevel="2" x14ac:dyDescent="0.15">
      <c r="B324" s="558" t="s">
        <v>321</v>
      </c>
      <c r="C324" s="290"/>
      <c r="D324" s="290"/>
      <c r="E324" s="290"/>
      <c r="F324" s="290"/>
      <c r="G324" s="291"/>
      <c r="H324" s="97">
        <f>H320+H322</f>
        <v>0</v>
      </c>
      <c r="I324" s="559"/>
      <c r="J324" s="560"/>
      <c r="K324" s="561"/>
      <c r="L324" s="228">
        <f>IFERROR(MIN((L320+L322)/I320,K322)*I320,0)</f>
        <v>0</v>
      </c>
    </row>
    <row r="325" spans="2:12" ht="27.95" hidden="1" customHeight="1" outlineLevel="2" x14ac:dyDescent="0.2">
      <c r="B325" s="541"/>
      <c r="C325" s="542"/>
      <c r="D325" s="542"/>
      <c r="E325" s="542"/>
      <c r="F325" s="542"/>
      <c r="G325" s="543"/>
      <c r="H325" s="221">
        <f>H321+H323</f>
        <v>0</v>
      </c>
      <c r="I325" s="562"/>
      <c r="J325" s="563"/>
      <c r="K325" s="564"/>
      <c r="L325" s="203">
        <f>IFERROR(MIN((L321+L323)/I321,K323)*I321,0)</f>
        <v>0</v>
      </c>
    </row>
    <row r="326" spans="2:12" ht="27.95" hidden="1" customHeight="1" outlineLevel="2" x14ac:dyDescent="0.15">
      <c r="B326" s="538" t="s">
        <v>318</v>
      </c>
      <c r="C326" s="539"/>
      <c r="D326" s="539"/>
      <c r="E326" s="539"/>
      <c r="F326" s="540"/>
      <c r="G326" s="224"/>
      <c r="H326" s="225"/>
      <c r="I326" s="225"/>
      <c r="J326" s="226">
        <f>IFERROR(ROUNDDOWN(H326/I326*3/4,-3),0)</f>
        <v>0</v>
      </c>
      <c r="K326" s="226">
        <v>100000</v>
      </c>
      <c r="L326" s="98">
        <f>MIN(J326,K326)*I326</f>
        <v>0</v>
      </c>
    </row>
    <row r="327" spans="2:12" ht="27.95" hidden="1" customHeight="1" outlineLevel="2" x14ac:dyDescent="0.15">
      <c r="B327" s="551"/>
      <c r="C327" s="552"/>
      <c r="D327" s="552"/>
      <c r="E327" s="552"/>
      <c r="F327" s="553"/>
      <c r="G327" s="99"/>
      <c r="H327" s="216"/>
      <c r="I327" s="216"/>
      <c r="J327" s="217">
        <f>IFERROR(ROUNDDOWN(H327/I327*3/4,-3),0)</f>
        <v>0</v>
      </c>
      <c r="K327" s="223">
        <v>100000</v>
      </c>
      <c r="L327" s="227">
        <f>MIN(J327,K327)*I327</f>
        <v>0</v>
      </c>
    </row>
    <row r="328" spans="2:12" ht="27.95" hidden="1" customHeight="1" outlineLevel="2" x14ac:dyDescent="0.15">
      <c r="B328" s="554"/>
      <c r="C328" s="297"/>
      <c r="D328" s="297"/>
      <c r="E328" s="297"/>
      <c r="F328" s="298"/>
      <c r="G328" s="77"/>
      <c r="H328" s="215"/>
      <c r="I328" s="215"/>
      <c r="J328" s="97">
        <f>IFERROR(ROUNDDOWN(H328/I328*3/4,-3),0)</f>
        <v>0</v>
      </c>
      <c r="K328" s="97" t="str">
        <f>IF(B328="","",VLOOKUP(B328,データ!C:D,2,0))</f>
        <v/>
      </c>
      <c r="L328" s="228">
        <f t="shared" ref="L328:L329" si="43">MIN(J328,K328)*I328</f>
        <v>0</v>
      </c>
    </row>
    <row r="329" spans="2:12" ht="27.95" hidden="1" customHeight="1" outlineLevel="2" x14ac:dyDescent="0.15">
      <c r="B329" s="555"/>
      <c r="C329" s="556"/>
      <c r="D329" s="556"/>
      <c r="E329" s="556"/>
      <c r="F329" s="557"/>
      <c r="G329" s="198"/>
      <c r="H329" s="204"/>
      <c r="I329" s="204"/>
      <c r="J329" s="205">
        <f t="shared" ref="J329" si="44">IFERROR(ROUNDDOWN(H329/I329*3/4,-3),0)</f>
        <v>0</v>
      </c>
      <c r="K329" s="206" t="str">
        <f>IF(B328="","",VLOOKUP(B328,データ!C:D,2,0))</f>
        <v/>
      </c>
      <c r="L329" s="207">
        <f t="shared" si="43"/>
        <v>0</v>
      </c>
    </row>
    <row r="330" spans="2:12" ht="27.95" hidden="1" customHeight="1" outlineLevel="2" x14ac:dyDescent="0.15">
      <c r="B330" s="558" t="s">
        <v>321</v>
      </c>
      <c r="C330" s="290"/>
      <c r="D330" s="290"/>
      <c r="E330" s="290"/>
      <c r="F330" s="290"/>
      <c r="G330" s="291"/>
      <c r="H330" s="97">
        <f>H326+H328</f>
        <v>0</v>
      </c>
      <c r="I330" s="559"/>
      <c r="J330" s="560"/>
      <c r="K330" s="561"/>
      <c r="L330" s="228">
        <f>IFERROR(MIN((L326+L328)/I326,K328)*I326,0)</f>
        <v>0</v>
      </c>
    </row>
    <row r="331" spans="2:12" ht="27.95" hidden="1" customHeight="1" outlineLevel="2" x14ac:dyDescent="0.2">
      <c r="B331" s="541"/>
      <c r="C331" s="542"/>
      <c r="D331" s="542"/>
      <c r="E331" s="542"/>
      <c r="F331" s="542"/>
      <c r="G331" s="543"/>
      <c r="H331" s="221">
        <f>H327+H329</f>
        <v>0</v>
      </c>
      <c r="I331" s="562"/>
      <c r="J331" s="563"/>
      <c r="K331" s="564"/>
      <c r="L331" s="203">
        <f>IFERROR(MIN((L327+L329)/I327,K329)*I327,0)</f>
        <v>0</v>
      </c>
    </row>
    <row r="332" spans="2:12" ht="15" hidden="1" customHeight="1" outlineLevel="1" collapsed="1" x14ac:dyDescent="0.15">
      <c r="B332" s="158"/>
      <c r="C332" s="158"/>
      <c r="D332" s="158"/>
      <c r="E332" s="158"/>
      <c r="F332" s="158"/>
      <c r="G332" s="158"/>
      <c r="H332" s="158"/>
      <c r="I332" s="158"/>
      <c r="J332" s="158"/>
      <c r="K332" s="158"/>
      <c r="L332" s="186"/>
    </row>
    <row r="333" spans="2:12" ht="15" hidden="1" customHeight="1" outlineLevel="1" x14ac:dyDescent="0.15">
      <c r="B333" s="161" t="s">
        <v>333</v>
      </c>
      <c r="C333" s="161"/>
      <c r="D333" s="176"/>
      <c r="E333" s="176"/>
      <c r="F333" s="176"/>
      <c r="G333" s="176"/>
      <c r="H333" s="176"/>
      <c r="I333" s="176"/>
      <c r="J333" s="162"/>
      <c r="K333" s="163"/>
      <c r="L333" s="163"/>
    </row>
    <row r="334" spans="2:12" ht="27" hidden="1" outlineLevel="1" x14ac:dyDescent="0.15">
      <c r="B334" s="286" t="s">
        <v>222</v>
      </c>
      <c r="C334" s="287"/>
      <c r="D334" s="287"/>
      <c r="E334" s="287"/>
      <c r="F334" s="288"/>
      <c r="G334" s="124" t="s">
        <v>93</v>
      </c>
      <c r="H334" s="177" t="s">
        <v>324</v>
      </c>
      <c r="I334" s="178" t="s">
        <v>328</v>
      </c>
      <c r="J334" s="177" t="s">
        <v>329</v>
      </c>
      <c r="K334" s="179" t="s">
        <v>330</v>
      </c>
      <c r="L334" s="177" t="s">
        <v>331</v>
      </c>
    </row>
    <row r="335" spans="2:12" ht="27.95" hidden="1" customHeight="1" outlineLevel="1" x14ac:dyDescent="0.15">
      <c r="B335" s="572"/>
      <c r="C335" s="573"/>
      <c r="D335" s="573"/>
      <c r="E335" s="573"/>
      <c r="F335" s="574"/>
      <c r="G335" s="77"/>
      <c r="H335" s="215"/>
      <c r="I335" s="215"/>
      <c r="J335" s="97">
        <f t="shared" ref="J335:J348" si="45">IFERROR(ROUNDDOWN(H335/I335*3/4,-3),0)</f>
        <v>0</v>
      </c>
      <c r="K335" s="97" t="str">
        <f>IF(B335="","",VLOOKUP(B335,データ!C:D,2,0))</f>
        <v/>
      </c>
      <c r="L335" s="97">
        <f t="shared" ref="L335:L348" si="46">MIN(J335,K335)*I335</f>
        <v>0</v>
      </c>
    </row>
    <row r="336" spans="2:12" ht="27.95" hidden="1" customHeight="1" outlineLevel="1" x14ac:dyDescent="0.15">
      <c r="B336" s="575"/>
      <c r="C336" s="576"/>
      <c r="D336" s="576"/>
      <c r="E336" s="576"/>
      <c r="F336" s="577"/>
      <c r="G336" s="99"/>
      <c r="H336" s="204"/>
      <c r="I336" s="204"/>
      <c r="J336" s="205">
        <f t="shared" si="45"/>
        <v>0</v>
      </c>
      <c r="K336" s="206" t="str">
        <f>IF(B335="","",VLOOKUP(B335,データ!C:D,2,0))</f>
        <v/>
      </c>
      <c r="L336" s="205">
        <f t="shared" si="46"/>
        <v>0</v>
      </c>
    </row>
    <row r="337" spans="2:12" ht="27.95" hidden="1" customHeight="1" outlineLevel="1" x14ac:dyDescent="0.15">
      <c r="B337" s="572"/>
      <c r="C337" s="573"/>
      <c r="D337" s="573"/>
      <c r="E337" s="573"/>
      <c r="F337" s="574"/>
      <c r="G337" s="77"/>
      <c r="H337" s="215"/>
      <c r="I337" s="215"/>
      <c r="J337" s="97">
        <f t="shared" si="45"/>
        <v>0</v>
      </c>
      <c r="K337" s="97" t="str">
        <f>IF(B337="","",VLOOKUP(B337,データ!C:D,2,0))</f>
        <v/>
      </c>
      <c r="L337" s="97">
        <f t="shared" si="46"/>
        <v>0</v>
      </c>
    </row>
    <row r="338" spans="2:12" ht="27.95" hidden="1" customHeight="1" outlineLevel="1" x14ac:dyDescent="0.15">
      <c r="B338" s="575"/>
      <c r="C338" s="576"/>
      <c r="D338" s="576"/>
      <c r="E338" s="576"/>
      <c r="F338" s="577"/>
      <c r="G338" s="99"/>
      <c r="H338" s="204"/>
      <c r="I338" s="204"/>
      <c r="J338" s="205">
        <f t="shared" si="45"/>
        <v>0</v>
      </c>
      <c r="K338" s="206" t="str">
        <f>IF(B337="","",VLOOKUP(B337,データ!C:D,2,0))</f>
        <v/>
      </c>
      <c r="L338" s="205">
        <f t="shared" si="46"/>
        <v>0</v>
      </c>
    </row>
    <row r="339" spans="2:12" ht="27.95" hidden="1" customHeight="1" outlineLevel="1" x14ac:dyDescent="0.15">
      <c r="B339" s="572"/>
      <c r="C339" s="573"/>
      <c r="D339" s="573"/>
      <c r="E339" s="573"/>
      <c r="F339" s="574"/>
      <c r="G339" s="77"/>
      <c r="H339" s="215"/>
      <c r="I339" s="215"/>
      <c r="J339" s="97">
        <f t="shared" si="45"/>
        <v>0</v>
      </c>
      <c r="K339" s="97" t="str">
        <f>IF(B339="","",VLOOKUP(B339,データ!C:D,2,0))</f>
        <v/>
      </c>
      <c r="L339" s="97">
        <f t="shared" si="46"/>
        <v>0</v>
      </c>
    </row>
    <row r="340" spans="2:12" ht="27.95" hidden="1" customHeight="1" outlineLevel="1" thickBot="1" x14ac:dyDescent="0.2">
      <c r="B340" s="575"/>
      <c r="C340" s="576"/>
      <c r="D340" s="576"/>
      <c r="E340" s="576"/>
      <c r="F340" s="577"/>
      <c r="G340" s="99"/>
      <c r="H340" s="204"/>
      <c r="I340" s="204"/>
      <c r="J340" s="205">
        <f t="shared" si="45"/>
        <v>0</v>
      </c>
      <c r="K340" s="206" t="str">
        <f>IF(B339="","",VLOOKUP(B339,データ!C:D,2,0))</f>
        <v/>
      </c>
      <c r="L340" s="205">
        <f t="shared" si="46"/>
        <v>0</v>
      </c>
    </row>
    <row r="341" spans="2:12" ht="27.95" hidden="1" customHeight="1" outlineLevel="2" x14ac:dyDescent="0.2">
      <c r="B341" s="572"/>
      <c r="C341" s="573"/>
      <c r="D341" s="573"/>
      <c r="E341" s="573"/>
      <c r="F341" s="574"/>
      <c r="G341" s="77"/>
      <c r="H341" s="215"/>
      <c r="I341" s="215"/>
      <c r="J341" s="97">
        <f t="shared" si="45"/>
        <v>0</v>
      </c>
      <c r="K341" s="97" t="str">
        <f>IF(B341="","",VLOOKUP(B341,データ!C:D,2,0))</f>
        <v/>
      </c>
      <c r="L341" s="97">
        <f t="shared" si="46"/>
        <v>0</v>
      </c>
    </row>
    <row r="342" spans="2:12" ht="27.95" hidden="1" customHeight="1" outlineLevel="2" x14ac:dyDescent="0.2">
      <c r="B342" s="575"/>
      <c r="C342" s="576"/>
      <c r="D342" s="576"/>
      <c r="E342" s="576"/>
      <c r="F342" s="577"/>
      <c r="G342" s="99"/>
      <c r="H342" s="204"/>
      <c r="I342" s="204"/>
      <c r="J342" s="205">
        <f t="shared" si="45"/>
        <v>0</v>
      </c>
      <c r="K342" s="206" t="str">
        <f>IF(B341="","",VLOOKUP(B341,データ!C:D,2,0))</f>
        <v/>
      </c>
      <c r="L342" s="205">
        <f t="shared" si="46"/>
        <v>0</v>
      </c>
    </row>
    <row r="343" spans="2:12" ht="27.95" hidden="1" customHeight="1" outlineLevel="2" x14ac:dyDescent="0.2">
      <c r="B343" s="572"/>
      <c r="C343" s="573"/>
      <c r="D343" s="573"/>
      <c r="E343" s="573"/>
      <c r="F343" s="574"/>
      <c r="G343" s="77"/>
      <c r="H343" s="215"/>
      <c r="I343" s="215"/>
      <c r="J343" s="97">
        <f t="shared" si="45"/>
        <v>0</v>
      </c>
      <c r="K343" s="97" t="str">
        <f>IF(B343="","",VLOOKUP(B343,データ!C:D,2,0))</f>
        <v/>
      </c>
      <c r="L343" s="97">
        <f t="shared" si="46"/>
        <v>0</v>
      </c>
    </row>
    <row r="344" spans="2:12" ht="27.95" hidden="1" customHeight="1" outlineLevel="2" x14ac:dyDescent="0.2">
      <c r="B344" s="575"/>
      <c r="C344" s="576"/>
      <c r="D344" s="576"/>
      <c r="E344" s="576"/>
      <c r="F344" s="577"/>
      <c r="G344" s="99"/>
      <c r="H344" s="204"/>
      <c r="I344" s="204"/>
      <c r="J344" s="205">
        <f t="shared" si="45"/>
        <v>0</v>
      </c>
      <c r="K344" s="206" t="str">
        <f>IF(B343="","",VLOOKUP(B343,データ!C:D,2,0))</f>
        <v/>
      </c>
      <c r="L344" s="205">
        <f t="shared" si="46"/>
        <v>0</v>
      </c>
    </row>
    <row r="345" spans="2:12" ht="27.95" hidden="1" customHeight="1" outlineLevel="2" x14ac:dyDescent="0.2">
      <c r="B345" s="572"/>
      <c r="C345" s="573"/>
      <c r="D345" s="573"/>
      <c r="E345" s="573"/>
      <c r="F345" s="574"/>
      <c r="G345" s="77"/>
      <c r="H345" s="215"/>
      <c r="I345" s="215"/>
      <c r="J345" s="97">
        <f t="shared" si="45"/>
        <v>0</v>
      </c>
      <c r="K345" s="97" t="str">
        <f>IF(B345="","",VLOOKUP(B345,データ!C:D,2,0))</f>
        <v/>
      </c>
      <c r="L345" s="97">
        <f t="shared" si="46"/>
        <v>0</v>
      </c>
    </row>
    <row r="346" spans="2:12" ht="27.95" hidden="1" customHeight="1" outlineLevel="2" x14ac:dyDescent="0.2">
      <c r="B346" s="575"/>
      <c r="C346" s="576"/>
      <c r="D346" s="576"/>
      <c r="E346" s="576"/>
      <c r="F346" s="577"/>
      <c r="G346" s="99"/>
      <c r="H346" s="204"/>
      <c r="I346" s="204"/>
      <c r="J346" s="205">
        <f t="shared" si="45"/>
        <v>0</v>
      </c>
      <c r="K346" s="206" t="str">
        <f>IF(B345="","",VLOOKUP(B345,データ!C:D,2,0))</f>
        <v/>
      </c>
      <c r="L346" s="205">
        <f t="shared" si="46"/>
        <v>0</v>
      </c>
    </row>
    <row r="347" spans="2:12" ht="27.95" hidden="1" customHeight="1" outlineLevel="2" x14ac:dyDescent="0.2">
      <c r="B347" s="572"/>
      <c r="C347" s="573"/>
      <c r="D347" s="573"/>
      <c r="E347" s="573"/>
      <c r="F347" s="574"/>
      <c r="G347" s="77"/>
      <c r="H347" s="215"/>
      <c r="I347" s="215"/>
      <c r="J347" s="97">
        <f t="shared" si="45"/>
        <v>0</v>
      </c>
      <c r="K347" s="97" t="str">
        <f>IF(B347="","",VLOOKUP(B347,データ!C:D,2,0))</f>
        <v/>
      </c>
      <c r="L347" s="97">
        <f t="shared" si="46"/>
        <v>0</v>
      </c>
    </row>
    <row r="348" spans="2:12" ht="27.95" hidden="1" customHeight="1" outlineLevel="2" x14ac:dyDescent="0.2">
      <c r="B348" s="575"/>
      <c r="C348" s="576"/>
      <c r="D348" s="576"/>
      <c r="E348" s="576"/>
      <c r="F348" s="577"/>
      <c r="G348" s="99"/>
      <c r="H348" s="204"/>
      <c r="I348" s="204"/>
      <c r="J348" s="205">
        <f t="shared" si="45"/>
        <v>0</v>
      </c>
      <c r="K348" s="206" t="str">
        <f>IF(B347="","",VLOOKUP(B347,データ!C:D,2,0))</f>
        <v/>
      </c>
      <c r="L348" s="205">
        <f t="shared" si="46"/>
        <v>0</v>
      </c>
    </row>
    <row r="349" spans="2:12" ht="27.75" hidden="1" customHeight="1" outlineLevel="1" collapsed="1" x14ac:dyDescent="0.15">
      <c r="B349" s="565" t="s">
        <v>277</v>
      </c>
      <c r="C349" s="566"/>
      <c r="D349" s="566"/>
      <c r="E349" s="566"/>
      <c r="F349" s="566"/>
      <c r="G349" s="567"/>
      <c r="H349" s="226">
        <f>H335+H337+H339+H341+H343+H345+H347</f>
        <v>0</v>
      </c>
      <c r="I349" s="569"/>
      <c r="J349" s="570"/>
      <c r="K349" s="571"/>
      <c r="L349" s="98">
        <f>L335+L337+L339+L341+L343+L345+L347</f>
        <v>0</v>
      </c>
    </row>
    <row r="350" spans="2:12" ht="27.75" hidden="1" customHeight="1" outlineLevel="1" thickBot="1" x14ac:dyDescent="0.2">
      <c r="B350" s="307"/>
      <c r="C350" s="308"/>
      <c r="D350" s="308"/>
      <c r="E350" s="308"/>
      <c r="F350" s="308"/>
      <c r="G350" s="568"/>
      <c r="H350" s="202">
        <f>H336+H338+H340+H342+H344+H346+H348</f>
        <v>0</v>
      </c>
      <c r="I350" s="562"/>
      <c r="J350" s="563"/>
      <c r="K350" s="564"/>
      <c r="L350" s="203">
        <f>L336+L338+L340+L342+L344+L346+L348</f>
        <v>0</v>
      </c>
    </row>
    <row r="351" spans="2:12" collapsed="1" x14ac:dyDescent="0.15">
      <c r="L351" s="159"/>
    </row>
    <row r="352" spans="2:12" ht="15" hidden="1" customHeight="1" outlineLevel="1" x14ac:dyDescent="0.15">
      <c r="B352" s="156" t="s">
        <v>274</v>
      </c>
      <c r="D352" s="302"/>
      <c r="E352" s="302"/>
      <c r="F352" s="302"/>
      <c r="G352" s="302"/>
      <c r="H352" s="302"/>
      <c r="I352" s="173"/>
      <c r="J352" s="174"/>
      <c r="K352" s="175"/>
      <c r="L352" s="175"/>
    </row>
    <row r="353" spans="2:12" ht="15" hidden="1" customHeight="1" outlineLevel="1" x14ac:dyDescent="0.15">
      <c r="B353" s="161" t="s">
        <v>332</v>
      </c>
      <c r="C353" s="161"/>
      <c r="D353" s="176"/>
      <c r="E353" s="176"/>
      <c r="F353" s="176"/>
      <c r="G353" s="176"/>
      <c r="H353" s="176"/>
      <c r="I353" s="176"/>
      <c r="J353" s="162"/>
      <c r="K353" s="163"/>
      <c r="L353" s="163"/>
    </row>
    <row r="354" spans="2:12" ht="27.75" hidden="1" outlineLevel="1" thickBot="1" x14ac:dyDescent="0.2">
      <c r="B354" s="286" t="s">
        <v>222</v>
      </c>
      <c r="C354" s="287"/>
      <c r="D354" s="287"/>
      <c r="E354" s="287"/>
      <c r="F354" s="288"/>
      <c r="G354" s="124" t="s">
        <v>93</v>
      </c>
      <c r="H354" s="177" t="s">
        <v>324</v>
      </c>
      <c r="I354" s="178" t="s">
        <v>328</v>
      </c>
      <c r="J354" s="177" t="s">
        <v>329</v>
      </c>
      <c r="K354" s="179" t="s">
        <v>330</v>
      </c>
      <c r="L354" s="177" t="s">
        <v>331</v>
      </c>
    </row>
    <row r="355" spans="2:12" ht="27.95" hidden="1" customHeight="1" outlineLevel="1" x14ac:dyDescent="0.15">
      <c r="B355" s="538" t="s">
        <v>318</v>
      </c>
      <c r="C355" s="539"/>
      <c r="D355" s="539"/>
      <c r="E355" s="539"/>
      <c r="F355" s="540"/>
      <c r="G355" s="224"/>
      <c r="H355" s="225"/>
      <c r="I355" s="225"/>
      <c r="J355" s="226">
        <f>IFERROR(ROUNDDOWN(H355/I355*3/4,-3),0)</f>
        <v>0</v>
      </c>
      <c r="K355" s="226">
        <v>100000</v>
      </c>
      <c r="L355" s="98">
        <f>MIN(J355,K355)*I355</f>
        <v>0</v>
      </c>
    </row>
    <row r="356" spans="2:12" ht="27.95" hidden="1" customHeight="1" outlineLevel="1" x14ac:dyDescent="0.15">
      <c r="B356" s="551"/>
      <c r="C356" s="552"/>
      <c r="D356" s="552"/>
      <c r="E356" s="552"/>
      <c r="F356" s="553"/>
      <c r="G356" s="99"/>
      <c r="H356" s="216"/>
      <c r="I356" s="216"/>
      <c r="J356" s="217">
        <f>IFERROR(ROUNDDOWN(H356/I356*3/4,-3),0)</f>
        <v>0</v>
      </c>
      <c r="K356" s="223">
        <v>100000</v>
      </c>
      <c r="L356" s="227">
        <f>MIN(J356,K356)*I356</f>
        <v>0</v>
      </c>
    </row>
    <row r="357" spans="2:12" ht="27.95" hidden="1" customHeight="1" outlineLevel="1" x14ac:dyDescent="0.15">
      <c r="B357" s="554"/>
      <c r="C357" s="297"/>
      <c r="D357" s="297"/>
      <c r="E357" s="297"/>
      <c r="F357" s="298"/>
      <c r="G357" s="77"/>
      <c r="H357" s="215"/>
      <c r="I357" s="215"/>
      <c r="J357" s="97">
        <f>IFERROR(ROUNDDOWN(H357/I357*3/4,-3),0)</f>
        <v>0</v>
      </c>
      <c r="K357" s="97" t="str">
        <f>IF(B357="","",VLOOKUP(B357,データ!C:D,2,0))</f>
        <v/>
      </c>
      <c r="L357" s="228">
        <f t="shared" ref="L357:L358" si="47">MIN(J357,K357)*I357</f>
        <v>0</v>
      </c>
    </row>
    <row r="358" spans="2:12" ht="27.95" hidden="1" customHeight="1" outlineLevel="1" x14ac:dyDescent="0.15">
      <c r="B358" s="555"/>
      <c r="C358" s="556"/>
      <c r="D358" s="556"/>
      <c r="E358" s="556"/>
      <c r="F358" s="557"/>
      <c r="G358" s="198"/>
      <c r="H358" s="204"/>
      <c r="I358" s="204"/>
      <c r="J358" s="205">
        <f t="shared" ref="J358" si="48">IFERROR(ROUNDDOWN(H358/I358*3/4,-3),0)</f>
        <v>0</v>
      </c>
      <c r="K358" s="206" t="str">
        <f>IF(B357="","",VLOOKUP(B357,データ!C:D,2,0))</f>
        <v/>
      </c>
      <c r="L358" s="207">
        <f t="shared" si="47"/>
        <v>0</v>
      </c>
    </row>
    <row r="359" spans="2:12" ht="27.95" hidden="1" customHeight="1" outlineLevel="1" x14ac:dyDescent="0.15">
      <c r="B359" s="558" t="s">
        <v>321</v>
      </c>
      <c r="C359" s="290"/>
      <c r="D359" s="290"/>
      <c r="E359" s="290"/>
      <c r="F359" s="290"/>
      <c r="G359" s="291"/>
      <c r="H359" s="97">
        <f>H355+H357</f>
        <v>0</v>
      </c>
      <c r="I359" s="559"/>
      <c r="J359" s="560"/>
      <c r="K359" s="561"/>
      <c r="L359" s="228">
        <f>IFERROR(MIN((L355+L357)/I355,K357)*I355,0)</f>
        <v>0</v>
      </c>
    </row>
    <row r="360" spans="2:12" ht="27.95" hidden="1" customHeight="1" outlineLevel="1" thickBot="1" x14ac:dyDescent="0.2">
      <c r="B360" s="541"/>
      <c r="C360" s="542"/>
      <c r="D360" s="542"/>
      <c r="E360" s="542"/>
      <c r="F360" s="542"/>
      <c r="G360" s="543"/>
      <c r="H360" s="221">
        <f>H356+H358</f>
        <v>0</v>
      </c>
      <c r="I360" s="562"/>
      <c r="J360" s="563"/>
      <c r="K360" s="564"/>
      <c r="L360" s="203">
        <f>IFERROR(MIN((L356+L358)/I356,K358)*I356,0)</f>
        <v>0</v>
      </c>
    </row>
    <row r="361" spans="2:12" ht="27.95" hidden="1" customHeight="1" outlineLevel="2" x14ac:dyDescent="0.15">
      <c r="B361" s="538" t="s">
        <v>318</v>
      </c>
      <c r="C361" s="539"/>
      <c r="D361" s="539"/>
      <c r="E361" s="539"/>
      <c r="F361" s="540"/>
      <c r="G361" s="224"/>
      <c r="H361" s="225"/>
      <c r="I361" s="225"/>
      <c r="J361" s="226">
        <f>IFERROR(ROUNDDOWN(H361/I361*3/4,-3),0)</f>
        <v>0</v>
      </c>
      <c r="K361" s="226">
        <v>100000</v>
      </c>
      <c r="L361" s="98">
        <f>MIN(J361,K361)*I361</f>
        <v>0</v>
      </c>
    </row>
    <row r="362" spans="2:12" ht="27.95" hidden="1" customHeight="1" outlineLevel="2" x14ac:dyDescent="0.15">
      <c r="B362" s="551"/>
      <c r="C362" s="552"/>
      <c r="D362" s="552"/>
      <c r="E362" s="552"/>
      <c r="F362" s="553"/>
      <c r="G362" s="99"/>
      <c r="H362" s="216"/>
      <c r="I362" s="216"/>
      <c r="J362" s="217">
        <f>IFERROR(ROUNDDOWN(H362/I362*3/4,-3),0)</f>
        <v>0</v>
      </c>
      <c r="K362" s="223">
        <v>100000</v>
      </c>
      <c r="L362" s="227">
        <f>MIN(J362,K362)*I362</f>
        <v>0</v>
      </c>
    </row>
    <row r="363" spans="2:12" ht="27.95" hidden="1" customHeight="1" outlineLevel="2" x14ac:dyDescent="0.15">
      <c r="B363" s="554"/>
      <c r="C363" s="297"/>
      <c r="D363" s="297"/>
      <c r="E363" s="297"/>
      <c r="F363" s="298"/>
      <c r="G363" s="77"/>
      <c r="H363" s="215"/>
      <c r="I363" s="215"/>
      <c r="J363" s="97">
        <f>IFERROR(ROUNDDOWN(H363/I363*3/4,-3),0)</f>
        <v>0</v>
      </c>
      <c r="K363" s="97" t="str">
        <f>IF(B363="","",VLOOKUP(B363,データ!C:D,2,0))</f>
        <v/>
      </c>
      <c r="L363" s="228">
        <f t="shared" ref="L363:L364" si="49">MIN(J363,K363)*I363</f>
        <v>0</v>
      </c>
    </row>
    <row r="364" spans="2:12" ht="27.95" hidden="1" customHeight="1" outlineLevel="2" x14ac:dyDescent="0.15">
      <c r="B364" s="555"/>
      <c r="C364" s="556"/>
      <c r="D364" s="556"/>
      <c r="E364" s="556"/>
      <c r="F364" s="557"/>
      <c r="G364" s="198"/>
      <c r="H364" s="204"/>
      <c r="I364" s="204"/>
      <c r="J364" s="205">
        <f t="shared" ref="J364" si="50">IFERROR(ROUNDDOWN(H364/I364*3/4,-3),0)</f>
        <v>0</v>
      </c>
      <c r="K364" s="206" t="str">
        <f>IF(B363="","",VLOOKUP(B363,データ!C:D,2,0))</f>
        <v/>
      </c>
      <c r="L364" s="207">
        <f t="shared" si="49"/>
        <v>0</v>
      </c>
    </row>
    <row r="365" spans="2:12" ht="27.95" hidden="1" customHeight="1" outlineLevel="2" x14ac:dyDescent="0.15">
      <c r="B365" s="558" t="s">
        <v>321</v>
      </c>
      <c r="C365" s="290"/>
      <c r="D365" s="290"/>
      <c r="E365" s="290"/>
      <c r="F365" s="290"/>
      <c r="G365" s="291"/>
      <c r="H365" s="97">
        <f>H361+H363</f>
        <v>0</v>
      </c>
      <c r="I365" s="559"/>
      <c r="J365" s="560"/>
      <c r="K365" s="561"/>
      <c r="L365" s="228">
        <f>IFERROR(MIN((L361+L363)/I361,K363)*I361,0)</f>
        <v>0</v>
      </c>
    </row>
    <row r="366" spans="2:12" ht="27.95" hidden="1" customHeight="1" outlineLevel="2" x14ac:dyDescent="0.2">
      <c r="B366" s="541"/>
      <c r="C366" s="542"/>
      <c r="D366" s="542"/>
      <c r="E366" s="542"/>
      <c r="F366" s="542"/>
      <c r="G366" s="543"/>
      <c r="H366" s="221">
        <f>H362+H364</f>
        <v>0</v>
      </c>
      <c r="I366" s="562"/>
      <c r="J366" s="563"/>
      <c r="K366" s="564"/>
      <c r="L366" s="203">
        <f>IFERROR(MIN((L362+L364)/I362,K364)*I362,0)</f>
        <v>0</v>
      </c>
    </row>
    <row r="367" spans="2:12" ht="27.95" hidden="1" customHeight="1" outlineLevel="2" x14ac:dyDescent="0.15">
      <c r="B367" s="538" t="s">
        <v>318</v>
      </c>
      <c r="C367" s="539"/>
      <c r="D367" s="539"/>
      <c r="E367" s="539"/>
      <c r="F367" s="540"/>
      <c r="G367" s="224"/>
      <c r="H367" s="225"/>
      <c r="I367" s="225"/>
      <c r="J367" s="226">
        <f>IFERROR(ROUNDDOWN(H367/I367*3/4,-3),0)</f>
        <v>0</v>
      </c>
      <c r="K367" s="226">
        <v>100000</v>
      </c>
      <c r="L367" s="98">
        <f>MIN(J367,K367)*I367</f>
        <v>0</v>
      </c>
    </row>
    <row r="368" spans="2:12" ht="27.95" hidden="1" customHeight="1" outlineLevel="2" x14ac:dyDescent="0.15">
      <c r="B368" s="551"/>
      <c r="C368" s="552"/>
      <c r="D368" s="552"/>
      <c r="E368" s="552"/>
      <c r="F368" s="553"/>
      <c r="G368" s="99"/>
      <c r="H368" s="216"/>
      <c r="I368" s="216"/>
      <c r="J368" s="217">
        <f>IFERROR(ROUNDDOWN(H368/I368*3/4,-3),0)</f>
        <v>0</v>
      </c>
      <c r="K368" s="223">
        <v>100000</v>
      </c>
      <c r="L368" s="227">
        <f>MIN(J368,K368)*I368</f>
        <v>0</v>
      </c>
    </row>
    <row r="369" spans="2:12" ht="27.95" hidden="1" customHeight="1" outlineLevel="2" x14ac:dyDescent="0.15">
      <c r="B369" s="554"/>
      <c r="C369" s="297"/>
      <c r="D369" s="297"/>
      <c r="E369" s="297"/>
      <c r="F369" s="298"/>
      <c r="G369" s="77"/>
      <c r="H369" s="215"/>
      <c r="I369" s="215"/>
      <c r="J369" s="97">
        <f>IFERROR(ROUNDDOWN(H369/I369*3/4,-3),0)</f>
        <v>0</v>
      </c>
      <c r="K369" s="97" t="str">
        <f>IF(B369="","",VLOOKUP(B369,データ!C:D,2,0))</f>
        <v/>
      </c>
      <c r="L369" s="228">
        <f t="shared" ref="L369:L370" si="51">MIN(J369,K369)*I369</f>
        <v>0</v>
      </c>
    </row>
    <row r="370" spans="2:12" ht="27.95" hidden="1" customHeight="1" outlineLevel="2" x14ac:dyDescent="0.15">
      <c r="B370" s="555"/>
      <c r="C370" s="556"/>
      <c r="D370" s="556"/>
      <c r="E370" s="556"/>
      <c r="F370" s="557"/>
      <c r="G370" s="198"/>
      <c r="H370" s="204"/>
      <c r="I370" s="204"/>
      <c r="J370" s="205">
        <f t="shared" ref="J370" si="52">IFERROR(ROUNDDOWN(H370/I370*3/4,-3),0)</f>
        <v>0</v>
      </c>
      <c r="K370" s="206" t="str">
        <f>IF(B369="","",VLOOKUP(B369,データ!C:D,2,0))</f>
        <v/>
      </c>
      <c r="L370" s="207">
        <f t="shared" si="51"/>
        <v>0</v>
      </c>
    </row>
    <row r="371" spans="2:12" ht="27.95" hidden="1" customHeight="1" outlineLevel="2" x14ac:dyDescent="0.15">
      <c r="B371" s="558" t="s">
        <v>321</v>
      </c>
      <c r="C371" s="290"/>
      <c r="D371" s="290"/>
      <c r="E371" s="290"/>
      <c r="F371" s="290"/>
      <c r="G371" s="291"/>
      <c r="H371" s="97">
        <f>H367+H369</f>
        <v>0</v>
      </c>
      <c r="I371" s="559"/>
      <c r="J371" s="560"/>
      <c r="K371" s="561"/>
      <c r="L371" s="228">
        <f>IFERROR(MIN((L367+L369)/I367,K369)*I367,0)</f>
        <v>0</v>
      </c>
    </row>
    <row r="372" spans="2:12" ht="27.95" hidden="1" customHeight="1" outlineLevel="2" x14ac:dyDescent="0.2">
      <c r="B372" s="541"/>
      <c r="C372" s="542"/>
      <c r="D372" s="542"/>
      <c r="E372" s="542"/>
      <c r="F372" s="542"/>
      <c r="G372" s="543"/>
      <c r="H372" s="221">
        <f>H368+H370</f>
        <v>0</v>
      </c>
      <c r="I372" s="562"/>
      <c r="J372" s="563"/>
      <c r="K372" s="564"/>
      <c r="L372" s="203">
        <f>IFERROR(MIN((L368+L370)/I368,K370)*I368,0)</f>
        <v>0</v>
      </c>
    </row>
    <row r="373" spans="2:12" ht="15" hidden="1" customHeight="1" outlineLevel="1" collapsed="1" x14ac:dyDescent="0.15">
      <c r="B373" s="158"/>
      <c r="C373" s="158"/>
      <c r="D373" s="158"/>
      <c r="E373" s="158"/>
      <c r="F373" s="158"/>
      <c r="G373" s="158"/>
      <c r="H373" s="158"/>
      <c r="I373" s="158"/>
      <c r="J373" s="158"/>
      <c r="K373" s="158"/>
      <c r="L373" s="186"/>
    </row>
    <row r="374" spans="2:12" ht="15" hidden="1" customHeight="1" outlineLevel="1" x14ac:dyDescent="0.15">
      <c r="B374" s="161" t="s">
        <v>333</v>
      </c>
      <c r="C374" s="161"/>
      <c r="D374" s="176"/>
      <c r="E374" s="176"/>
      <c r="F374" s="176"/>
      <c r="G374" s="176"/>
      <c r="H374" s="176"/>
      <c r="I374" s="176"/>
      <c r="J374" s="162"/>
      <c r="K374" s="163"/>
      <c r="L374" s="163"/>
    </row>
    <row r="375" spans="2:12" ht="27" hidden="1" outlineLevel="1" x14ac:dyDescent="0.15">
      <c r="B375" s="286" t="s">
        <v>222</v>
      </c>
      <c r="C375" s="287"/>
      <c r="D375" s="287"/>
      <c r="E375" s="287"/>
      <c r="F375" s="288"/>
      <c r="G375" s="124" t="s">
        <v>93</v>
      </c>
      <c r="H375" s="177" t="s">
        <v>324</v>
      </c>
      <c r="I375" s="178" t="s">
        <v>328</v>
      </c>
      <c r="J375" s="177" t="s">
        <v>329</v>
      </c>
      <c r="K375" s="179" t="s">
        <v>330</v>
      </c>
      <c r="L375" s="177" t="s">
        <v>331</v>
      </c>
    </row>
    <row r="376" spans="2:12" ht="27.95" hidden="1" customHeight="1" outlineLevel="1" x14ac:dyDescent="0.15">
      <c r="B376" s="572"/>
      <c r="C376" s="573"/>
      <c r="D376" s="573"/>
      <c r="E376" s="573"/>
      <c r="F376" s="574"/>
      <c r="G376" s="77"/>
      <c r="H376" s="215"/>
      <c r="I376" s="215"/>
      <c r="J376" s="97">
        <f t="shared" ref="J376:J389" si="53">IFERROR(ROUNDDOWN(H376/I376*3/4,-3),0)</f>
        <v>0</v>
      </c>
      <c r="K376" s="97" t="str">
        <f>IF(B376="","",VLOOKUP(B376,データ!C:D,2,0))</f>
        <v/>
      </c>
      <c r="L376" s="97">
        <f t="shared" ref="L376:L389" si="54">MIN(J376,K376)*I376</f>
        <v>0</v>
      </c>
    </row>
    <row r="377" spans="2:12" ht="27.95" hidden="1" customHeight="1" outlineLevel="1" x14ac:dyDescent="0.15">
      <c r="B377" s="575"/>
      <c r="C377" s="576"/>
      <c r="D377" s="576"/>
      <c r="E377" s="576"/>
      <c r="F377" s="577"/>
      <c r="G377" s="99"/>
      <c r="H377" s="204"/>
      <c r="I377" s="204"/>
      <c r="J377" s="205">
        <f t="shared" si="53"/>
        <v>0</v>
      </c>
      <c r="K377" s="206" t="str">
        <f>IF(B376="","",VLOOKUP(B376,データ!C:D,2,0))</f>
        <v/>
      </c>
      <c r="L377" s="205">
        <f t="shared" si="54"/>
        <v>0</v>
      </c>
    </row>
    <row r="378" spans="2:12" ht="27.95" hidden="1" customHeight="1" outlineLevel="1" x14ac:dyDescent="0.15">
      <c r="B378" s="572"/>
      <c r="C378" s="573"/>
      <c r="D378" s="573"/>
      <c r="E378" s="573"/>
      <c r="F378" s="574"/>
      <c r="G378" s="77"/>
      <c r="H378" s="215"/>
      <c r="I378" s="215"/>
      <c r="J378" s="97">
        <f t="shared" si="53"/>
        <v>0</v>
      </c>
      <c r="K378" s="97" t="str">
        <f>IF(B378="","",VLOOKUP(B378,データ!C:D,2,0))</f>
        <v/>
      </c>
      <c r="L378" s="97">
        <f t="shared" si="54"/>
        <v>0</v>
      </c>
    </row>
    <row r="379" spans="2:12" ht="27.95" hidden="1" customHeight="1" outlineLevel="1" x14ac:dyDescent="0.15">
      <c r="B379" s="575"/>
      <c r="C379" s="576"/>
      <c r="D379" s="576"/>
      <c r="E379" s="576"/>
      <c r="F379" s="577"/>
      <c r="G379" s="99"/>
      <c r="H379" s="204"/>
      <c r="I379" s="204"/>
      <c r="J379" s="205">
        <f t="shared" si="53"/>
        <v>0</v>
      </c>
      <c r="K379" s="206" t="str">
        <f>IF(B378="","",VLOOKUP(B378,データ!C:D,2,0))</f>
        <v/>
      </c>
      <c r="L379" s="205">
        <f t="shared" si="54"/>
        <v>0</v>
      </c>
    </row>
    <row r="380" spans="2:12" ht="27.95" hidden="1" customHeight="1" outlineLevel="1" x14ac:dyDescent="0.15">
      <c r="B380" s="572"/>
      <c r="C380" s="573"/>
      <c r="D380" s="573"/>
      <c r="E380" s="573"/>
      <c r="F380" s="574"/>
      <c r="G380" s="77"/>
      <c r="H380" s="215"/>
      <c r="I380" s="215"/>
      <c r="J380" s="97">
        <f t="shared" si="53"/>
        <v>0</v>
      </c>
      <c r="K380" s="97" t="str">
        <f>IF(B380="","",VLOOKUP(B380,データ!C:D,2,0))</f>
        <v/>
      </c>
      <c r="L380" s="97">
        <f t="shared" si="54"/>
        <v>0</v>
      </c>
    </row>
    <row r="381" spans="2:12" ht="27.95" hidden="1" customHeight="1" outlineLevel="1" thickBot="1" x14ac:dyDescent="0.2">
      <c r="B381" s="575"/>
      <c r="C381" s="576"/>
      <c r="D381" s="576"/>
      <c r="E381" s="576"/>
      <c r="F381" s="577"/>
      <c r="G381" s="99"/>
      <c r="H381" s="204"/>
      <c r="I381" s="204"/>
      <c r="J381" s="205">
        <f t="shared" si="53"/>
        <v>0</v>
      </c>
      <c r="K381" s="206" t="str">
        <f>IF(B380="","",VLOOKUP(B380,データ!C:D,2,0))</f>
        <v/>
      </c>
      <c r="L381" s="205">
        <f t="shared" si="54"/>
        <v>0</v>
      </c>
    </row>
    <row r="382" spans="2:12" ht="27.95" hidden="1" customHeight="1" outlineLevel="2" x14ac:dyDescent="0.2">
      <c r="B382" s="572"/>
      <c r="C382" s="573"/>
      <c r="D382" s="573"/>
      <c r="E382" s="573"/>
      <c r="F382" s="574"/>
      <c r="G382" s="77"/>
      <c r="H382" s="215"/>
      <c r="I382" s="215"/>
      <c r="J382" s="97">
        <f t="shared" si="53"/>
        <v>0</v>
      </c>
      <c r="K382" s="97" t="str">
        <f>IF(B382="","",VLOOKUP(B382,データ!C:D,2,0))</f>
        <v/>
      </c>
      <c r="L382" s="97">
        <f t="shared" si="54"/>
        <v>0</v>
      </c>
    </row>
    <row r="383" spans="2:12" ht="27.95" hidden="1" customHeight="1" outlineLevel="2" x14ac:dyDescent="0.2">
      <c r="B383" s="575"/>
      <c r="C383" s="576"/>
      <c r="D383" s="576"/>
      <c r="E383" s="576"/>
      <c r="F383" s="577"/>
      <c r="G383" s="99"/>
      <c r="H383" s="204"/>
      <c r="I383" s="204"/>
      <c r="J383" s="205">
        <f t="shared" si="53"/>
        <v>0</v>
      </c>
      <c r="K383" s="206" t="str">
        <f>IF(B382="","",VLOOKUP(B382,データ!C:D,2,0))</f>
        <v/>
      </c>
      <c r="L383" s="205">
        <f t="shared" si="54"/>
        <v>0</v>
      </c>
    </row>
    <row r="384" spans="2:12" ht="27.95" hidden="1" customHeight="1" outlineLevel="2" x14ac:dyDescent="0.2">
      <c r="B384" s="572"/>
      <c r="C384" s="573"/>
      <c r="D384" s="573"/>
      <c r="E384" s="573"/>
      <c r="F384" s="574"/>
      <c r="G384" s="77"/>
      <c r="H384" s="215"/>
      <c r="I384" s="215"/>
      <c r="J384" s="97">
        <f t="shared" si="53"/>
        <v>0</v>
      </c>
      <c r="K384" s="97" t="str">
        <f>IF(B384="","",VLOOKUP(B384,データ!C:D,2,0))</f>
        <v/>
      </c>
      <c r="L384" s="97">
        <f t="shared" si="54"/>
        <v>0</v>
      </c>
    </row>
    <row r="385" spans="2:12" ht="27.95" hidden="1" customHeight="1" outlineLevel="2" x14ac:dyDescent="0.2">
      <c r="B385" s="575"/>
      <c r="C385" s="576"/>
      <c r="D385" s="576"/>
      <c r="E385" s="576"/>
      <c r="F385" s="577"/>
      <c r="G385" s="99"/>
      <c r="H385" s="204"/>
      <c r="I385" s="204"/>
      <c r="J385" s="205">
        <f t="shared" si="53"/>
        <v>0</v>
      </c>
      <c r="K385" s="206" t="str">
        <f>IF(B384="","",VLOOKUP(B384,データ!C:D,2,0))</f>
        <v/>
      </c>
      <c r="L385" s="205">
        <f t="shared" si="54"/>
        <v>0</v>
      </c>
    </row>
    <row r="386" spans="2:12" ht="27.95" hidden="1" customHeight="1" outlineLevel="2" x14ac:dyDescent="0.2">
      <c r="B386" s="572"/>
      <c r="C386" s="573"/>
      <c r="D386" s="573"/>
      <c r="E386" s="573"/>
      <c r="F386" s="574"/>
      <c r="G386" s="77"/>
      <c r="H386" s="215"/>
      <c r="I386" s="215"/>
      <c r="J386" s="97">
        <f t="shared" si="53"/>
        <v>0</v>
      </c>
      <c r="K386" s="97" t="str">
        <f>IF(B386="","",VLOOKUP(B386,データ!C:D,2,0))</f>
        <v/>
      </c>
      <c r="L386" s="97">
        <f t="shared" si="54"/>
        <v>0</v>
      </c>
    </row>
    <row r="387" spans="2:12" ht="27.95" hidden="1" customHeight="1" outlineLevel="2" x14ac:dyDescent="0.2">
      <c r="B387" s="575"/>
      <c r="C387" s="576"/>
      <c r="D387" s="576"/>
      <c r="E387" s="576"/>
      <c r="F387" s="577"/>
      <c r="G387" s="99"/>
      <c r="H387" s="204"/>
      <c r="I387" s="204"/>
      <c r="J387" s="205">
        <f t="shared" si="53"/>
        <v>0</v>
      </c>
      <c r="K387" s="206" t="str">
        <f>IF(B386="","",VLOOKUP(B386,データ!C:D,2,0))</f>
        <v/>
      </c>
      <c r="L387" s="205">
        <f t="shared" si="54"/>
        <v>0</v>
      </c>
    </row>
    <row r="388" spans="2:12" ht="27.95" hidden="1" customHeight="1" outlineLevel="2" x14ac:dyDescent="0.2">
      <c r="B388" s="572"/>
      <c r="C388" s="573"/>
      <c r="D388" s="573"/>
      <c r="E388" s="573"/>
      <c r="F388" s="574"/>
      <c r="G388" s="77"/>
      <c r="H388" s="215"/>
      <c r="I388" s="215"/>
      <c r="J388" s="97">
        <f t="shared" si="53"/>
        <v>0</v>
      </c>
      <c r="K388" s="97" t="str">
        <f>IF(B388="","",VLOOKUP(B388,データ!C:D,2,0))</f>
        <v/>
      </c>
      <c r="L388" s="97">
        <f t="shared" si="54"/>
        <v>0</v>
      </c>
    </row>
    <row r="389" spans="2:12" ht="27.95" hidden="1" customHeight="1" outlineLevel="2" x14ac:dyDescent="0.2">
      <c r="B389" s="575"/>
      <c r="C389" s="576"/>
      <c r="D389" s="576"/>
      <c r="E389" s="576"/>
      <c r="F389" s="577"/>
      <c r="G389" s="99"/>
      <c r="H389" s="204"/>
      <c r="I389" s="204"/>
      <c r="J389" s="205">
        <f t="shared" si="53"/>
        <v>0</v>
      </c>
      <c r="K389" s="206" t="str">
        <f>IF(B388="","",VLOOKUP(B388,データ!C:D,2,0))</f>
        <v/>
      </c>
      <c r="L389" s="205">
        <f t="shared" si="54"/>
        <v>0</v>
      </c>
    </row>
    <row r="390" spans="2:12" ht="27.75" hidden="1" customHeight="1" outlineLevel="1" collapsed="1" x14ac:dyDescent="0.15">
      <c r="B390" s="565" t="s">
        <v>277</v>
      </c>
      <c r="C390" s="566"/>
      <c r="D390" s="566"/>
      <c r="E390" s="566"/>
      <c r="F390" s="566"/>
      <c r="G390" s="567"/>
      <c r="H390" s="226">
        <f>H376+H378+H380+H382+H384+H386+H388</f>
        <v>0</v>
      </c>
      <c r="I390" s="569"/>
      <c r="J390" s="570"/>
      <c r="K390" s="571"/>
      <c r="L390" s="98">
        <f>L376+L378+L380+L382+L384+L386+L388</f>
        <v>0</v>
      </c>
    </row>
    <row r="391" spans="2:12" ht="27.75" hidden="1" customHeight="1" outlineLevel="1" thickBot="1" x14ac:dyDescent="0.2">
      <c r="B391" s="307"/>
      <c r="C391" s="308"/>
      <c r="D391" s="308"/>
      <c r="E391" s="308"/>
      <c r="F391" s="308"/>
      <c r="G391" s="568"/>
      <c r="H391" s="202">
        <f>H377+H379+H381+H383+H385+H387+H389</f>
        <v>0</v>
      </c>
      <c r="I391" s="562"/>
      <c r="J391" s="563"/>
      <c r="K391" s="564"/>
      <c r="L391" s="203">
        <f>L377+L379+L381+L383+L385+L387+L389</f>
        <v>0</v>
      </c>
    </row>
    <row r="392" spans="2:12" collapsed="1" x14ac:dyDescent="0.15">
      <c r="L392" s="159"/>
    </row>
    <row r="393" spans="2:12" ht="15" hidden="1" customHeight="1" outlineLevel="1" x14ac:dyDescent="0.15">
      <c r="B393" s="156" t="s">
        <v>274</v>
      </c>
      <c r="D393" s="302"/>
      <c r="E393" s="302"/>
      <c r="F393" s="302"/>
      <c r="G393" s="302"/>
      <c r="H393" s="302"/>
      <c r="I393" s="173"/>
      <c r="J393" s="174"/>
      <c r="K393" s="175"/>
      <c r="L393" s="175"/>
    </row>
    <row r="394" spans="2:12" ht="15" hidden="1" customHeight="1" outlineLevel="1" x14ac:dyDescent="0.15">
      <c r="B394" s="161" t="s">
        <v>332</v>
      </c>
      <c r="C394" s="161"/>
      <c r="D394" s="176"/>
      <c r="E394" s="176"/>
      <c r="F394" s="176"/>
      <c r="G394" s="176"/>
      <c r="H394" s="176"/>
      <c r="I394" s="176"/>
      <c r="J394" s="162"/>
      <c r="K394" s="163"/>
      <c r="L394" s="163"/>
    </row>
    <row r="395" spans="2:12" ht="27.75" hidden="1" outlineLevel="1" thickBot="1" x14ac:dyDescent="0.2">
      <c r="B395" s="286" t="s">
        <v>222</v>
      </c>
      <c r="C395" s="287"/>
      <c r="D395" s="287"/>
      <c r="E395" s="287"/>
      <c r="F395" s="288"/>
      <c r="G395" s="124" t="s">
        <v>93</v>
      </c>
      <c r="H395" s="177" t="s">
        <v>324</v>
      </c>
      <c r="I395" s="178" t="s">
        <v>328</v>
      </c>
      <c r="J395" s="177" t="s">
        <v>329</v>
      </c>
      <c r="K395" s="179" t="s">
        <v>330</v>
      </c>
      <c r="L395" s="177" t="s">
        <v>331</v>
      </c>
    </row>
    <row r="396" spans="2:12" ht="27.95" hidden="1" customHeight="1" outlineLevel="1" x14ac:dyDescent="0.15">
      <c r="B396" s="538" t="s">
        <v>318</v>
      </c>
      <c r="C396" s="539"/>
      <c r="D396" s="539"/>
      <c r="E396" s="539"/>
      <c r="F396" s="540"/>
      <c r="G396" s="224"/>
      <c r="H396" s="225"/>
      <c r="I396" s="225"/>
      <c r="J396" s="226">
        <f>IFERROR(ROUNDDOWN(H396/I396*3/4,-3),0)</f>
        <v>0</v>
      </c>
      <c r="K396" s="226">
        <v>100000</v>
      </c>
      <c r="L396" s="98">
        <f>MIN(J396,K396)*I396</f>
        <v>0</v>
      </c>
    </row>
    <row r="397" spans="2:12" ht="27.95" hidden="1" customHeight="1" outlineLevel="1" x14ac:dyDescent="0.15">
      <c r="B397" s="551"/>
      <c r="C397" s="552"/>
      <c r="D397" s="552"/>
      <c r="E397" s="552"/>
      <c r="F397" s="553"/>
      <c r="G397" s="99"/>
      <c r="H397" s="216"/>
      <c r="I397" s="216"/>
      <c r="J397" s="217">
        <f>IFERROR(ROUNDDOWN(H397/I397*3/4,-3),0)</f>
        <v>0</v>
      </c>
      <c r="K397" s="223">
        <v>100000</v>
      </c>
      <c r="L397" s="227">
        <f>MIN(J397,K397)*I397</f>
        <v>0</v>
      </c>
    </row>
    <row r="398" spans="2:12" ht="27.95" hidden="1" customHeight="1" outlineLevel="1" x14ac:dyDescent="0.15">
      <c r="B398" s="554"/>
      <c r="C398" s="297"/>
      <c r="D398" s="297"/>
      <c r="E398" s="297"/>
      <c r="F398" s="298"/>
      <c r="G398" s="77"/>
      <c r="H398" s="215"/>
      <c r="I398" s="215"/>
      <c r="J398" s="97">
        <f>IFERROR(ROUNDDOWN(H398/I398*3/4,-3),0)</f>
        <v>0</v>
      </c>
      <c r="K398" s="97" t="str">
        <f>IF(B398="","",VLOOKUP(B398,データ!C:D,2,0))</f>
        <v/>
      </c>
      <c r="L398" s="228">
        <f t="shared" ref="L398:L399" si="55">MIN(J398,K398)*I398</f>
        <v>0</v>
      </c>
    </row>
    <row r="399" spans="2:12" ht="27.95" hidden="1" customHeight="1" outlineLevel="1" x14ac:dyDescent="0.15">
      <c r="B399" s="555"/>
      <c r="C399" s="556"/>
      <c r="D399" s="556"/>
      <c r="E399" s="556"/>
      <c r="F399" s="557"/>
      <c r="G399" s="198"/>
      <c r="H399" s="204"/>
      <c r="I399" s="204"/>
      <c r="J399" s="205">
        <f t="shared" ref="J399" si="56">IFERROR(ROUNDDOWN(H399/I399*3/4,-3),0)</f>
        <v>0</v>
      </c>
      <c r="K399" s="206" t="str">
        <f>IF(B398="","",VLOOKUP(B398,データ!C:D,2,0))</f>
        <v/>
      </c>
      <c r="L399" s="207">
        <f t="shared" si="55"/>
        <v>0</v>
      </c>
    </row>
    <row r="400" spans="2:12" ht="27.95" hidden="1" customHeight="1" outlineLevel="1" x14ac:dyDescent="0.15">
      <c r="B400" s="558" t="s">
        <v>321</v>
      </c>
      <c r="C400" s="290"/>
      <c r="D400" s="290"/>
      <c r="E400" s="290"/>
      <c r="F400" s="290"/>
      <c r="G400" s="291"/>
      <c r="H400" s="97">
        <f>H396+H398</f>
        <v>0</v>
      </c>
      <c r="I400" s="559"/>
      <c r="J400" s="560"/>
      <c r="K400" s="561"/>
      <c r="L400" s="228">
        <f>IFERROR(MIN((L396+L398)/I396,K398)*I396,0)</f>
        <v>0</v>
      </c>
    </row>
    <row r="401" spans="2:12" ht="27.95" hidden="1" customHeight="1" outlineLevel="1" thickBot="1" x14ac:dyDescent="0.2">
      <c r="B401" s="541"/>
      <c r="C401" s="542"/>
      <c r="D401" s="542"/>
      <c r="E401" s="542"/>
      <c r="F401" s="542"/>
      <c r="G401" s="543"/>
      <c r="H401" s="221">
        <f>H397+H399</f>
        <v>0</v>
      </c>
      <c r="I401" s="562"/>
      <c r="J401" s="563"/>
      <c r="K401" s="564"/>
      <c r="L401" s="203">
        <f>IFERROR(MIN((L397+L399)/I397,K399)*I397,0)</f>
        <v>0</v>
      </c>
    </row>
    <row r="402" spans="2:12" ht="27.95" hidden="1" customHeight="1" outlineLevel="2" x14ac:dyDescent="0.15">
      <c r="B402" s="538" t="s">
        <v>318</v>
      </c>
      <c r="C402" s="539"/>
      <c r="D402" s="539"/>
      <c r="E402" s="539"/>
      <c r="F402" s="540"/>
      <c r="G402" s="224"/>
      <c r="H402" s="225"/>
      <c r="I402" s="225"/>
      <c r="J402" s="226">
        <f>IFERROR(ROUNDDOWN(H402/I402*3/4,-3),0)</f>
        <v>0</v>
      </c>
      <c r="K402" s="226">
        <v>100000</v>
      </c>
      <c r="L402" s="98">
        <f>MIN(J402,K402)*I402</f>
        <v>0</v>
      </c>
    </row>
    <row r="403" spans="2:12" ht="27.95" hidden="1" customHeight="1" outlineLevel="2" x14ac:dyDescent="0.15">
      <c r="B403" s="551"/>
      <c r="C403" s="552"/>
      <c r="D403" s="552"/>
      <c r="E403" s="552"/>
      <c r="F403" s="553"/>
      <c r="G403" s="99"/>
      <c r="H403" s="216"/>
      <c r="I403" s="216"/>
      <c r="J403" s="217">
        <f>IFERROR(ROUNDDOWN(H403/I403*3/4,-3),0)</f>
        <v>0</v>
      </c>
      <c r="K403" s="223">
        <v>100000</v>
      </c>
      <c r="L403" s="227">
        <f>MIN(J403,K403)*I403</f>
        <v>0</v>
      </c>
    </row>
    <row r="404" spans="2:12" ht="27.95" hidden="1" customHeight="1" outlineLevel="2" x14ac:dyDescent="0.15">
      <c r="B404" s="554"/>
      <c r="C404" s="297"/>
      <c r="D404" s="297"/>
      <c r="E404" s="297"/>
      <c r="F404" s="298"/>
      <c r="G404" s="77"/>
      <c r="H404" s="215"/>
      <c r="I404" s="215"/>
      <c r="J404" s="97">
        <f>IFERROR(ROUNDDOWN(H404/I404*3/4,-3),0)</f>
        <v>0</v>
      </c>
      <c r="K404" s="97" t="str">
        <f>IF(B404="","",VLOOKUP(B404,データ!C:D,2,0))</f>
        <v/>
      </c>
      <c r="L404" s="228">
        <f t="shared" ref="L404:L405" si="57">MIN(J404,K404)*I404</f>
        <v>0</v>
      </c>
    </row>
    <row r="405" spans="2:12" ht="27.95" hidden="1" customHeight="1" outlineLevel="2" x14ac:dyDescent="0.15">
      <c r="B405" s="555"/>
      <c r="C405" s="556"/>
      <c r="D405" s="556"/>
      <c r="E405" s="556"/>
      <c r="F405" s="557"/>
      <c r="G405" s="198"/>
      <c r="H405" s="204"/>
      <c r="I405" s="204"/>
      <c r="J405" s="205">
        <f t="shared" ref="J405" si="58">IFERROR(ROUNDDOWN(H405/I405*3/4,-3),0)</f>
        <v>0</v>
      </c>
      <c r="K405" s="206" t="str">
        <f>IF(B404="","",VLOOKUP(B404,データ!C:D,2,0))</f>
        <v/>
      </c>
      <c r="L405" s="207">
        <f t="shared" si="57"/>
        <v>0</v>
      </c>
    </row>
    <row r="406" spans="2:12" ht="27.95" hidden="1" customHeight="1" outlineLevel="2" x14ac:dyDescent="0.15">
      <c r="B406" s="558" t="s">
        <v>321</v>
      </c>
      <c r="C406" s="290"/>
      <c r="D406" s="290"/>
      <c r="E406" s="290"/>
      <c r="F406" s="290"/>
      <c r="G406" s="291"/>
      <c r="H406" s="97">
        <f>H402+H404</f>
        <v>0</v>
      </c>
      <c r="I406" s="559"/>
      <c r="J406" s="560"/>
      <c r="K406" s="561"/>
      <c r="L406" s="228">
        <f>IFERROR(MIN((L402+L404)/I402,K404)*I402,0)</f>
        <v>0</v>
      </c>
    </row>
    <row r="407" spans="2:12" ht="27.95" hidden="1" customHeight="1" outlineLevel="2" x14ac:dyDescent="0.2">
      <c r="B407" s="541"/>
      <c r="C407" s="542"/>
      <c r="D407" s="542"/>
      <c r="E407" s="542"/>
      <c r="F407" s="542"/>
      <c r="G407" s="543"/>
      <c r="H407" s="221">
        <f>H403+H405</f>
        <v>0</v>
      </c>
      <c r="I407" s="562"/>
      <c r="J407" s="563"/>
      <c r="K407" s="564"/>
      <c r="L407" s="203">
        <f>IFERROR(MIN((L403+L405)/I403,K405)*I403,0)</f>
        <v>0</v>
      </c>
    </row>
    <row r="408" spans="2:12" ht="27.95" hidden="1" customHeight="1" outlineLevel="2" x14ac:dyDescent="0.15">
      <c r="B408" s="538" t="s">
        <v>318</v>
      </c>
      <c r="C408" s="539"/>
      <c r="D408" s="539"/>
      <c r="E408" s="539"/>
      <c r="F408" s="540"/>
      <c r="G408" s="224"/>
      <c r="H408" s="225"/>
      <c r="I408" s="225"/>
      <c r="J408" s="226">
        <f>IFERROR(ROUNDDOWN(H408/I408*3/4,-3),0)</f>
        <v>0</v>
      </c>
      <c r="K408" s="226">
        <v>100000</v>
      </c>
      <c r="L408" s="98">
        <f>MIN(J408,K408)*I408</f>
        <v>0</v>
      </c>
    </row>
    <row r="409" spans="2:12" ht="27.95" hidden="1" customHeight="1" outlineLevel="2" x14ac:dyDescent="0.15">
      <c r="B409" s="551"/>
      <c r="C409" s="552"/>
      <c r="D409" s="552"/>
      <c r="E409" s="552"/>
      <c r="F409" s="553"/>
      <c r="G409" s="99"/>
      <c r="H409" s="216"/>
      <c r="I409" s="216"/>
      <c r="J409" s="217">
        <f>IFERROR(ROUNDDOWN(H409/I409*3/4,-3),0)</f>
        <v>0</v>
      </c>
      <c r="K409" s="223">
        <v>100000</v>
      </c>
      <c r="L409" s="227">
        <f>MIN(J409,K409)*I409</f>
        <v>0</v>
      </c>
    </row>
    <row r="410" spans="2:12" ht="27.95" hidden="1" customHeight="1" outlineLevel="2" x14ac:dyDescent="0.15">
      <c r="B410" s="554"/>
      <c r="C410" s="297"/>
      <c r="D410" s="297"/>
      <c r="E410" s="297"/>
      <c r="F410" s="298"/>
      <c r="G410" s="77"/>
      <c r="H410" s="215"/>
      <c r="I410" s="215"/>
      <c r="J410" s="97">
        <f>IFERROR(ROUNDDOWN(H410/I410*3/4,-3),0)</f>
        <v>0</v>
      </c>
      <c r="K410" s="97" t="str">
        <f>IF(B410="","",VLOOKUP(B410,データ!C:D,2,0))</f>
        <v/>
      </c>
      <c r="L410" s="228">
        <f t="shared" ref="L410:L411" si="59">MIN(J410,K410)*I410</f>
        <v>0</v>
      </c>
    </row>
    <row r="411" spans="2:12" ht="27.95" hidden="1" customHeight="1" outlineLevel="2" x14ac:dyDescent="0.15">
      <c r="B411" s="555"/>
      <c r="C411" s="556"/>
      <c r="D411" s="556"/>
      <c r="E411" s="556"/>
      <c r="F411" s="557"/>
      <c r="G411" s="198"/>
      <c r="H411" s="204"/>
      <c r="I411" s="204"/>
      <c r="J411" s="205">
        <f t="shared" ref="J411" si="60">IFERROR(ROUNDDOWN(H411/I411*3/4,-3),0)</f>
        <v>0</v>
      </c>
      <c r="K411" s="206" t="str">
        <f>IF(B410="","",VLOOKUP(B410,データ!C:D,2,0))</f>
        <v/>
      </c>
      <c r="L411" s="207">
        <f t="shared" si="59"/>
        <v>0</v>
      </c>
    </row>
    <row r="412" spans="2:12" ht="27.95" hidden="1" customHeight="1" outlineLevel="2" x14ac:dyDescent="0.15">
      <c r="B412" s="558" t="s">
        <v>321</v>
      </c>
      <c r="C412" s="290"/>
      <c r="D412" s="290"/>
      <c r="E412" s="290"/>
      <c r="F412" s="290"/>
      <c r="G412" s="291"/>
      <c r="H412" s="97">
        <f>H408+H410</f>
        <v>0</v>
      </c>
      <c r="I412" s="559"/>
      <c r="J412" s="560"/>
      <c r="K412" s="561"/>
      <c r="L412" s="228">
        <f>IFERROR(MIN((L408+L410)/I408,K410)*I408,0)</f>
        <v>0</v>
      </c>
    </row>
    <row r="413" spans="2:12" ht="27.95" hidden="1" customHeight="1" outlineLevel="2" x14ac:dyDescent="0.2">
      <c r="B413" s="541"/>
      <c r="C413" s="542"/>
      <c r="D413" s="542"/>
      <c r="E413" s="542"/>
      <c r="F413" s="542"/>
      <c r="G413" s="543"/>
      <c r="H413" s="221">
        <f>H409+H411</f>
        <v>0</v>
      </c>
      <c r="I413" s="562"/>
      <c r="J413" s="563"/>
      <c r="K413" s="564"/>
      <c r="L413" s="203">
        <f>IFERROR(MIN((L409+L411)/I409,K411)*I409,0)</f>
        <v>0</v>
      </c>
    </row>
    <row r="414" spans="2:12" ht="15" hidden="1" customHeight="1" outlineLevel="1" collapsed="1" x14ac:dyDescent="0.15">
      <c r="B414" s="158"/>
      <c r="C414" s="158"/>
      <c r="D414" s="158"/>
      <c r="E414" s="158"/>
      <c r="F414" s="158"/>
      <c r="G414" s="158"/>
      <c r="H414" s="158"/>
      <c r="I414" s="158"/>
      <c r="J414" s="158"/>
      <c r="K414" s="158"/>
      <c r="L414" s="186"/>
    </row>
    <row r="415" spans="2:12" ht="15" hidden="1" customHeight="1" outlineLevel="1" x14ac:dyDescent="0.15">
      <c r="B415" s="161" t="s">
        <v>333</v>
      </c>
      <c r="C415" s="161"/>
      <c r="D415" s="176"/>
      <c r="E415" s="176"/>
      <c r="F415" s="176"/>
      <c r="G415" s="176"/>
      <c r="H415" s="176"/>
      <c r="I415" s="176"/>
      <c r="J415" s="162"/>
      <c r="K415" s="163"/>
      <c r="L415" s="163"/>
    </row>
    <row r="416" spans="2:12" ht="27" hidden="1" outlineLevel="1" x14ac:dyDescent="0.15">
      <c r="B416" s="286" t="s">
        <v>222</v>
      </c>
      <c r="C416" s="287"/>
      <c r="D416" s="287"/>
      <c r="E416" s="287"/>
      <c r="F416" s="288"/>
      <c r="G416" s="124" t="s">
        <v>93</v>
      </c>
      <c r="H416" s="177" t="s">
        <v>324</v>
      </c>
      <c r="I416" s="178" t="s">
        <v>328</v>
      </c>
      <c r="J416" s="177" t="s">
        <v>329</v>
      </c>
      <c r="K416" s="179" t="s">
        <v>330</v>
      </c>
      <c r="L416" s="177" t="s">
        <v>331</v>
      </c>
    </row>
    <row r="417" spans="2:12" ht="27.95" hidden="1" customHeight="1" outlineLevel="1" x14ac:dyDescent="0.15">
      <c r="B417" s="572"/>
      <c r="C417" s="573"/>
      <c r="D417" s="573"/>
      <c r="E417" s="573"/>
      <c r="F417" s="574"/>
      <c r="G417" s="77"/>
      <c r="H417" s="215"/>
      <c r="I417" s="215"/>
      <c r="J417" s="97">
        <f t="shared" ref="J417:J430" si="61">IFERROR(ROUNDDOWN(H417/I417*3/4,-3),0)</f>
        <v>0</v>
      </c>
      <c r="K417" s="97" t="str">
        <f>IF(B417="","",VLOOKUP(B417,データ!C:D,2,0))</f>
        <v/>
      </c>
      <c r="L417" s="97">
        <f t="shared" ref="L417:L430" si="62">MIN(J417,K417)*I417</f>
        <v>0</v>
      </c>
    </row>
    <row r="418" spans="2:12" ht="27.95" hidden="1" customHeight="1" outlineLevel="1" x14ac:dyDescent="0.15">
      <c r="B418" s="575"/>
      <c r="C418" s="576"/>
      <c r="D418" s="576"/>
      <c r="E418" s="576"/>
      <c r="F418" s="577"/>
      <c r="G418" s="99"/>
      <c r="H418" s="204"/>
      <c r="I418" s="204"/>
      <c r="J418" s="205">
        <f t="shared" si="61"/>
        <v>0</v>
      </c>
      <c r="K418" s="206" t="str">
        <f>IF(B417="","",VLOOKUP(B417,データ!C:D,2,0))</f>
        <v/>
      </c>
      <c r="L418" s="205">
        <f t="shared" si="62"/>
        <v>0</v>
      </c>
    </row>
    <row r="419" spans="2:12" ht="27.95" hidden="1" customHeight="1" outlineLevel="1" x14ac:dyDescent="0.15">
      <c r="B419" s="572"/>
      <c r="C419" s="573"/>
      <c r="D419" s="573"/>
      <c r="E419" s="573"/>
      <c r="F419" s="574"/>
      <c r="G419" s="77"/>
      <c r="H419" s="215"/>
      <c r="I419" s="215"/>
      <c r="J419" s="97">
        <f t="shared" si="61"/>
        <v>0</v>
      </c>
      <c r="K419" s="97" t="str">
        <f>IF(B419="","",VLOOKUP(B419,データ!C:D,2,0))</f>
        <v/>
      </c>
      <c r="L419" s="97">
        <f t="shared" si="62"/>
        <v>0</v>
      </c>
    </row>
    <row r="420" spans="2:12" ht="27.95" hidden="1" customHeight="1" outlineLevel="1" x14ac:dyDescent="0.15">
      <c r="B420" s="575"/>
      <c r="C420" s="576"/>
      <c r="D420" s="576"/>
      <c r="E420" s="576"/>
      <c r="F420" s="577"/>
      <c r="G420" s="99"/>
      <c r="H420" s="204"/>
      <c r="I420" s="204"/>
      <c r="J420" s="205">
        <f t="shared" si="61"/>
        <v>0</v>
      </c>
      <c r="K420" s="206" t="str">
        <f>IF(B419="","",VLOOKUP(B419,データ!C:D,2,0))</f>
        <v/>
      </c>
      <c r="L420" s="205">
        <f t="shared" si="62"/>
        <v>0</v>
      </c>
    </row>
    <row r="421" spans="2:12" ht="27.95" hidden="1" customHeight="1" outlineLevel="1" x14ac:dyDescent="0.15">
      <c r="B421" s="572"/>
      <c r="C421" s="573"/>
      <c r="D421" s="573"/>
      <c r="E421" s="573"/>
      <c r="F421" s="574"/>
      <c r="G421" s="77"/>
      <c r="H421" s="215"/>
      <c r="I421" s="215"/>
      <c r="J421" s="97">
        <f t="shared" si="61"/>
        <v>0</v>
      </c>
      <c r="K421" s="97" t="str">
        <f>IF(B421="","",VLOOKUP(B421,データ!C:D,2,0))</f>
        <v/>
      </c>
      <c r="L421" s="97">
        <f t="shared" si="62"/>
        <v>0</v>
      </c>
    </row>
    <row r="422" spans="2:12" ht="27.95" hidden="1" customHeight="1" outlineLevel="1" thickBot="1" x14ac:dyDescent="0.2">
      <c r="B422" s="575"/>
      <c r="C422" s="576"/>
      <c r="D422" s="576"/>
      <c r="E422" s="576"/>
      <c r="F422" s="577"/>
      <c r="G422" s="99"/>
      <c r="H422" s="204"/>
      <c r="I422" s="204"/>
      <c r="J422" s="205">
        <f t="shared" si="61"/>
        <v>0</v>
      </c>
      <c r="K422" s="206" t="str">
        <f>IF(B421="","",VLOOKUP(B421,データ!C:D,2,0))</f>
        <v/>
      </c>
      <c r="L422" s="205">
        <f t="shared" si="62"/>
        <v>0</v>
      </c>
    </row>
    <row r="423" spans="2:12" ht="27.95" hidden="1" customHeight="1" outlineLevel="2" x14ac:dyDescent="0.2">
      <c r="B423" s="572"/>
      <c r="C423" s="573"/>
      <c r="D423" s="573"/>
      <c r="E423" s="573"/>
      <c r="F423" s="574"/>
      <c r="G423" s="77"/>
      <c r="H423" s="215"/>
      <c r="I423" s="215"/>
      <c r="J423" s="97">
        <f t="shared" si="61"/>
        <v>0</v>
      </c>
      <c r="K423" s="97" t="str">
        <f>IF(B423="","",VLOOKUP(B423,データ!C:D,2,0))</f>
        <v/>
      </c>
      <c r="L423" s="97">
        <f t="shared" si="62"/>
        <v>0</v>
      </c>
    </row>
    <row r="424" spans="2:12" ht="27.95" hidden="1" customHeight="1" outlineLevel="2" x14ac:dyDescent="0.2">
      <c r="B424" s="575"/>
      <c r="C424" s="576"/>
      <c r="D424" s="576"/>
      <c r="E424" s="576"/>
      <c r="F424" s="577"/>
      <c r="G424" s="99"/>
      <c r="H424" s="204"/>
      <c r="I424" s="204"/>
      <c r="J424" s="205">
        <f t="shared" si="61"/>
        <v>0</v>
      </c>
      <c r="K424" s="206" t="str">
        <f>IF(B423="","",VLOOKUP(B423,データ!C:D,2,0))</f>
        <v/>
      </c>
      <c r="L424" s="205">
        <f t="shared" si="62"/>
        <v>0</v>
      </c>
    </row>
    <row r="425" spans="2:12" ht="27.95" hidden="1" customHeight="1" outlineLevel="2" x14ac:dyDescent="0.2">
      <c r="B425" s="572"/>
      <c r="C425" s="573"/>
      <c r="D425" s="573"/>
      <c r="E425" s="573"/>
      <c r="F425" s="574"/>
      <c r="G425" s="77"/>
      <c r="H425" s="215"/>
      <c r="I425" s="215"/>
      <c r="J425" s="97">
        <f t="shared" si="61"/>
        <v>0</v>
      </c>
      <c r="K425" s="97" t="str">
        <f>IF(B425="","",VLOOKUP(B425,データ!C:D,2,0))</f>
        <v/>
      </c>
      <c r="L425" s="97">
        <f t="shared" si="62"/>
        <v>0</v>
      </c>
    </row>
    <row r="426" spans="2:12" ht="27.95" hidden="1" customHeight="1" outlineLevel="2" x14ac:dyDescent="0.2">
      <c r="B426" s="575"/>
      <c r="C426" s="576"/>
      <c r="D426" s="576"/>
      <c r="E426" s="576"/>
      <c r="F426" s="577"/>
      <c r="G426" s="99"/>
      <c r="H426" s="204"/>
      <c r="I426" s="204"/>
      <c r="J426" s="205">
        <f t="shared" si="61"/>
        <v>0</v>
      </c>
      <c r="K426" s="206" t="str">
        <f>IF(B425="","",VLOOKUP(B425,データ!C:D,2,0))</f>
        <v/>
      </c>
      <c r="L426" s="205">
        <f t="shared" si="62"/>
        <v>0</v>
      </c>
    </row>
    <row r="427" spans="2:12" ht="27.95" hidden="1" customHeight="1" outlineLevel="2" x14ac:dyDescent="0.2">
      <c r="B427" s="572"/>
      <c r="C427" s="573"/>
      <c r="D427" s="573"/>
      <c r="E427" s="573"/>
      <c r="F427" s="574"/>
      <c r="G427" s="77"/>
      <c r="H427" s="215"/>
      <c r="I427" s="215"/>
      <c r="J427" s="97">
        <f t="shared" si="61"/>
        <v>0</v>
      </c>
      <c r="K427" s="97" t="str">
        <f>IF(B427="","",VLOOKUP(B427,データ!C:D,2,0))</f>
        <v/>
      </c>
      <c r="L427" s="97">
        <f t="shared" si="62"/>
        <v>0</v>
      </c>
    </row>
    <row r="428" spans="2:12" ht="27.95" hidden="1" customHeight="1" outlineLevel="2" x14ac:dyDescent="0.2">
      <c r="B428" s="575"/>
      <c r="C428" s="576"/>
      <c r="D428" s="576"/>
      <c r="E428" s="576"/>
      <c r="F428" s="577"/>
      <c r="G428" s="99"/>
      <c r="H428" s="204"/>
      <c r="I428" s="204"/>
      <c r="J428" s="205">
        <f t="shared" si="61"/>
        <v>0</v>
      </c>
      <c r="K428" s="206" t="str">
        <f>IF(B427="","",VLOOKUP(B427,データ!C:D,2,0))</f>
        <v/>
      </c>
      <c r="L428" s="205">
        <f t="shared" si="62"/>
        <v>0</v>
      </c>
    </row>
    <row r="429" spans="2:12" ht="27.95" hidden="1" customHeight="1" outlineLevel="2" x14ac:dyDescent="0.2">
      <c r="B429" s="572"/>
      <c r="C429" s="573"/>
      <c r="D429" s="573"/>
      <c r="E429" s="573"/>
      <c r="F429" s="574"/>
      <c r="G429" s="77"/>
      <c r="H429" s="215"/>
      <c r="I429" s="215"/>
      <c r="J429" s="97">
        <f t="shared" si="61"/>
        <v>0</v>
      </c>
      <c r="K429" s="97" t="str">
        <f>IF(B429="","",VLOOKUP(B429,データ!C:D,2,0))</f>
        <v/>
      </c>
      <c r="L429" s="97">
        <f t="shared" si="62"/>
        <v>0</v>
      </c>
    </row>
    <row r="430" spans="2:12" ht="27.95" hidden="1" customHeight="1" outlineLevel="2" x14ac:dyDescent="0.2">
      <c r="B430" s="575"/>
      <c r="C430" s="576"/>
      <c r="D430" s="576"/>
      <c r="E430" s="576"/>
      <c r="F430" s="577"/>
      <c r="G430" s="99"/>
      <c r="H430" s="204"/>
      <c r="I430" s="204"/>
      <c r="J430" s="205">
        <f t="shared" si="61"/>
        <v>0</v>
      </c>
      <c r="K430" s="206" t="str">
        <f>IF(B429="","",VLOOKUP(B429,データ!C:D,2,0))</f>
        <v/>
      </c>
      <c r="L430" s="205">
        <f t="shared" si="62"/>
        <v>0</v>
      </c>
    </row>
    <row r="431" spans="2:12" ht="27.75" hidden="1" customHeight="1" outlineLevel="1" collapsed="1" x14ac:dyDescent="0.15">
      <c r="B431" s="565" t="s">
        <v>277</v>
      </c>
      <c r="C431" s="566"/>
      <c r="D431" s="566"/>
      <c r="E431" s="566"/>
      <c r="F431" s="566"/>
      <c r="G431" s="567"/>
      <c r="H431" s="226">
        <f>H417+H419+H421+H423+H425+H427+H429</f>
        <v>0</v>
      </c>
      <c r="I431" s="569"/>
      <c r="J431" s="570"/>
      <c r="K431" s="571"/>
      <c r="L431" s="98">
        <f>L417+L419+L421+L423+L425+L427+L429</f>
        <v>0</v>
      </c>
    </row>
    <row r="432" spans="2:12" ht="27.75" hidden="1" customHeight="1" outlineLevel="1" thickBot="1" x14ac:dyDescent="0.2">
      <c r="B432" s="307"/>
      <c r="C432" s="308"/>
      <c r="D432" s="308"/>
      <c r="E432" s="308"/>
      <c r="F432" s="308"/>
      <c r="G432" s="568"/>
      <c r="H432" s="202">
        <f>H418+H420+H422+H424+H426+H428+H430</f>
        <v>0</v>
      </c>
      <c r="I432" s="562"/>
      <c r="J432" s="563"/>
      <c r="K432" s="564"/>
      <c r="L432" s="203">
        <f>L418+L420+L422+L424+L426+L428+L430</f>
        <v>0</v>
      </c>
    </row>
    <row r="433" spans="2:12" collapsed="1" x14ac:dyDescent="0.15">
      <c r="L433" s="159"/>
    </row>
    <row r="434" spans="2:12" ht="15" hidden="1" customHeight="1" outlineLevel="1" x14ac:dyDescent="0.15">
      <c r="B434" s="156" t="s">
        <v>274</v>
      </c>
      <c r="D434" s="302"/>
      <c r="E434" s="302"/>
      <c r="F434" s="302"/>
      <c r="G434" s="302"/>
      <c r="H434" s="302"/>
      <c r="I434" s="173"/>
      <c r="J434" s="174"/>
      <c r="K434" s="175"/>
      <c r="L434" s="175"/>
    </row>
    <row r="435" spans="2:12" ht="15" hidden="1" customHeight="1" outlineLevel="1" x14ac:dyDescent="0.15">
      <c r="B435" s="161" t="s">
        <v>332</v>
      </c>
      <c r="C435" s="161"/>
      <c r="D435" s="176"/>
      <c r="E435" s="176"/>
      <c r="F435" s="176"/>
      <c r="G435" s="176"/>
      <c r="H435" s="176"/>
      <c r="I435" s="176"/>
      <c r="J435" s="162"/>
      <c r="K435" s="163"/>
      <c r="L435" s="163"/>
    </row>
    <row r="436" spans="2:12" ht="27.75" hidden="1" outlineLevel="1" thickBot="1" x14ac:dyDescent="0.2">
      <c r="B436" s="286" t="s">
        <v>222</v>
      </c>
      <c r="C436" s="287"/>
      <c r="D436" s="287"/>
      <c r="E436" s="287"/>
      <c r="F436" s="288"/>
      <c r="G436" s="124" t="s">
        <v>93</v>
      </c>
      <c r="H436" s="177" t="s">
        <v>324</v>
      </c>
      <c r="I436" s="178" t="s">
        <v>328</v>
      </c>
      <c r="J436" s="177" t="s">
        <v>329</v>
      </c>
      <c r="K436" s="179" t="s">
        <v>330</v>
      </c>
      <c r="L436" s="177" t="s">
        <v>331</v>
      </c>
    </row>
    <row r="437" spans="2:12" ht="27.95" hidden="1" customHeight="1" outlineLevel="1" x14ac:dyDescent="0.15">
      <c r="B437" s="538" t="s">
        <v>318</v>
      </c>
      <c r="C437" s="539"/>
      <c r="D437" s="539"/>
      <c r="E437" s="539"/>
      <c r="F437" s="540"/>
      <c r="G437" s="224"/>
      <c r="H437" s="225"/>
      <c r="I437" s="225"/>
      <c r="J437" s="226">
        <f>IFERROR(ROUNDDOWN(H437/I437*3/4,-3),0)</f>
        <v>0</v>
      </c>
      <c r="K437" s="226">
        <v>100000</v>
      </c>
      <c r="L437" s="98">
        <f>MIN(J437,K437)*I437</f>
        <v>0</v>
      </c>
    </row>
    <row r="438" spans="2:12" ht="27.95" hidden="1" customHeight="1" outlineLevel="1" x14ac:dyDescent="0.15">
      <c r="B438" s="551"/>
      <c r="C438" s="552"/>
      <c r="D438" s="552"/>
      <c r="E438" s="552"/>
      <c r="F438" s="553"/>
      <c r="G438" s="99"/>
      <c r="H438" s="216"/>
      <c r="I438" s="216"/>
      <c r="J438" s="217">
        <f>IFERROR(ROUNDDOWN(H438/I438*3/4,-3),0)</f>
        <v>0</v>
      </c>
      <c r="K438" s="223">
        <v>100000</v>
      </c>
      <c r="L438" s="227">
        <f>MIN(J438,K438)*I438</f>
        <v>0</v>
      </c>
    </row>
    <row r="439" spans="2:12" ht="27.95" hidden="1" customHeight="1" outlineLevel="1" x14ac:dyDescent="0.15">
      <c r="B439" s="554"/>
      <c r="C439" s="297"/>
      <c r="D439" s="297"/>
      <c r="E439" s="297"/>
      <c r="F439" s="298"/>
      <c r="G439" s="77"/>
      <c r="H439" s="215"/>
      <c r="I439" s="215"/>
      <c r="J439" s="97">
        <f>IFERROR(ROUNDDOWN(H439/I439*3/4,-3),0)</f>
        <v>0</v>
      </c>
      <c r="K439" s="97" t="str">
        <f>IF(B439="","",VLOOKUP(B439,データ!C:D,2,0))</f>
        <v/>
      </c>
      <c r="L439" s="228">
        <f t="shared" ref="L439:L440" si="63">MIN(J439,K439)*I439</f>
        <v>0</v>
      </c>
    </row>
    <row r="440" spans="2:12" ht="27.95" hidden="1" customHeight="1" outlineLevel="1" x14ac:dyDescent="0.15">
      <c r="B440" s="555"/>
      <c r="C440" s="556"/>
      <c r="D440" s="556"/>
      <c r="E440" s="556"/>
      <c r="F440" s="557"/>
      <c r="G440" s="198"/>
      <c r="H440" s="204"/>
      <c r="I440" s="204"/>
      <c r="J440" s="205">
        <f t="shared" ref="J440" si="64">IFERROR(ROUNDDOWN(H440/I440*3/4,-3),0)</f>
        <v>0</v>
      </c>
      <c r="K440" s="206" t="str">
        <f>IF(B439="","",VLOOKUP(B439,データ!C:D,2,0))</f>
        <v/>
      </c>
      <c r="L440" s="207">
        <f t="shared" si="63"/>
        <v>0</v>
      </c>
    </row>
    <row r="441" spans="2:12" ht="27.95" hidden="1" customHeight="1" outlineLevel="1" x14ac:dyDescent="0.15">
      <c r="B441" s="558" t="s">
        <v>321</v>
      </c>
      <c r="C441" s="290"/>
      <c r="D441" s="290"/>
      <c r="E441" s="290"/>
      <c r="F441" s="290"/>
      <c r="G441" s="291"/>
      <c r="H441" s="97">
        <f>H437+H439</f>
        <v>0</v>
      </c>
      <c r="I441" s="559"/>
      <c r="J441" s="560"/>
      <c r="K441" s="561"/>
      <c r="L441" s="228">
        <f>IFERROR(MIN((L437+L439)/I437,K439)*I437,0)</f>
        <v>0</v>
      </c>
    </row>
    <row r="442" spans="2:12" ht="27.95" hidden="1" customHeight="1" outlineLevel="1" thickBot="1" x14ac:dyDescent="0.2">
      <c r="B442" s="541"/>
      <c r="C442" s="542"/>
      <c r="D442" s="542"/>
      <c r="E442" s="542"/>
      <c r="F442" s="542"/>
      <c r="G442" s="543"/>
      <c r="H442" s="221">
        <f>H438+H440</f>
        <v>0</v>
      </c>
      <c r="I442" s="562"/>
      <c r="J442" s="563"/>
      <c r="K442" s="564"/>
      <c r="L442" s="203">
        <f>IFERROR(MIN((L438+L440)/I438,K440)*I438,0)</f>
        <v>0</v>
      </c>
    </row>
    <row r="443" spans="2:12" ht="27.95" hidden="1" customHeight="1" outlineLevel="2" x14ac:dyDescent="0.15">
      <c r="B443" s="538" t="s">
        <v>318</v>
      </c>
      <c r="C443" s="539"/>
      <c r="D443" s="539"/>
      <c r="E443" s="539"/>
      <c r="F443" s="540"/>
      <c r="G443" s="224"/>
      <c r="H443" s="225"/>
      <c r="I443" s="225"/>
      <c r="J443" s="226">
        <f>IFERROR(ROUNDDOWN(H443/I443*3/4,-3),0)</f>
        <v>0</v>
      </c>
      <c r="K443" s="226">
        <v>100000</v>
      </c>
      <c r="L443" s="98">
        <f>MIN(J443,K443)*I443</f>
        <v>0</v>
      </c>
    </row>
    <row r="444" spans="2:12" ht="27.95" hidden="1" customHeight="1" outlineLevel="2" x14ac:dyDescent="0.15">
      <c r="B444" s="551"/>
      <c r="C444" s="552"/>
      <c r="D444" s="552"/>
      <c r="E444" s="552"/>
      <c r="F444" s="553"/>
      <c r="G444" s="99"/>
      <c r="H444" s="216"/>
      <c r="I444" s="216"/>
      <c r="J444" s="217">
        <f>IFERROR(ROUNDDOWN(H444/I444*3/4,-3),0)</f>
        <v>0</v>
      </c>
      <c r="K444" s="223">
        <v>100000</v>
      </c>
      <c r="L444" s="227">
        <f>MIN(J444,K444)*I444</f>
        <v>0</v>
      </c>
    </row>
    <row r="445" spans="2:12" ht="27.95" hidden="1" customHeight="1" outlineLevel="2" x14ac:dyDescent="0.15">
      <c r="B445" s="554"/>
      <c r="C445" s="297"/>
      <c r="D445" s="297"/>
      <c r="E445" s="297"/>
      <c r="F445" s="298"/>
      <c r="G445" s="77"/>
      <c r="H445" s="215"/>
      <c r="I445" s="215"/>
      <c r="J445" s="97">
        <f>IFERROR(ROUNDDOWN(H445/I445*3/4,-3),0)</f>
        <v>0</v>
      </c>
      <c r="K445" s="97" t="str">
        <f>IF(B445="","",VLOOKUP(B445,データ!C:D,2,0))</f>
        <v/>
      </c>
      <c r="L445" s="228">
        <f t="shared" ref="L445:L446" si="65">MIN(J445,K445)*I445</f>
        <v>0</v>
      </c>
    </row>
    <row r="446" spans="2:12" ht="27.95" hidden="1" customHeight="1" outlineLevel="2" x14ac:dyDescent="0.15">
      <c r="B446" s="555"/>
      <c r="C446" s="556"/>
      <c r="D446" s="556"/>
      <c r="E446" s="556"/>
      <c r="F446" s="557"/>
      <c r="G446" s="198"/>
      <c r="H446" s="204"/>
      <c r="I446" s="204"/>
      <c r="J446" s="205">
        <f t="shared" ref="J446" si="66">IFERROR(ROUNDDOWN(H446/I446*3/4,-3),0)</f>
        <v>0</v>
      </c>
      <c r="K446" s="206" t="str">
        <f>IF(B445="","",VLOOKUP(B445,データ!C:D,2,0))</f>
        <v/>
      </c>
      <c r="L446" s="207">
        <f t="shared" si="65"/>
        <v>0</v>
      </c>
    </row>
    <row r="447" spans="2:12" ht="27.95" hidden="1" customHeight="1" outlineLevel="2" x14ac:dyDescent="0.15">
      <c r="B447" s="558" t="s">
        <v>321</v>
      </c>
      <c r="C447" s="290"/>
      <c r="D447" s="290"/>
      <c r="E447" s="290"/>
      <c r="F447" s="290"/>
      <c r="G447" s="291"/>
      <c r="H447" s="97">
        <f>H443+H445</f>
        <v>0</v>
      </c>
      <c r="I447" s="559"/>
      <c r="J447" s="560"/>
      <c r="K447" s="561"/>
      <c r="L447" s="228">
        <f>IFERROR(MIN((L443+L445)/I443,K445)*I443,0)</f>
        <v>0</v>
      </c>
    </row>
    <row r="448" spans="2:12" ht="27.95" hidden="1" customHeight="1" outlineLevel="2" x14ac:dyDescent="0.2">
      <c r="B448" s="541"/>
      <c r="C448" s="542"/>
      <c r="D448" s="542"/>
      <c r="E448" s="542"/>
      <c r="F448" s="542"/>
      <c r="G448" s="543"/>
      <c r="H448" s="221">
        <f>H444+H446</f>
        <v>0</v>
      </c>
      <c r="I448" s="562"/>
      <c r="J448" s="563"/>
      <c r="K448" s="564"/>
      <c r="L448" s="203">
        <f>IFERROR(MIN((L444+L446)/I444,K446)*I444,0)</f>
        <v>0</v>
      </c>
    </row>
    <row r="449" spans="2:12" ht="27.95" hidden="1" customHeight="1" outlineLevel="2" x14ac:dyDescent="0.15">
      <c r="B449" s="538" t="s">
        <v>318</v>
      </c>
      <c r="C449" s="539"/>
      <c r="D449" s="539"/>
      <c r="E449" s="539"/>
      <c r="F449" s="540"/>
      <c r="G449" s="224"/>
      <c r="H449" s="225"/>
      <c r="I449" s="225"/>
      <c r="J449" s="226">
        <f>IFERROR(ROUNDDOWN(H449/I449*3/4,-3),0)</f>
        <v>0</v>
      </c>
      <c r="K449" s="226">
        <v>100000</v>
      </c>
      <c r="L449" s="98">
        <f>MIN(J449,K449)*I449</f>
        <v>0</v>
      </c>
    </row>
    <row r="450" spans="2:12" ht="27.95" hidden="1" customHeight="1" outlineLevel="2" x14ac:dyDescent="0.15">
      <c r="B450" s="551"/>
      <c r="C450" s="552"/>
      <c r="D450" s="552"/>
      <c r="E450" s="552"/>
      <c r="F450" s="553"/>
      <c r="G450" s="99"/>
      <c r="H450" s="216"/>
      <c r="I450" s="216"/>
      <c r="J450" s="217">
        <f>IFERROR(ROUNDDOWN(H450/I450*3/4,-3),0)</f>
        <v>0</v>
      </c>
      <c r="K450" s="223">
        <v>100000</v>
      </c>
      <c r="L450" s="227">
        <f>MIN(J450,K450)*I450</f>
        <v>0</v>
      </c>
    </row>
    <row r="451" spans="2:12" ht="27.95" hidden="1" customHeight="1" outlineLevel="2" x14ac:dyDescent="0.15">
      <c r="B451" s="554"/>
      <c r="C451" s="297"/>
      <c r="D451" s="297"/>
      <c r="E451" s="297"/>
      <c r="F451" s="298"/>
      <c r="G451" s="77"/>
      <c r="H451" s="215"/>
      <c r="I451" s="215"/>
      <c r="J451" s="97">
        <f>IFERROR(ROUNDDOWN(H451/I451*3/4,-3),0)</f>
        <v>0</v>
      </c>
      <c r="K451" s="97" t="str">
        <f>IF(B451="","",VLOOKUP(B451,データ!C:D,2,0))</f>
        <v/>
      </c>
      <c r="L451" s="228">
        <f t="shared" ref="L451:L452" si="67">MIN(J451,K451)*I451</f>
        <v>0</v>
      </c>
    </row>
    <row r="452" spans="2:12" ht="27.95" hidden="1" customHeight="1" outlineLevel="2" x14ac:dyDescent="0.15">
      <c r="B452" s="555"/>
      <c r="C452" s="556"/>
      <c r="D452" s="556"/>
      <c r="E452" s="556"/>
      <c r="F452" s="557"/>
      <c r="G452" s="198"/>
      <c r="H452" s="204"/>
      <c r="I452" s="204"/>
      <c r="J452" s="205">
        <f t="shared" ref="J452" si="68">IFERROR(ROUNDDOWN(H452/I452*3/4,-3),0)</f>
        <v>0</v>
      </c>
      <c r="K452" s="206" t="str">
        <f>IF(B451="","",VLOOKUP(B451,データ!C:D,2,0))</f>
        <v/>
      </c>
      <c r="L452" s="207">
        <f t="shared" si="67"/>
        <v>0</v>
      </c>
    </row>
    <row r="453" spans="2:12" ht="27.95" hidden="1" customHeight="1" outlineLevel="2" x14ac:dyDescent="0.15">
      <c r="B453" s="558" t="s">
        <v>321</v>
      </c>
      <c r="C453" s="290"/>
      <c r="D453" s="290"/>
      <c r="E453" s="290"/>
      <c r="F453" s="290"/>
      <c r="G453" s="291"/>
      <c r="H453" s="97">
        <f>H449+H451</f>
        <v>0</v>
      </c>
      <c r="I453" s="559"/>
      <c r="J453" s="560"/>
      <c r="K453" s="561"/>
      <c r="L453" s="228">
        <f>IFERROR(MIN((L449+L451)/I449,K451)*I449,0)</f>
        <v>0</v>
      </c>
    </row>
    <row r="454" spans="2:12" ht="27.95" hidden="1" customHeight="1" outlineLevel="2" x14ac:dyDescent="0.2">
      <c r="B454" s="541"/>
      <c r="C454" s="542"/>
      <c r="D454" s="542"/>
      <c r="E454" s="542"/>
      <c r="F454" s="542"/>
      <c r="G454" s="543"/>
      <c r="H454" s="221">
        <f>H450+H452</f>
        <v>0</v>
      </c>
      <c r="I454" s="562"/>
      <c r="J454" s="563"/>
      <c r="K454" s="564"/>
      <c r="L454" s="203">
        <f>IFERROR(MIN((L450+L452)/I450,K452)*I450,0)</f>
        <v>0</v>
      </c>
    </row>
    <row r="455" spans="2:12" ht="15" hidden="1" customHeight="1" outlineLevel="1" collapsed="1" x14ac:dyDescent="0.15">
      <c r="B455" s="158"/>
      <c r="C455" s="158"/>
      <c r="D455" s="158"/>
      <c r="E455" s="158"/>
      <c r="F455" s="158"/>
      <c r="G455" s="158"/>
      <c r="H455" s="158"/>
      <c r="I455" s="158"/>
      <c r="J455" s="158"/>
      <c r="K455" s="158"/>
      <c r="L455" s="186"/>
    </row>
    <row r="456" spans="2:12" ht="15" hidden="1" customHeight="1" outlineLevel="1" x14ac:dyDescent="0.15">
      <c r="B456" s="161" t="s">
        <v>333</v>
      </c>
      <c r="C456" s="161"/>
      <c r="D456" s="176"/>
      <c r="E456" s="176"/>
      <c r="F456" s="176"/>
      <c r="G456" s="176"/>
      <c r="H456" s="176"/>
      <c r="I456" s="176"/>
      <c r="J456" s="162"/>
      <c r="K456" s="163"/>
      <c r="L456" s="163"/>
    </row>
    <row r="457" spans="2:12" ht="27" hidden="1" outlineLevel="1" x14ac:dyDescent="0.15">
      <c r="B457" s="286" t="s">
        <v>222</v>
      </c>
      <c r="C457" s="287"/>
      <c r="D457" s="287"/>
      <c r="E457" s="287"/>
      <c r="F457" s="288"/>
      <c r="G457" s="124" t="s">
        <v>93</v>
      </c>
      <c r="H457" s="177" t="s">
        <v>324</v>
      </c>
      <c r="I457" s="178" t="s">
        <v>328</v>
      </c>
      <c r="J457" s="177" t="s">
        <v>329</v>
      </c>
      <c r="K457" s="179" t="s">
        <v>330</v>
      </c>
      <c r="L457" s="177" t="s">
        <v>331</v>
      </c>
    </row>
    <row r="458" spans="2:12" ht="27.95" hidden="1" customHeight="1" outlineLevel="1" x14ac:dyDescent="0.15">
      <c r="B458" s="572"/>
      <c r="C458" s="573"/>
      <c r="D458" s="573"/>
      <c r="E458" s="573"/>
      <c r="F458" s="574"/>
      <c r="G458" s="77"/>
      <c r="H458" s="215"/>
      <c r="I458" s="215"/>
      <c r="J458" s="97">
        <f t="shared" ref="J458:J471" si="69">IFERROR(ROUNDDOWN(H458/I458*3/4,-3),0)</f>
        <v>0</v>
      </c>
      <c r="K458" s="97" t="str">
        <f>IF(B458="","",VLOOKUP(B458,データ!C:D,2,0))</f>
        <v/>
      </c>
      <c r="L458" s="97">
        <f t="shared" ref="L458:L471" si="70">MIN(J458,K458)*I458</f>
        <v>0</v>
      </c>
    </row>
    <row r="459" spans="2:12" ht="27.95" hidden="1" customHeight="1" outlineLevel="1" x14ac:dyDescent="0.15">
      <c r="B459" s="575"/>
      <c r="C459" s="576"/>
      <c r="D459" s="576"/>
      <c r="E459" s="576"/>
      <c r="F459" s="577"/>
      <c r="G459" s="99"/>
      <c r="H459" s="204"/>
      <c r="I459" s="204"/>
      <c r="J459" s="205">
        <f t="shared" si="69"/>
        <v>0</v>
      </c>
      <c r="K459" s="206" t="str">
        <f>IF(B458="","",VLOOKUP(B458,データ!C:D,2,0))</f>
        <v/>
      </c>
      <c r="L459" s="205">
        <f t="shared" si="70"/>
        <v>0</v>
      </c>
    </row>
    <row r="460" spans="2:12" ht="27.95" hidden="1" customHeight="1" outlineLevel="1" x14ac:dyDescent="0.15">
      <c r="B460" s="572"/>
      <c r="C460" s="573"/>
      <c r="D460" s="573"/>
      <c r="E460" s="573"/>
      <c r="F460" s="574"/>
      <c r="G460" s="77"/>
      <c r="H460" s="215"/>
      <c r="I460" s="215"/>
      <c r="J460" s="97">
        <f t="shared" si="69"/>
        <v>0</v>
      </c>
      <c r="K460" s="97" t="str">
        <f>IF(B460="","",VLOOKUP(B460,データ!C:D,2,0))</f>
        <v/>
      </c>
      <c r="L460" s="97">
        <f t="shared" si="70"/>
        <v>0</v>
      </c>
    </row>
    <row r="461" spans="2:12" ht="27.95" hidden="1" customHeight="1" outlineLevel="1" x14ac:dyDescent="0.15">
      <c r="B461" s="575"/>
      <c r="C461" s="576"/>
      <c r="D461" s="576"/>
      <c r="E461" s="576"/>
      <c r="F461" s="577"/>
      <c r="G461" s="99"/>
      <c r="H461" s="204"/>
      <c r="I461" s="204"/>
      <c r="J461" s="205">
        <f t="shared" si="69"/>
        <v>0</v>
      </c>
      <c r="K461" s="206" t="str">
        <f>IF(B460="","",VLOOKUP(B460,データ!C:D,2,0))</f>
        <v/>
      </c>
      <c r="L461" s="205">
        <f t="shared" si="70"/>
        <v>0</v>
      </c>
    </row>
    <row r="462" spans="2:12" ht="27.95" hidden="1" customHeight="1" outlineLevel="1" x14ac:dyDescent="0.15">
      <c r="B462" s="572"/>
      <c r="C462" s="573"/>
      <c r="D462" s="573"/>
      <c r="E462" s="573"/>
      <c r="F462" s="574"/>
      <c r="G462" s="77"/>
      <c r="H462" s="215"/>
      <c r="I462" s="215"/>
      <c r="J462" s="97">
        <f t="shared" si="69"/>
        <v>0</v>
      </c>
      <c r="K462" s="97" t="str">
        <f>IF(B462="","",VLOOKUP(B462,データ!C:D,2,0))</f>
        <v/>
      </c>
      <c r="L462" s="97">
        <f t="shared" si="70"/>
        <v>0</v>
      </c>
    </row>
    <row r="463" spans="2:12" ht="27.95" hidden="1" customHeight="1" outlineLevel="1" thickBot="1" x14ac:dyDescent="0.2">
      <c r="B463" s="575"/>
      <c r="C463" s="576"/>
      <c r="D463" s="576"/>
      <c r="E463" s="576"/>
      <c r="F463" s="577"/>
      <c r="G463" s="99"/>
      <c r="H463" s="204"/>
      <c r="I463" s="204"/>
      <c r="J463" s="205">
        <f t="shared" si="69"/>
        <v>0</v>
      </c>
      <c r="K463" s="206" t="str">
        <f>IF(B462="","",VLOOKUP(B462,データ!C:D,2,0))</f>
        <v/>
      </c>
      <c r="L463" s="205">
        <f t="shared" si="70"/>
        <v>0</v>
      </c>
    </row>
    <row r="464" spans="2:12" ht="27.95" hidden="1" customHeight="1" outlineLevel="2" x14ac:dyDescent="0.2">
      <c r="B464" s="572"/>
      <c r="C464" s="573"/>
      <c r="D464" s="573"/>
      <c r="E464" s="573"/>
      <c r="F464" s="574"/>
      <c r="G464" s="77"/>
      <c r="H464" s="215"/>
      <c r="I464" s="215"/>
      <c r="J464" s="97">
        <f t="shared" si="69"/>
        <v>0</v>
      </c>
      <c r="K464" s="97" t="str">
        <f>IF(B464="","",VLOOKUP(B464,データ!C:D,2,0))</f>
        <v/>
      </c>
      <c r="L464" s="97">
        <f t="shared" si="70"/>
        <v>0</v>
      </c>
    </row>
    <row r="465" spans="2:12" ht="27.95" hidden="1" customHeight="1" outlineLevel="2" x14ac:dyDescent="0.2">
      <c r="B465" s="575"/>
      <c r="C465" s="576"/>
      <c r="D465" s="576"/>
      <c r="E465" s="576"/>
      <c r="F465" s="577"/>
      <c r="G465" s="99"/>
      <c r="H465" s="204"/>
      <c r="I465" s="204"/>
      <c r="J465" s="205">
        <f t="shared" si="69"/>
        <v>0</v>
      </c>
      <c r="K465" s="206" t="str">
        <f>IF(B464="","",VLOOKUP(B464,データ!C:D,2,0))</f>
        <v/>
      </c>
      <c r="L465" s="205">
        <f t="shared" si="70"/>
        <v>0</v>
      </c>
    </row>
    <row r="466" spans="2:12" ht="27.95" hidden="1" customHeight="1" outlineLevel="2" x14ac:dyDescent="0.2">
      <c r="B466" s="572"/>
      <c r="C466" s="573"/>
      <c r="D466" s="573"/>
      <c r="E466" s="573"/>
      <c r="F466" s="574"/>
      <c r="G466" s="77"/>
      <c r="H466" s="215"/>
      <c r="I466" s="215"/>
      <c r="J466" s="97">
        <f t="shared" si="69"/>
        <v>0</v>
      </c>
      <c r="K466" s="97" t="str">
        <f>IF(B466="","",VLOOKUP(B466,データ!C:D,2,0))</f>
        <v/>
      </c>
      <c r="L466" s="97">
        <f t="shared" si="70"/>
        <v>0</v>
      </c>
    </row>
    <row r="467" spans="2:12" ht="27.95" hidden="1" customHeight="1" outlineLevel="2" x14ac:dyDescent="0.2">
      <c r="B467" s="575"/>
      <c r="C467" s="576"/>
      <c r="D467" s="576"/>
      <c r="E467" s="576"/>
      <c r="F467" s="577"/>
      <c r="G467" s="99"/>
      <c r="H467" s="204"/>
      <c r="I467" s="204"/>
      <c r="J467" s="205">
        <f t="shared" si="69"/>
        <v>0</v>
      </c>
      <c r="K467" s="206" t="str">
        <f>IF(B466="","",VLOOKUP(B466,データ!C:D,2,0))</f>
        <v/>
      </c>
      <c r="L467" s="205">
        <f t="shared" si="70"/>
        <v>0</v>
      </c>
    </row>
    <row r="468" spans="2:12" ht="27.95" hidden="1" customHeight="1" outlineLevel="2" x14ac:dyDescent="0.2">
      <c r="B468" s="572"/>
      <c r="C468" s="573"/>
      <c r="D468" s="573"/>
      <c r="E468" s="573"/>
      <c r="F468" s="574"/>
      <c r="G468" s="77"/>
      <c r="H468" s="215"/>
      <c r="I468" s="215"/>
      <c r="J468" s="97">
        <f t="shared" si="69"/>
        <v>0</v>
      </c>
      <c r="K468" s="97" t="str">
        <f>IF(B468="","",VLOOKUP(B468,データ!C:D,2,0))</f>
        <v/>
      </c>
      <c r="L468" s="97">
        <f t="shared" si="70"/>
        <v>0</v>
      </c>
    </row>
    <row r="469" spans="2:12" ht="27.95" hidden="1" customHeight="1" outlineLevel="2" x14ac:dyDescent="0.2">
      <c r="B469" s="575"/>
      <c r="C469" s="576"/>
      <c r="D469" s="576"/>
      <c r="E469" s="576"/>
      <c r="F469" s="577"/>
      <c r="G469" s="99"/>
      <c r="H469" s="204"/>
      <c r="I469" s="204"/>
      <c r="J469" s="205">
        <f t="shared" si="69"/>
        <v>0</v>
      </c>
      <c r="K469" s="206" t="str">
        <f>IF(B468="","",VLOOKUP(B468,データ!C:D,2,0))</f>
        <v/>
      </c>
      <c r="L469" s="205">
        <f t="shared" si="70"/>
        <v>0</v>
      </c>
    </row>
    <row r="470" spans="2:12" ht="27.95" hidden="1" customHeight="1" outlineLevel="2" x14ac:dyDescent="0.2">
      <c r="B470" s="572"/>
      <c r="C470" s="573"/>
      <c r="D470" s="573"/>
      <c r="E470" s="573"/>
      <c r="F470" s="574"/>
      <c r="G470" s="77"/>
      <c r="H470" s="215"/>
      <c r="I470" s="215"/>
      <c r="J470" s="97">
        <f t="shared" si="69"/>
        <v>0</v>
      </c>
      <c r="K470" s="97" t="str">
        <f>IF(B470="","",VLOOKUP(B470,データ!C:D,2,0))</f>
        <v/>
      </c>
      <c r="L470" s="97">
        <f t="shared" si="70"/>
        <v>0</v>
      </c>
    </row>
    <row r="471" spans="2:12" ht="27.95" hidden="1" customHeight="1" outlineLevel="2" x14ac:dyDescent="0.2">
      <c r="B471" s="575"/>
      <c r="C471" s="576"/>
      <c r="D471" s="576"/>
      <c r="E471" s="576"/>
      <c r="F471" s="577"/>
      <c r="G471" s="99"/>
      <c r="H471" s="204"/>
      <c r="I471" s="204"/>
      <c r="J471" s="205">
        <f t="shared" si="69"/>
        <v>0</v>
      </c>
      <c r="K471" s="206" t="str">
        <f>IF(B470="","",VLOOKUP(B470,データ!C:D,2,0))</f>
        <v/>
      </c>
      <c r="L471" s="205">
        <f t="shared" si="70"/>
        <v>0</v>
      </c>
    </row>
    <row r="472" spans="2:12" ht="27.75" hidden="1" customHeight="1" outlineLevel="1" collapsed="1" x14ac:dyDescent="0.15">
      <c r="B472" s="565" t="s">
        <v>277</v>
      </c>
      <c r="C472" s="566"/>
      <c r="D472" s="566"/>
      <c r="E472" s="566"/>
      <c r="F472" s="566"/>
      <c r="G472" s="567"/>
      <c r="H472" s="226">
        <f>H458+H460+H462+H464+H466+H468+H470</f>
        <v>0</v>
      </c>
      <c r="I472" s="569"/>
      <c r="J472" s="570"/>
      <c r="K472" s="571"/>
      <c r="L472" s="98">
        <f>L458+L460+L462+L464+L466+L468+L470</f>
        <v>0</v>
      </c>
    </row>
    <row r="473" spans="2:12" ht="27.75" hidden="1" customHeight="1" outlineLevel="1" thickBot="1" x14ac:dyDescent="0.2">
      <c r="B473" s="307"/>
      <c r="C473" s="308"/>
      <c r="D473" s="308"/>
      <c r="E473" s="308"/>
      <c r="F473" s="308"/>
      <c r="G473" s="568"/>
      <c r="H473" s="202">
        <f>H459+H461+H463+H465+H467+H469+H471</f>
        <v>0</v>
      </c>
      <c r="I473" s="562"/>
      <c r="J473" s="563"/>
      <c r="K473" s="564"/>
      <c r="L473" s="203">
        <f>L459+L461+L463+L465+L467+L469+L471</f>
        <v>0</v>
      </c>
    </row>
    <row r="474" spans="2:12" collapsed="1" x14ac:dyDescent="0.15">
      <c r="L474" s="159"/>
    </row>
    <row r="475" spans="2:12" ht="15" hidden="1" customHeight="1" outlineLevel="1" x14ac:dyDescent="0.15">
      <c r="B475" s="156" t="s">
        <v>274</v>
      </c>
      <c r="D475" s="302"/>
      <c r="E475" s="302"/>
      <c r="F475" s="302"/>
      <c r="G475" s="302"/>
      <c r="H475" s="302"/>
      <c r="I475" s="173"/>
      <c r="J475" s="174"/>
      <c r="K475" s="175"/>
      <c r="L475" s="175"/>
    </row>
    <row r="476" spans="2:12" ht="15" hidden="1" customHeight="1" outlineLevel="1" x14ac:dyDescent="0.15">
      <c r="B476" s="161" t="s">
        <v>332</v>
      </c>
      <c r="C476" s="161"/>
      <c r="D476" s="176"/>
      <c r="E476" s="176"/>
      <c r="F476" s="176"/>
      <c r="G476" s="176"/>
      <c r="H476" s="176"/>
      <c r="I476" s="176"/>
      <c r="J476" s="162"/>
      <c r="K476" s="163"/>
      <c r="L476" s="163"/>
    </row>
    <row r="477" spans="2:12" ht="27.75" hidden="1" outlineLevel="1" thickBot="1" x14ac:dyDescent="0.2">
      <c r="B477" s="286" t="s">
        <v>222</v>
      </c>
      <c r="C477" s="287"/>
      <c r="D477" s="287"/>
      <c r="E477" s="287"/>
      <c r="F477" s="288"/>
      <c r="G477" s="124" t="s">
        <v>93</v>
      </c>
      <c r="H477" s="177" t="s">
        <v>324</v>
      </c>
      <c r="I477" s="178" t="s">
        <v>328</v>
      </c>
      <c r="J477" s="177" t="s">
        <v>329</v>
      </c>
      <c r="K477" s="179" t="s">
        <v>330</v>
      </c>
      <c r="L477" s="177" t="s">
        <v>331</v>
      </c>
    </row>
    <row r="478" spans="2:12" ht="27.95" hidden="1" customHeight="1" outlineLevel="1" x14ac:dyDescent="0.15">
      <c r="B478" s="538" t="s">
        <v>318</v>
      </c>
      <c r="C478" s="539"/>
      <c r="D478" s="539"/>
      <c r="E478" s="539"/>
      <c r="F478" s="540"/>
      <c r="G478" s="224"/>
      <c r="H478" s="225"/>
      <c r="I478" s="225"/>
      <c r="J478" s="226">
        <f>IFERROR(ROUNDDOWN(H478/I478*3/4,-3),0)</f>
        <v>0</v>
      </c>
      <c r="K478" s="226">
        <v>100000</v>
      </c>
      <c r="L478" s="98">
        <f>MIN(J478,K478)*I478</f>
        <v>0</v>
      </c>
    </row>
    <row r="479" spans="2:12" ht="27.95" hidden="1" customHeight="1" outlineLevel="1" x14ac:dyDescent="0.15">
      <c r="B479" s="551"/>
      <c r="C479" s="552"/>
      <c r="D479" s="552"/>
      <c r="E479" s="552"/>
      <c r="F479" s="553"/>
      <c r="G479" s="99"/>
      <c r="H479" s="216"/>
      <c r="I479" s="216"/>
      <c r="J479" s="217">
        <f>IFERROR(ROUNDDOWN(H479/I479*3/4,-3),0)</f>
        <v>0</v>
      </c>
      <c r="K479" s="223">
        <v>100000</v>
      </c>
      <c r="L479" s="227">
        <f>MIN(J479,K479)*I479</f>
        <v>0</v>
      </c>
    </row>
    <row r="480" spans="2:12" ht="27.95" hidden="1" customHeight="1" outlineLevel="1" x14ac:dyDescent="0.15">
      <c r="B480" s="554"/>
      <c r="C480" s="297"/>
      <c r="D480" s="297"/>
      <c r="E480" s="297"/>
      <c r="F480" s="298"/>
      <c r="G480" s="77"/>
      <c r="H480" s="215"/>
      <c r="I480" s="215"/>
      <c r="J480" s="97">
        <f>IFERROR(ROUNDDOWN(H480/I480*3/4,-3),0)</f>
        <v>0</v>
      </c>
      <c r="K480" s="97" t="str">
        <f>IF(B480="","",VLOOKUP(B480,データ!C:D,2,0))</f>
        <v/>
      </c>
      <c r="L480" s="228">
        <f t="shared" ref="L480:L481" si="71">MIN(J480,K480)*I480</f>
        <v>0</v>
      </c>
    </row>
    <row r="481" spans="2:12" ht="27.95" hidden="1" customHeight="1" outlineLevel="1" x14ac:dyDescent="0.15">
      <c r="B481" s="555"/>
      <c r="C481" s="556"/>
      <c r="D481" s="556"/>
      <c r="E481" s="556"/>
      <c r="F481" s="557"/>
      <c r="G481" s="198"/>
      <c r="H481" s="204"/>
      <c r="I481" s="204"/>
      <c r="J481" s="205">
        <f t="shared" ref="J481" si="72">IFERROR(ROUNDDOWN(H481/I481*3/4,-3),0)</f>
        <v>0</v>
      </c>
      <c r="K481" s="206" t="str">
        <f>IF(B480="","",VLOOKUP(B480,データ!C:D,2,0))</f>
        <v/>
      </c>
      <c r="L481" s="207">
        <f t="shared" si="71"/>
        <v>0</v>
      </c>
    </row>
    <row r="482" spans="2:12" ht="27.95" hidden="1" customHeight="1" outlineLevel="1" x14ac:dyDescent="0.15">
      <c r="B482" s="558" t="s">
        <v>321</v>
      </c>
      <c r="C482" s="290"/>
      <c r="D482" s="290"/>
      <c r="E482" s="290"/>
      <c r="F482" s="290"/>
      <c r="G482" s="291"/>
      <c r="H482" s="97">
        <f>H478+H480</f>
        <v>0</v>
      </c>
      <c r="I482" s="559"/>
      <c r="J482" s="560"/>
      <c r="K482" s="561"/>
      <c r="L482" s="228">
        <f>IFERROR(MIN((L478+L480)/I478,K480)*I478,0)</f>
        <v>0</v>
      </c>
    </row>
    <row r="483" spans="2:12" ht="27.95" hidden="1" customHeight="1" outlineLevel="1" thickBot="1" x14ac:dyDescent="0.2">
      <c r="B483" s="541"/>
      <c r="C483" s="542"/>
      <c r="D483" s="542"/>
      <c r="E483" s="542"/>
      <c r="F483" s="542"/>
      <c r="G483" s="543"/>
      <c r="H483" s="221">
        <f>H479+H481</f>
        <v>0</v>
      </c>
      <c r="I483" s="562"/>
      <c r="J483" s="563"/>
      <c r="K483" s="564"/>
      <c r="L483" s="203">
        <f>IFERROR(MIN((L479+L481)/I479,K481)*I479,0)</f>
        <v>0</v>
      </c>
    </row>
    <row r="484" spans="2:12" ht="27.95" hidden="1" customHeight="1" outlineLevel="2" x14ac:dyDescent="0.15">
      <c r="B484" s="538" t="s">
        <v>318</v>
      </c>
      <c r="C484" s="539"/>
      <c r="D484" s="539"/>
      <c r="E484" s="539"/>
      <c r="F484" s="540"/>
      <c r="G484" s="224"/>
      <c r="H484" s="225"/>
      <c r="I484" s="225"/>
      <c r="J484" s="226">
        <f>IFERROR(ROUNDDOWN(H484/I484*3/4,-3),0)</f>
        <v>0</v>
      </c>
      <c r="K484" s="226">
        <v>100000</v>
      </c>
      <c r="L484" s="98">
        <f>MIN(J484,K484)*I484</f>
        <v>0</v>
      </c>
    </row>
    <row r="485" spans="2:12" ht="27.95" hidden="1" customHeight="1" outlineLevel="2" x14ac:dyDescent="0.15">
      <c r="B485" s="551"/>
      <c r="C485" s="552"/>
      <c r="D485" s="552"/>
      <c r="E485" s="552"/>
      <c r="F485" s="553"/>
      <c r="G485" s="99"/>
      <c r="H485" s="216"/>
      <c r="I485" s="216"/>
      <c r="J485" s="217">
        <f>IFERROR(ROUNDDOWN(H485/I485*3/4,-3),0)</f>
        <v>0</v>
      </c>
      <c r="K485" s="223">
        <v>100000</v>
      </c>
      <c r="L485" s="227">
        <f>MIN(J485,K485)*I485</f>
        <v>0</v>
      </c>
    </row>
    <row r="486" spans="2:12" ht="27.95" hidden="1" customHeight="1" outlineLevel="2" x14ac:dyDescent="0.15">
      <c r="B486" s="554"/>
      <c r="C486" s="297"/>
      <c r="D486" s="297"/>
      <c r="E486" s="297"/>
      <c r="F486" s="298"/>
      <c r="G486" s="77"/>
      <c r="H486" s="215"/>
      <c r="I486" s="215"/>
      <c r="J486" s="97">
        <f>IFERROR(ROUNDDOWN(H486/I486*3/4,-3),0)</f>
        <v>0</v>
      </c>
      <c r="K486" s="97" t="str">
        <f>IF(B486="","",VLOOKUP(B486,データ!C:D,2,0))</f>
        <v/>
      </c>
      <c r="L486" s="228">
        <f t="shared" ref="L486:L487" si="73">MIN(J486,K486)*I486</f>
        <v>0</v>
      </c>
    </row>
    <row r="487" spans="2:12" ht="27.95" hidden="1" customHeight="1" outlineLevel="2" x14ac:dyDescent="0.15">
      <c r="B487" s="555"/>
      <c r="C487" s="556"/>
      <c r="D487" s="556"/>
      <c r="E487" s="556"/>
      <c r="F487" s="557"/>
      <c r="G487" s="198"/>
      <c r="H487" s="204"/>
      <c r="I487" s="204"/>
      <c r="J487" s="205">
        <f t="shared" ref="J487" si="74">IFERROR(ROUNDDOWN(H487/I487*3/4,-3),0)</f>
        <v>0</v>
      </c>
      <c r="K487" s="206" t="str">
        <f>IF(B486="","",VLOOKUP(B486,データ!C:D,2,0))</f>
        <v/>
      </c>
      <c r="L487" s="207">
        <f t="shared" si="73"/>
        <v>0</v>
      </c>
    </row>
    <row r="488" spans="2:12" ht="27.95" hidden="1" customHeight="1" outlineLevel="2" x14ac:dyDescent="0.15">
      <c r="B488" s="558" t="s">
        <v>321</v>
      </c>
      <c r="C488" s="290"/>
      <c r="D488" s="290"/>
      <c r="E488" s="290"/>
      <c r="F488" s="290"/>
      <c r="G488" s="291"/>
      <c r="H488" s="97">
        <f>H484+H486</f>
        <v>0</v>
      </c>
      <c r="I488" s="559"/>
      <c r="J488" s="560"/>
      <c r="K488" s="561"/>
      <c r="L488" s="228">
        <f>IFERROR(MIN((L484+L486)/I484,K486)*I484,0)</f>
        <v>0</v>
      </c>
    </row>
    <row r="489" spans="2:12" ht="27.95" hidden="1" customHeight="1" outlineLevel="2" x14ac:dyDescent="0.2">
      <c r="B489" s="541"/>
      <c r="C489" s="542"/>
      <c r="D489" s="542"/>
      <c r="E489" s="542"/>
      <c r="F489" s="542"/>
      <c r="G489" s="543"/>
      <c r="H489" s="221">
        <f>H485+H487</f>
        <v>0</v>
      </c>
      <c r="I489" s="562"/>
      <c r="J489" s="563"/>
      <c r="K489" s="564"/>
      <c r="L489" s="203">
        <f>IFERROR(MIN((L485+L487)/I485,K487)*I485,0)</f>
        <v>0</v>
      </c>
    </row>
    <row r="490" spans="2:12" ht="27.95" hidden="1" customHeight="1" outlineLevel="2" x14ac:dyDescent="0.15">
      <c r="B490" s="538" t="s">
        <v>318</v>
      </c>
      <c r="C490" s="539"/>
      <c r="D490" s="539"/>
      <c r="E490" s="539"/>
      <c r="F490" s="540"/>
      <c r="G490" s="224"/>
      <c r="H490" s="225"/>
      <c r="I490" s="225"/>
      <c r="J490" s="226">
        <f>IFERROR(ROUNDDOWN(H490/I490*3/4,-3),0)</f>
        <v>0</v>
      </c>
      <c r="K490" s="226">
        <v>100000</v>
      </c>
      <c r="L490" s="98">
        <f>MIN(J490,K490)*I490</f>
        <v>0</v>
      </c>
    </row>
    <row r="491" spans="2:12" ht="27.95" hidden="1" customHeight="1" outlineLevel="2" x14ac:dyDescent="0.15">
      <c r="B491" s="551"/>
      <c r="C491" s="552"/>
      <c r="D491" s="552"/>
      <c r="E491" s="552"/>
      <c r="F491" s="553"/>
      <c r="G491" s="99"/>
      <c r="H491" s="216"/>
      <c r="I491" s="216"/>
      <c r="J491" s="217">
        <f>IFERROR(ROUNDDOWN(H491/I491*3/4,-3),0)</f>
        <v>0</v>
      </c>
      <c r="K491" s="223">
        <v>100000</v>
      </c>
      <c r="L491" s="227">
        <f>MIN(J491,K491)*I491</f>
        <v>0</v>
      </c>
    </row>
    <row r="492" spans="2:12" ht="27.95" hidden="1" customHeight="1" outlineLevel="2" x14ac:dyDescent="0.15">
      <c r="B492" s="554"/>
      <c r="C492" s="297"/>
      <c r="D492" s="297"/>
      <c r="E492" s="297"/>
      <c r="F492" s="298"/>
      <c r="G492" s="77"/>
      <c r="H492" s="215"/>
      <c r="I492" s="215"/>
      <c r="J492" s="97">
        <f>IFERROR(ROUNDDOWN(H492/I492*3/4,-3),0)</f>
        <v>0</v>
      </c>
      <c r="K492" s="97" t="str">
        <f>IF(B492="","",VLOOKUP(B492,データ!C:D,2,0))</f>
        <v/>
      </c>
      <c r="L492" s="228">
        <f t="shared" ref="L492:L493" si="75">MIN(J492,K492)*I492</f>
        <v>0</v>
      </c>
    </row>
    <row r="493" spans="2:12" ht="27.95" hidden="1" customHeight="1" outlineLevel="2" x14ac:dyDescent="0.15">
      <c r="B493" s="555"/>
      <c r="C493" s="556"/>
      <c r="D493" s="556"/>
      <c r="E493" s="556"/>
      <c r="F493" s="557"/>
      <c r="G493" s="198"/>
      <c r="H493" s="204"/>
      <c r="I493" s="204"/>
      <c r="J493" s="205">
        <f t="shared" ref="J493" si="76">IFERROR(ROUNDDOWN(H493/I493*3/4,-3),0)</f>
        <v>0</v>
      </c>
      <c r="K493" s="206" t="str">
        <f>IF(B492="","",VLOOKUP(B492,データ!C:D,2,0))</f>
        <v/>
      </c>
      <c r="L493" s="207">
        <f t="shared" si="75"/>
        <v>0</v>
      </c>
    </row>
    <row r="494" spans="2:12" ht="27.95" hidden="1" customHeight="1" outlineLevel="2" x14ac:dyDescent="0.15">
      <c r="B494" s="558" t="s">
        <v>321</v>
      </c>
      <c r="C494" s="290"/>
      <c r="D494" s="290"/>
      <c r="E494" s="290"/>
      <c r="F494" s="290"/>
      <c r="G494" s="291"/>
      <c r="H494" s="97">
        <f>H490+H492</f>
        <v>0</v>
      </c>
      <c r="I494" s="559"/>
      <c r="J494" s="560"/>
      <c r="K494" s="561"/>
      <c r="L494" s="228">
        <f>IFERROR(MIN((L490+L492)/I490,K492)*I490,0)</f>
        <v>0</v>
      </c>
    </row>
    <row r="495" spans="2:12" ht="27.95" hidden="1" customHeight="1" outlineLevel="2" x14ac:dyDescent="0.2">
      <c r="B495" s="541"/>
      <c r="C495" s="542"/>
      <c r="D495" s="542"/>
      <c r="E495" s="542"/>
      <c r="F495" s="542"/>
      <c r="G495" s="543"/>
      <c r="H495" s="221">
        <f>H491+H493</f>
        <v>0</v>
      </c>
      <c r="I495" s="562"/>
      <c r="J495" s="563"/>
      <c r="K495" s="564"/>
      <c r="L495" s="203">
        <f>IFERROR(MIN((L491+L493)/I491,K493)*I491,0)</f>
        <v>0</v>
      </c>
    </row>
    <row r="496" spans="2:12" ht="15" hidden="1" customHeight="1" outlineLevel="1" collapsed="1" x14ac:dyDescent="0.15">
      <c r="B496" s="158"/>
      <c r="C496" s="158"/>
      <c r="D496" s="158"/>
      <c r="E496" s="158"/>
      <c r="F496" s="158"/>
      <c r="G496" s="158"/>
      <c r="H496" s="158"/>
      <c r="I496" s="158"/>
      <c r="J496" s="158"/>
      <c r="K496" s="158"/>
      <c r="L496" s="186"/>
    </row>
    <row r="497" spans="2:12" ht="15" hidden="1" customHeight="1" outlineLevel="1" x14ac:dyDescent="0.15">
      <c r="B497" s="161" t="s">
        <v>333</v>
      </c>
      <c r="C497" s="161"/>
      <c r="D497" s="176"/>
      <c r="E497" s="176"/>
      <c r="F497" s="176"/>
      <c r="G497" s="176"/>
      <c r="H497" s="176"/>
      <c r="I497" s="176"/>
      <c r="J497" s="162"/>
      <c r="K497" s="163"/>
      <c r="L497" s="163"/>
    </row>
    <row r="498" spans="2:12" ht="27" hidden="1" outlineLevel="1" x14ac:dyDescent="0.15">
      <c r="B498" s="286" t="s">
        <v>222</v>
      </c>
      <c r="C498" s="287"/>
      <c r="D498" s="287"/>
      <c r="E498" s="287"/>
      <c r="F498" s="288"/>
      <c r="G498" s="124" t="s">
        <v>93</v>
      </c>
      <c r="H498" s="177" t="s">
        <v>324</v>
      </c>
      <c r="I498" s="178" t="s">
        <v>328</v>
      </c>
      <c r="J498" s="177" t="s">
        <v>329</v>
      </c>
      <c r="K498" s="179" t="s">
        <v>330</v>
      </c>
      <c r="L498" s="177" t="s">
        <v>331</v>
      </c>
    </row>
    <row r="499" spans="2:12" ht="27.95" hidden="1" customHeight="1" outlineLevel="1" x14ac:dyDescent="0.15">
      <c r="B499" s="572"/>
      <c r="C499" s="573"/>
      <c r="D499" s="573"/>
      <c r="E499" s="573"/>
      <c r="F499" s="574"/>
      <c r="G499" s="77"/>
      <c r="H499" s="215"/>
      <c r="I499" s="215"/>
      <c r="J499" s="97">
        <f t="shared" ref="J499:J512" si="77">IFERROR(ROUNDDOWN(H499/I499*3/4,-3),0)</f>
        <v>0</v>
      </c>
      <c r="K499" s="97" t="str">
        <f>IF(B499="","",VLOOKUP(B499,データ!C:D,2,0))</f>
        <v/>
      </c>
      <c r="L499" s="97">
        <f t="shared" ref="L499:L512" si="78">MIN(J499,K499)*I499</f>
        <v>0</v>
      </c>
    </row>
    <row r="500" spans="2:12" ht="27.95" hidden="1" customHeight="1" outlineLevel="1" x14ac:dyDescent="0.15">
      <c r="B500" s="575"/>
      <c r="C500" s="576"/>
      <c r="D500" s="576"/>
      <c r="E500" s="576"/>
      <c r="F500" s="577"/>
      <c r="G500" s="99"/>
      <c r="H500" s="204"/>
      <c r="I500" s="204"/>
      <c r="J500" s="205">
        <f t="shared" si="77"/>
        <v>0</v>
      </c>
      <c r="K500" s="206" t="str">
        <f>IF(B499="","",VLOOKUP(B499,データ!C:D,2,0))</f>
        <v/>
      </c>
      <c r="L500" s="205">
        <f t="shared" si="78"/>
        <v>0</v>
      </c>
    </row>
    <row r="501" spans="2:12" ht="27.95" hidden="1" customHeight="1" outlineLevel="1" x14ac:dyDescent="0.15">
      <c r="B501" s="572"/>
      <c r="C501" s="573"/>
      <c r="D501" s="573"/>
      <c r="E501" s="573"/>
      <c r="F501" s="574"/>
      <c r="G501" s="77"/>
      <c r="H501" s="215"/>
      <c r="I501" s="215"/>
      <c r="J501" s="97">
        <f t="shared" si="77"/>
        <v>0</v>
      </c>
      <c r="K501" s="97" t="str">
        <f>IF(B501="","",VLOOKUP(B501,データ!C:D,2,0))</f>
        <v/>
      </c>
      <c r="L501" s="97">
        <f t="shared" si="78"/>
        <v>0</v>
      </c>
    </row>
    <row r="502" spans="2:12" ht="27.95" hidden="1" customHeight="1" outlineLevel="1" x14ac:dyDescent="0.15">
      <c r="B502" s="575"/>
      <c r="C502" s="576"/>
      <c r="D502" s="576"/>
      <c r="E502" s="576"/>
      <c r="F502" s="577"/>
      <c r="G502" s="99"/>
      <c r="H502" s="204"/>
      <c r="I502" s="204"/>
      <c r="J502" s="205">
        <f t="shared" si="77"/>
        <v>0</v>
      </c>
      <c r="K502" s="206" t="str">
        <f>IF(B501="","",VLOOKUP(B501,データ!C:D,2,0))</f>
        <v/>
      </c>
      <c r="L502" s="205">
        <f t="shared" si="78"/>
        <v>0</v>
      </c>
    </row>
    <row r="503" spans="2:12" ht="27.95" hidden="1" customHeight="1" outlineLevel="1" x14ac:dyDescent="0.15">
      <c r="B503" s="572"/>
      <c r="C503" s="573"/>
      <c r="D503" s="573"/>
      <c r="E503" s="573"/>
      <c r="F503" s="574"/>
      <c r="G503" s="77"/>
      <c r="H503" s="215"/>
      <c r="I503" s="215"/>
      <c r="J503" s="97">
        <f t="shared" si="77"/>
        <v>0</v>
      </c>
      <c r="K503" s="97" t="str">
        <f>IF(B503="","",VLOOKUP(B503,データ!C:D,2,0))</f>
        <v/>
      </c>
      <c r="L503" s="97">
        <f t="shared" si="78"/>
        <v>0</v>
      </c>
    </row>
    <row r="504" spans="2:12" ht="27.95" hidden="1" customHeight="1" outlineLevel="1" thickBot="1" x14ac:dyDescent="0.2">
      <c r="B504" s="575"/>
      <c r="C504" s="576"/>
      <c r="D504" s="576"/>
      <c r="E504" s="576"/>
      <c r="F504" s="577"/>
      <c r="G504" s="99"/>
      <c r="H504" s="204"/>
      <c r="I504" s="204"/>
      <c r="J504" s="205">
        <f t="shared" si="77"/>
        <v>0</v>
      </c>
      <c r="K504" s="206" t="str">
        <f>IF(B503="","",VLOOKUP(B503,データ!C:D,2,0))</f>
        <v/>
      </c>
      <c r="L504" s="205">
        <f t="shared" si="78"/>
        <v>0</v>
      </c>
    </row>
    <row r="505" spans="2:12" ht="27.95" hidden="1" customHeight="1" outlineLevel="2" x14ac:dyDescent="0.2">
      <c r="B505" s="572"/>
      <c r="C505" s="573"/>
      <c r="D505" s="573"/>
      <c r="E505" s="573"/>
      <c r="F505" s="574"/>
      <c r="G505" s="77"/>
      <c r="H505" s="215"/>
      <c r="I505" s="215"/>
      <c r="J505" s="97">
        <f t="shared" si="77"/>
        <v>0</v>
      </c>
      <c r="K505" s="97" t="str">
        <f>IF(B505="","",VLOOKUP(B505,データ!C:D,2,0))</f>
        <v/>
      </c>
      <c r="L505" s="97">
        <f t="shared" si="78"/>
        <v>0</v>
      </c>
    </row>
    <row r="506" spans="2:12" ht="27.95" hidden="1" customHeight="1" outlineLevel="2" x14ac:dyDescent="0.2">
      <c r="B506" s="575"/>
      <c r="C506" s="576"/>
      <c r="D506" s="576"/>
      <c r="E506" s="576"/>
      <c r="F506" s="577"/>
      <c r="G506" s="99"/>
      <c r="H506" s="204"/>
      <c r="I506" s="204"/>
      <c r="J506" s="205">
        <f t="shared" si="77"/>
        <v>0</v>
      </c>
      <c r="K506" s="206" t="str">
        <f>IF(B505="","",VLOOKUP(B505,データ!C:D,2,0))</f>
        <v/>
      </c>
      <c r="L506" s="205">
        <f t="shared" si="78"/>
        <v>0</v>
      </c>
    </row>
    <row r="507" spans="2:12" ht="27.95" hidden="1" customHeight="1" outlineLevel="2" x14ac:dyDescent="0.2">
      <c r="B507" s="572"/>
      <c r="C507" s="573"/>
      <c r="D507" s="573"/>
      <c r="E507" s="573"/>
      <c r="F507" s="574"/>
      <c r="G507" s="77"/>
      <c r="H507" s="215"/>
      <c r="I507" s="215"/>
      <c r="J507" s="97">
        <f t="shared" si="77"/>
        <v>0</v>
      </c>
      <c r="K507" s="97" t="str">
        <f>IF(B507="","",VLOOKUP(B507,データ!C:D,2,0))</f>
        <v/>
      </c>
      <c r="L507" s="97">
        <f t="shared" si="78"/>
        <v>0</v>
      </c>
    </row>
    <row r="508" spans="2:12" ht="27.95" hidden="1" customHeight="1" outlineLevel="2" x14ac:dyDescent="0.2">
      <c r="B508" s="575"/>
      <c r="C508" s="576"/>
      <c r="D508" s="576"/>
      <c r="E508" s="576"/>
      <c r="F508" s="577"/>
      <c r="G508" s="99"/>
      <c r="H508" s="204"/>
      <c r="I508" s="204"/>
      <c r="J508" s="205">
        <f t="shared" si="77"/>
        <v>0</v>
      </c>
      <c r="K508" s="206" t="str">
        <f>IF(B507="","",VLOOKUP(B507,データ!C:D,2,0))</f>
        <v/>
      </c>
      <c r="L508" s="205">
        <f t="shared" si="78"/>
        <v>0</v>
      </c>
    </row>
    <row r="509" spans="2:12" ht="27.95" hidden="1" customHeight="1" outlineLevel="2" x14ac:dyDescent="0.2">
      <c r="B509" s="572"/>
      <c r="C509" s="573"/>
      <c r="D509" s="573"/>
      <c r="E509" s="573"/>
      <c r="F509" s="574"/>
      <c r="G509" s="77"/>
      <c r="H509" s="215"/>
      <c r="I509" s="215"/>
      <c r="J509" s="97">
        <f t="shared" si="77"/>
        <v>0</v>
      </c>
      <c r="K509" s="97" t="str">
        <f>IF(B509="","",VLOOKUP(B509,データ!C:D,2,0))</f>
        <v/>
      </c>
      <c r="L509" s="97">
        <f t="shared" si="78"/>
        <v>0</v>
      </c>
    </row>
    <row r="510" spans="2:12" ht="27.95" hidden="1" customHeight="1" outlineLevel="2" x14ac:dyDescent="0.2">
      <c r="B510" s="575"/>
      <c r="C510" s="576"/>
      <c r="D510" s="576"/>
      <c r="E510" s="576"/>
      <c r="F510" s="577"/>
      <c r="G510" s="99"/>
      <c r="H510" s="204"/>
      <c r="I510" s="204"/>
      <c r="J510" s="205">
        <f t="shared" si="77"/>
        <v>0</v>
      </c>
      <c r="K510" s="206" t="str">
        <f>IF(B509="","",VLOOKUP(B509,データ!C:D,2,0))</f>
        <v/>
      </c>
      <c r="L510" s="205">
        <f t="shared" si="78"/>
        <v>0</v>
      </c>
    </row>
    <row r="511" spans="2:12" ht="27.95" hidden="1" customHeight="1" outlineLevel="2" x14ac:dyDescent="0.2">
      <c r="B511" s="572"/>
      <c r="C511" s="573"/>
      <c r="D511" s="573"/>
      <c r="E511" s="573"/>
      <c r="F511" s="574"/>
      <c r="G511" s="77"/>
      <c r="H511" s="215"/>
      <c r="I511" s="215"/>
      <c r="J511" s="97">
        <f t="shared" si="77"/>
        <v>0</v>
      </c>
      <c r="K511" s="97" t="str">
        <f>IF(B511="","",VLOOKUP(B511,データ!C:D,2,0))</f>
        <v/>
      </c>
      <c r="L511" s="97">
        <f t="shared" si="78"/>
        <v>0</v>
      </c>
    </row>
    <row r="512" spans="2:12" ht="27.95" hidden="1" customHeight="1" outlineLevel="2" x14ac:dyDescent="0.2">
      <c r="B512" s="575"/>
      <c r="C512" s="576"/>
      <c r="D512" s="576"/>
      <c r="E512" s="576"/>
      <c r="F512" s="577"/>
      <c r="G512" s="99"/>
      <c r="H512" s="204"/>
      <c r="I512" s="204"/>
      <c r="J512" s="205">
        <f t="shared" si="77"/>
        <v>0</v>
      </c>
      <c r="K512" s="206" t="str">
        <f>IF(B511="","",VLOOKUP(B511,データ!C:D,2,0))</f>
        <v/>
      </c>
      <c r="L512" s="205">
        <f t="shared" si="78"/>
        <v>0</v>
      </c>
    </row>
    <row r="513" spans="2:12" ht="27.75" hidden="1" customHeight="1" outlineLevel="1" collapsed="1" x14ac:dyDescent="0.15">
      <c r="B513" s="565" t="s">
        <v>277</v>
      </c>
      <c r="C513" s="566"/>
      <c r="D513" s="566"/>
      <c r="E513" s="566"/>
      <c r="F513" s="566"/>
      <c r="G513" s="567"/>
      <c r="H513" s="226">
        <f>H499+H501+H503+H505+H507+H509+H511</f>
        <v>0</v>
      </c>
      <c r="I513" s="569"/>
      <c r="J513" s="570"/>
      <c r="K513" s="571"/>
      <c r="L513" s="98">
        <f>L499+L501+L503+L505+L507+L509+L511</f>
        <v>0</v>
      </c>
    </row>
    <row r="514" spans="2:12" ht="27.75" hidden="1" customHeight="1" outlineLevel="1" thickBot="1" x14ac:dyDescent="0.2">
      <c r="B514" s="307"/>
      <c r="C514" s="308"/>
      <c r="D514" s="308"/>
      <c r="E514" s="308"/>
      <c r="F514" s="308"/>
      <c r="G514" s="568"/>
      <c r="H514" s="202">
        <f>H500+H502+H504+H506+H508+H510+H512</f>
        <v>0</v>
      </c>
      <c r="I514" s="562"/>
      <c r="J514" s="563"/>
      <c r="K514" s="564"/>
      <c r="L514" s="203">
        <f>L500+L502+L504+L506+L508+L510+L512</f>
        <v>0</v>
      </c>
    </row>
    <row r="515" spans="2:12" collapsed="1" x14ac:dyDescent="0.15">
      <c r="L515" s="159"/>
    </row>
    <row r="516" spans="2:12" x14ac:dyDescent="0.15">
      <c r="L516" s="159"/>
    </row>
    <row r="517" spans="2:12" x14ac:dyDescent="0.15">
      <c r="B517" s="158"/>
      <c r="C517" s="158"/>
      <c r="D517" s="158"/>
      <c r="E517" s="158"/>
      <c r="F517" s="158"/>
      <c r="G517" s="158"/>
      <c r="H517" s="158"/>
      <c r="I517" s="158"/>
      <c r="J517" s="158"/>
      <c r="K517" s="158"/>
      <c r="L517" s="189"/>
    </row>
    <row r="518" spans="2:12" x14ac:dyDescent="0.15">
      <c r="B518" s="156" t="s">
        <v>278</v>
      </c>
      <c r="C518" s="158"/>
      <c r="D518" s="158"/>
      <c r="E518" s="158"/>
      <c r="F518" s="158"/>
      <c r="G518" s="158"/>
      <c r="H518" s="158"/>
      <c r="I518" s="158"/>
      <c r="J518" s="158"/>
      <c r="K518" s="158"/>
      <c r="L518" s="189"/>
    </row>
    <row r="519" spans="2:12" x14ac:dyDescent="0.15">
      <c r="C519" s="158"/>
      <c r="D519" s="158"/>
      <c r="E519" s="158"/>
      <c r="F519" s="158"/>
      <c r="G519" s="158"/>
      <c r="H519" s="158"/>
      <c r="I519" s="158"/>
      <c r="J519" s="231">
        <f>H566+H611+H656+H701+H746+H791+H836+H881+H926+H971</f>
        <v>0</v>
      </c>
      <c r="K519" s="158"/>
      <c r="L519" s="189"/>
    </row>
    <row r="520" spans="2:12" x14ac:dyDescent="0.15">
      <c r="B520" s="158"/>
      <c r="C520" s="158"/>
      <c r="D520" s="158"/>
      <c r="E520" s="158"/>
      <c r="F520" s="158"/>
      <c r="G520" s="158"/>
      <c r="H520" s="159"/>
      <c r="I520" s="159" t="s">
        <v>336</v>
      </c>
      <c r="J520" s="160">
        <f>H567+H612+H657+H702+H747+H792+H837+H882+H927+H972</f>
        <v>0</v>
      </c>
      <c r="K520" s="158"/>
      <c r="L520" s="189"/>
    </row>
    <row r="521" spans="2:12" x14ac:dyDescent="0.15">
      <c r="B521" s="158"/>
      <c r="C521" s="158"/>
      <c r="D521" s="158"/>
      <c r="E521" s="158"/>
      <c r="F521" s="158"/>
      <c r="G521" s="158"/>
      <c r="H521" s="159"/>
      <c r="I521" s="159"/>
      <c r="J521" s="231">
        <f>MIN(16000000,L566+L611+L656+L701+L746+L791+L836+L881+L926+L971)</f>
        <v>0</v>
      </c>
      <c r="K521" s="158"/>
      <c r="L521" s="189"/>
    </row>
    <row r="522" spans="2:12" x14ac:dyDescent="0.15">
      <c r="G522" s="157"/>
      <c r="H522" s="159"/>
      <c r="I522" s="159" t="s">
        <v>273</v>
      </c>
      <c r="J522" s="160">
        <f>MIN(16000000,L567+L612+L657+L702+L747+L792+L837+L882+L927+L972)</f>
        <v>0</v>
      </c>
      <c r="K522" s="157" t="s">
        <v>340</v>
      </c>
      <c r="L522" s="160"/>
    </row>
    <row r="523" spans="2:12" ht="7.5" customHeight="1" x14ac:dyDescent="0.15">
      <c r="L523" s="159"/>
    </row>
    <row r="524" spans="2:12" ht="15" customHeight="1" x14ac:dyDescent="0.15">
      <c r="B524" s="161" t="s">
        <v>274</v>
      </c>
      <c r="C524" s="161"/>
      <c r="D524" s="285"/>
      <c r="E524" s="285"/>
      <c r="F524" s="285"/>
      <c r="G524" s="285"/>
      <c r="H524" s="285"/>
      <c r="I524" s="176"/>
      <c r="J524" s="162"/>
      <c r="K524" s="175"/>
      <c r="L524" s="175"/>
    </row>
    <row r="525" spans="2:12" ht="40.5" x14ac:dyDescent="0.15">
      <c r="B525" s="286" t="s">
        <v>221</v>
      </c>
      <c r="C525" s="287"/>
      <c r="D525" s="287"/>
      <c r="E525" s="287"/>
      <c r="F525" s="288"/>
      <c r="G525" s="124" t="s">
        <v>93</v>
      </c>
      <c r="H525" s="164" t="s">
        <v>334</v>
      </c>
      <c r="I525" s="124" t="s">
        <v>317</v>
      </c>
      <c r="J525" s="164" t="s">
        <v>351</v>
      </c>
      <c r="K525" s="164" t="s">
        <v>338</v>
      </c>
      <c r="L525" s="164" t="s">
        <v>339</v>
      </c>
    </row>
    <row r="526" spans="2:12" ht="27.95" customHeight="1" x14ac:dyDescent="0.15">
      <c r="B526" s="329" t="s">
        <v>281</v>
      </c>
      <c r="C526" s="330"/>
      <c r="D526" s="330"/>
      <c r="E526" s="330"/>
      <c r="F526" s="331"/>
      <c r="G526" s="77"/>
      <c r="H526" s="172"/>
      <c r="I526" s="549"/>
      <c r="J526" s="546"/>
      <c r="K526" s="546"/>
      <c r="L526" s="546"/>
    </row>
    <row r="527" spans="2:12" ht="27.95" customHeight="1" x14ac:dyDescent="0.15">
      <c r="B527" s="535"/>
      <c r="C527" s="536"/>
      <c r="D527" s="536"/>
      <c r="E527" s="536"/>
      <c r="F527" s="537"/>
      <c r="G527" s="99"/>
      <c r="H527" s="204"/>
      <c r="I527" s="550"/>
      <c r="J527" s="547"/>
      <c r="K527" s="547"/>
      <c r="L527" s="547"/>
    </row>
    <row r="528" spans="2:12" ht="27.95" hidden="1" customHeight="1" outlineLevel="1" x14ac:dyDescent="0.15">
      <c r="B528" s="329" t="s">
        <v>281</v>
      </c>
      <c r="C528" s="330"/>
      <c r="D528" s="330"/>
      <c r="E528" s="330"/>
      <c r="F528" s="331"/>
      <c r="G528" s="77"/>
      <c r="H528" s="172"/>
      <c r="I528" s="549"/>
      <c r="J528" s="547"/>
      <c r="K528" s="547"/>
      <c r="L528" s="547"/>
    </row>
    <row r="529" spans="2:12" ht="27.95" hidden="1" customHeight="1" outlineLevel="1" x14ac:dyDescent="0.15">
      <c r="B529" s="535"/>
      <c r="C529" s="536"/>
      <c r="D529" s="536"/>
      <c r="E529" s="536"/>
      <c r="F529" s="537"/>
      <c r="G529" s="99"/>
      <c r="H529" s="204"/>
      <c r="I529" s="550"/>
      <c r="J529" s="547"/>
      <c r="K529" s="547"/>
      <c r="L529" s="547"/>
    </row>
    <row r="530" spans="2:12" ht="27.95" hidden="1" customHeight="1" outlineLevel="1" x14ac:dyDescent="0.15">
      <c r="B530" s="329" t="s">
        <v>281</v>
      </c>
      <c r="C530" s="330"/>
      <c r="D530" s="330"/>
      <c r="E530" s="330"/>
      <c r="F530" s="331"/>
      <c r="G530" s="77"/>
      <c r="H530" s="172"/>
      <c r="I530" s="549"/>
      <c r="J530" s="547"/>
      <c r="K530" s="547"/>
      <c r="L530" s="547"/>
    </row>
    <row r="531" spans="2:12" ht="27.95" hidden="1" customHeight="1" outlineLevel="1" x14ac:dyDescent="0.15">
      <c r="B531" s="535"/>
      <c r="C531" s="536"/>
      <c r="D531" s="536"/>
      <c r="E531" s="536"/>
      <c r="F531" s="537"/>
      <c r="G531" s="99"/>
      <c r="H531" s="204"/>
      <c r="I531" s="550"/>
      <c r="J531" s="547"/>
      <c r="K531" s="547"/>
      <c r="L531" s="547"/>
    </row>
    <row r="532" spans="2:12" ht="27.95" hidden="1" customHeight="1" outlineLevel="1" x14ac:dyDescent="0.15">
      <c r="B532" s="329" t="s">
        <v>281</v>
      </c>
      <c r="C532" s="330"/>
      <c r="D532" s="330"/>
      <c r="E532" s="330"/>
      <c r="F532" s="331"/>
      <c r="G532" s="77"/>
      <c r="H532" s="172"/>
      <c r="I532" s="549"/>
      <c r="J532" s="547"/>
      <c r="K532" s="547"/>
      <c r="L532" s="547"/>
    </row>
    <row r="533" spans="2:12" ht="27.95" hidden="1" customHeight="1" outlineLevel="1" x14ac:dyDescent="0.15">
      <c r="B533" s="535"/>
      <c r="C533" s="536"/>
      <c r="D533" s="536"/>
      <c r="E533" s="536"/>
      <c r="F533" s="537"/>
      <c r="G533" s="99"/>
      <c r="H533" s="204"/>
      <c r="I533" s="550"/>
      <c r="J533" s="547"/>
      <c r="K533" s="547"/>
      <c r="L533" s="547"/>
    </row>
    <row r="534" spans="2:12" ht="27.95" hidden="1" customHeight="1" outlineLevel="1" x14ac:dyDescent="0.15">
      <c r="B534" s="329" t="s">
        <v>281</v>
      </c>
      <c r="C534" s="330"/>
      <c r="D534" s="330"/>
      <c r="E534" s="330"/>
      <c r="F534" s="331"/>
      <c r="G534" s="77"/>
      <c r="H534" s="172"/>
      <c r="I534" s="549"/>
      <c r="J534" s="547"/>
      <c r="K534" s="547"/>
      <c r="L534" s="547"/>
    </row>
    <row r="535" spans="2:12" ht="27.95" hidden="1" customHeight="1" outlineLevel="1" x14ac:dyDescent="0.15">
      <c r="B535" s="535"/>
      <c r="C535" s="536"/>
      <c r="D535" s="536"/>
      <c r="E535" s="536"/>
      <c r="F535" s="537"/>
      <c r="G535" s="99"/>
      <c r="H535" s="204"/>
      <c r="I535" s="550"/>
      <c r="J535" s="547"/>
      <c r="K535" s="547"/>
      <c r="L535" s="547"/>
    </row>
    <row r="536" spans="2:12" ht="27.95" customHeight="1" collapsed="1" x14ac:dyDescent="0.15">
      <c r="B536" s="329" t="s">
        <v>282</v>
      </c>
      <c r="C536" s="330"/>
      <c r="D536" s="330"/>
      <c r="E536" s="330"/>
      <c r="F536" s="331"/>
      <c r="G536" s="77"/>
      <c r="H536" s="172"/>
      <c r="I536" s="215"/>
      <c r="J536" s="547"/>
      <c r="K536" s="547"/>
      <c r="L536" s="547"/>
    </row>
    <row r="537" spans="2:12" ht="27.95" customHeight="1" x14ac:dyDescent="0.15">
      <c r="B537" s="535"/>
      <c r="C537" s="536"/>
      <c r="D537" s="536"/>
      <c r="E537" s="536"/>
      <c r="F537" s="537"/>
      <c r="G537" s="99"/>
      <c r="H537" s="204"/>
      <c r="I537" s="229"/>
      <c r="J537" s="547"/>
      <c r="K537" s="547"/>
      <c r="L537" s="547"/>
    </row>
    <row r="538" spans="2:12" ht="27.95" hidden="1" customHeight="1" outlineLevel="1" x14ac:dyDescent="0.15">
      <c r="B538" s="329" t="s">
        <v>282</v>
      </c>
      <c r="C538" s="330"/>
      <c r="D538" s="330"/>
      <c r="E538" s="330"/>
      <c r="F538" s="331"/>
      <c r="G538" s="77"/>
      <c r="H538" s="172"/>
      <c r="I538" s="215"/>
      <c r="J538" s="547"/>
      <c r="K538" s="547"/>
      <c r="L538" s="547"/>
    </row>
    <row r="539" spans="2:12" ht="27.95" hidden="1" customHeight="1" outlineLevel="1" x14ac:dyDescent="0.15">
      <c r="B539" s="535"/>
      <c r="C539" s="536"/>
      <c r="D539" s="536"/>
      <c r="E539" s="536"/>
      <c r="F539" s="537"/>
      <c r="G539" s="99"/>
      <c r="H539" s="204"/>
      <c r="I539" s="229"/>
      <c r="J539" s="547"/>
      <c r="K539" s="547"/>
      <c r="L539" s="547"/>
    </row>
    <row r="540" spans="2:12" ht="27.95" hidden="1" customHeight="1" outlineLevel="1" x14ac:dyDescent="0.15">
      <c r="B540" s="329" t="s">
        <v>282</v>
      </c>
      <c r="C540" s="330"/>
      <c r="D540" s="330"/>
      <c r="E540" s="330"/>
      <c r="F540" s="331"/>
      <c r="G540" s="77"/>
      <c r="H540" s="172"/>
      <c r="I540" s="215"/>
      <c r="J540" s="547"/>
      <c r="K540" s="547"/>
      <c r="L540" s="547"/>
    </row>
    <row r="541" spans="2:12" ht="27.95" hidden="1" customHeight="1" outlineLevel="1" x14ac:dyDescent="0.15">
      <c r="B541" s="535"/>
      <c r="C541" s="536"/>
      <c r="D541" s="536"/>
      <c r="E541" s="536"/>
      <c r="F541" s="537"/>
      <c r="G541" s="99"/>
      <c r="H541" s="204"/>
      <c r="I541" s="229"/>
      <c r="J541" s="547"/>
      <c r="K541" s="547"/>
      <c r="L541" s="547"/>
    </row>
    <row r="542" spans="2:12" ht="27.95" hidden="1" customHeight="1" outlineLevel="1" x14ac:dyDescent="0.15">
      <c r="B542" s="329" t="s">
        <v>282</v>
      </c>
      <c r="C542" s="330"/>
      <c r="D542" s="330"/>
      <c r="E542" s="330"/>
      <c r="F542" s="331"/>
      <c r="G542" s="77"/>
      <c r="H542" s="172"/>
      <c r="I542" s="215"/>
      <c r="J542" s="547"/>
      <c r="K542" s="547"/>
      <c r="L542" s="547"/>
    </row>
    <row r="543" spans="2:12" ht="27.95" hidden="1" customHeight="1" outlineLevel="1" x14ac:dyDescent="0.15">
      <c r="B543" s="535"/>
      <c r="C543" s="536"/>
      <c r="D543" s="536"/>
      <c r="E543" s="536"/>
      <c r="F543" s="537"/>
      <c r="G543" s="99"/>
      <c r="H543" s="204"/>
      <c r="I543" s="229"/>
      <c r="J543" s="547"/>
      <c r="K543" s="547"/>
      <c r="L543" s="547"/>
    </row>
    <row r="544" spans="2:12" ht="27.95" hidden="1" customHeight="1" outlineLevel="1" x14ac:dyDescent="0.15">
      <c r="B544" s="329" t="s">
        <v>282</v>
      </c>
      <c r="C544" s="330"/>
      <c r="D544" s="330"/>
      <c r="E544" s="330"/>
      <c r="F544" s="331"/>
      <c r="G544" s="77"/>
      <c r="H544" s="172"/>
      <c r="I544" s="215"/>
      <c r="J544" s="547"/>
      <c r="K544" s="547"/>
      <c r="L544" s="547"/>
    </row>
    <row r="545" spans="2:14" ht="27.95" hidden="1" customHeight="1" outlineLevel="1" x14ac:dyDescent="0.15">
      <c r="B545" s="535"/>
      <c r="C545" s="536"/>
      <c r="D545" s="536"/>
      <c r="E545" s="536"/>
      <c r="F545" s="537"/>
      <c r="G545" s="99"/>
      <c r="H545" s="204"/>
      <c r="I545" s="229"/>
      <c r="J545" s="547"/>
      <c r="K545" s="547"/>
      <c r="L545" s="547"/>
    </row>
    <row r="546" spans="2:14" ht="27.95" customHeight="1" collapsed="1" x14ac:dyDescent="0.15">
      <c r="B546" s="333" t="s">
        <v>283</v>
      </c>
      <c r="C546" s="333"/>
      <c r="D546" s="333"/>
      <c r="E546" s="333"/>
      <c r="F546" s="333"/>
      <c r="G546" s="77"/>
      <c r="H546" s="172"/>
      <c r="I546" s="549"/>
      <c r="J546" s="547"/>
      <c r="K546" s="547"/>
      <c r="L546" s="547"/>
    </row>
    <row r="547" spans="2:14" ht="27.95" customHeight="1" x14ac:dyDescent="0.15">
      <c r="B547" s="535"/>
      <c r="C547" s="536"/>
      <c r="D547" s="536"/>
      <c r="E547" s="536"/>
      <c r="F547" s="537"/>
      <c r="G547" s="99"/>
      <c r="H547" s="204"/>
      <c r="I547" s="550"/>
      <c r="J547" s="547"/>
      <c r="K547" s="547"/>
      <c r="L547" s="547"/>
    </row>
    <row r="548" spans="2:14" ht="27.95" hidden="1" customHeight="1" outlineLevel="1" x14ac:dyDescent="0.15">
      <c r="B548" s="333" t="s">
        <v>283</v>
      </c>
      <c r="C548" s="333"/>
      <c r="D548" s="333"/>
      <c r="E548" s="333"/>
      <c r="F548" s="333"/>
      <c r="G548" s="77"/>
      <c r="H548" s="172"/>
      <c r="I548" s="549"/>
      <c r="J548" s="547"/>
      <c r="K548" s="547"/>
      <c r="L548" s="547"/>
    </row>
    <row r="549" spans="2:14" ht="27.95" hidden="1" customHeight="1" outlineLevel="1" x14ac:dyDescent="0.15">
      <c r="B549" s="535"/>
      <c r="C549" s="536"/>
      <c r="D549" s="536"/>
      <c r="E549" s="536"/>
      <c r="F549" s="537"/>
      <c r="G549" s="99"/>
      <c r="H549" s="204"/>
      <c r="I549" s="550"/>
      <c r="J549" s="547"/>
      <c r="K549" s="547"/>
      <c r="L549" s="547"/>
    </row>
    <row r="550" spans="2:14" ht="27.95" hidden="1" customHeight="1" outlineLevel="1" x14ac:dyDescent="0.15">
      <c r="B550" s="333" t="s">
        <v>283</v>
      </c>
      <c r="C550" s="333"/>
      <c r="D550" s="333"/>
      <c r="E550" s="333"/>
      <c r="F550" s="333"/>
      <c r="G550" s="77"/>
      <c r="H550" s="172"/>
      <c r="I550" s="549"/>
      <c r="J550" s="547"/>
      <c r="K550" s="547"/>
      <c r="L550" s="547"/>
    </row>
    <row r="551" spans="2:14" ht="27.95" hidden="1" customHeight="1" outlineLevel="1" x14ac:dyDescent="0.15">
      <c r="B551" s="535"/>
      <c r="C551" s="536"/>
      <c r="D551" s="536"/>
      <c r="E551" s="536"/>
      <c r="F551" s="537"/>
      <c r="G551" s="99"/>
      <c r="H551" s="204"/>
      <c r="I551" s="550"/>
      <c r="J551" s="547"/>
      <c r="K551" s="547"/>
      <c r="L551" s="547"/>
    </row>
    <row r="552" spans="2:14" ht="27.95" hidden="1" customHeight="1" outlineLevel="1" x14ac:dyDescent="0.15">
      <c r="B552" s="333" t="s">
        <v>283</v>
      </c>
      <c r="C552" s="333"/>
      <c r="D552" s="333"/>
      <c r="E552" s="333"/>
      <c r="F552" s="333"/>
      <c r="G552" s="77"/>
      <c r="H552" s="172"/>
      <c r="I552" s="549"/>
      <c r="J552" s="547"/>
      <c r="K552" s="547"/>
      <c r="L552" s="547"/>
    </row>
    <row r="553" spans="2:14" ht="27.95" hidden="1" customHeight="1" outlineLevel="1" x14ac:dyDescent="0.15">
      <c r="B553" s="535"/>
      <c r="C553" s="536"/>
      <c r="D553" s="536"/>
      <c r="E553" s="536"/>
      <c r="F553" s="537"/>
      <c r="G553" s="99"/>
      <c r="H553" s="204"/>
      <c r="I553" s="550"/>
      <c r="J553" s="547"/>
      <c r="K553" s="547"/>
      <c r="L553" s="547"/>
    </row>
    <row r="554" spans="2:14" ht="27.95" hidden="1" customHeight="1" outlineLevel="1" x14ac:dyDescent="0.15">
      <c r="B554" s="333" t="s">
        <v>283</v>
      </c>
      <c r="C554" s="333"/>
      <c r="D554" s="333"/>
      <c r="E554" s="333"/>
      <c r="F554" s="333"/>
      <c r="G554" s="77"/>
      <c r="H554" s="172"/>
      <c r="I554" s="549"/>
      <c r="J554" s="547"/>
      <c r="K554" s="547"/>
      <c r="L554" s="547"/>
    </row>
    <row r="555" spans="2:14" ht="27.95" hidden="1" customHeight="1" outlineLevel="1" x14ac:dyDescent="0.15">
      <c r="B555" s="535"/>
      <c r="C555" s="536"/>
      <c r="D555" s="536"/>
      <c r="E555" s="536"/>
      <c r="F555" s="537"/>
      <c r="G555" s="99"/>
      <c r="H555" s="204"/>
      <c r="I555" s="550"/>
      <c r="J555" s="547"/>
      <c r="K555" s="547"/>
      <c r="L555" s="547"/>
    </row>
    <row r="556" spans="2:14" ht="27.95" customHeight="1" collapsed="1" x14ac:dyDescent="0.15">
      <c r="B556" s="329" t="s">
        <v>337</v>
      </c>
      <c r="C556" s="330"/>
      <c r="D556" s="330"/>
      <c r="E556" s="330"/>
      <c r="F556" s="331"/>
      <c r="G556" s="77"/>
      <c r="H556" s="172"/>
      <c r="I556" s="215"/>
      <c r="J556" s="547"/>
      <c r="K556" s="547"/>
      <c r="L556" s="547"/>
    </row>
    <row r="557" spans="2:14" ht="27.95" customHeight="1" thickBot="1" x14ac:dyDescent="0.2">
      <c r="B557" s="535"/>
      <c r="C557" s="536"/>
      <c r="D557" s="536"/>
      <c r="E557" s="536"/>
      <c r="F557" s="537"/>
      <c r="G557" s="99"/>
      <c r="H557" s="204"/>
      <c r="I557" s="229"/>
      <c r="J557" s="547"/>
      <c r="K557" s="547"/>
      <c r="L557" s="547"/>
    </row>
    <row r="558" spans="2:14" ht="27.95" hidden="1" customHeight="1" outlineLevel="1" x14ac:dyDescent="0.15">
      <c r="B558" s="329" t="s">
        <v>337</v>
      </c>
      <c r="C558" s="330"/>
      <c r="D558" s="330"/>
      <c r="E558" s="330"/>
      <c r="F558" s="331"/>
      <c r="G558" s="77"/>
      <c r="H558" s="172"/>
      <c r="I558" s="215"/>
      <c r="J558" s="547"/>
      <c r="K558" s="547"/>
      <c r="L558" s="547"/>
    </row>
    <row r="559" spans="2:14" ht="27.95" hidden="1" customHeight="1" outlineLevel="1" x14ac:dyDescent="0.15">
      <c r="B559" s="535"/>
      <c r="C559" s="536"/>
      <c r="D559" s="536"/>
      <c r="E559" s="536"/>
      <c r="F559" s="537"/>
      <c r="G559" s="99"/>
      <c r="H559" s="204"/>
      <c r="I559" s="229"/>
      <c r="J559" s="547"/>
      <c r="K559" s="547"/>
      <c r="L559" s="547"/>
      <c r="N559" s="157" t="e">
        <f>H559/I559</f>
        <v>#DIV/0!</v>
      </c>
    </row>
    <row r="560" spans="2:14" ht="27.95" hidden="1" customHeight="1" outlineLevel="1" x14ac:dyDescent="0.15">
      <c r="B560" s="329" t="s">
        <v>337</v>
      </c>
      <c r="C560" s="330"/>
      <c r="D560" s="330"/>
      <c r="E560" s="330"/>
      <c r="F560" s="331"/>
      <c r="G560" s="77"/>
      <c r="H560" s="172"/>
      <c r="I560" s="215"/>
      <c r="J560" s="547"/>
      <c r="K560" s="547"/>
      <c r="L560" s="547"/>
    </row>
    <row r="561" spans="2:14" ht="27.95" hidden="1" customHeight="1" outlineLevel="1" x14ac:dyDescent="0.15">
      <c r="B561" s="535"/>
      <c r="C561" s="536"/>
      <c r="D561" s="536"/>
      <c r="E561" s="536"/>
      <c r="F561" s="537"/>
      <c r="G561" s="99"/>
      <c r="H561" s="204"/>
      <c r="I561" s="229"/>
      <c r="J561" s="547"/>
      <c r="K561" s="547"/>
      <c r="L561" s="547"/>
      <c r="N561" s="157" t="e">
        <f>H561/I561</f>
        <v>#DIV/0!</v>
      </c>
    </row>
    <row r="562" spans="2:14" ht="27.95" hidden="1" customHeight="1" outlineLevel="1" x14ac:dyDescent="0.15">
      <c r="B562" s="329" t="s">
        <v>337</v>
      </c>
      <c r="C562" s="330"/>
      <c r="D562" s="330"/>
      <c r="E562" s="330"/>
      <c r="F562" s="331"/>
      <c r="G562" s="77"/>
      <c r="H562" s="172"/>
      <c r="I562" s="215"/>
      <c r="J562" s="547"/>
      <c r="K562" s="547"/>
      <c r="L562" s="547"/>
    </row>
    <row r="563" spans="2:14" ht="27.95" hidden="1" customHeight="1" outlineLevel="1" x14ac:dyDescent="0.15">
      <c r="B563" s="535"/>
      <c r="C563" s="536"/>
      <c r="D563" s="536"/>
      <c r="E563" s="536"/>
      <c r="F563" s="537"/>
      <c r="G563" s="99"/>
      <c r="H563" s="204"/>
      <c r="I563" s="229"/>
      <c r="J563" s="547"/>
      <c r="K563" s="547"/>
      <c r="L563" s="547"/>
      <c r="N563" s="157" t="e">
        <f>H563/I563</f>
        <v>#DIV/0!</v>
      </c>
    </row>
    <row r="564" spans="2:14" ht="27.95" hidden="1" customHeight="1" outlineLevel="1" x14ac:dyDescent="0.15">
      <c r="B564" s="329" t="s">
        <v>337</v>
      </c>
      <c r="C564" s="330"/>
      <c r="D564" s="330"/>
      <c r="E564" s="330"/>
      <c r="F564" s="331"/>
      <c r="G564" s="77"/>
      <c r="H564" s="172"/>
      <c r="I564" s="215"/>
      <c r="J564" s="547"/>
      <c r="K564" s="547"/>
      <c r="L564" s="547"/>
    </row>
    <row r="565" spans="2:14" ht="27.95" hidden="1" customHeight="1" outlineLevel="1" thickBot="1" x14ac:dyDescent="0.2">
      <c r="B565" s="535"/>
      <c r="C565" s="536"/>
      <c r="D565" s="536"/>
      <c r="E565" s="536"/>
      <c r="F565" s="537"/>
      <c r="G565" s="99"/>
      <c r="H565" s="204"/>
      <c r="I565" s="229"/>
      <c r="J565" s="548"/>
      <c r="K565" s="548"/>
      <c r="L565" s="548"/>
      <c r="N565" s="157" t="e">
        <f>H565/I565</f>
        <v>#DIV/0!</v>
      </c>
    </row>
    <row r="566" spans="2:14" ht="27.95" customHeight="1" collapsed="1" x14ac:dyDescent="0.15">
      <c r="B566" s="538" t="s">
        <v>341</v>
      </c>
      <c r="C566" s="539"/>
      <c r="D566" s="539"/>
      <c r="E566" s="539"/>
      <c r="F566" s="539"/>
      <c r="G566" s="540"/>
      <c r="H566" s="226">
        <f>H526+H528+H530+H532+H534+H536+H538+H540+H542+H544+H546+H548+H550+H552+H554+H556+H558+H560+H562+H564</f>
        <v>0</v>
      </c>
      <c r="I566" s="544"/>
      <c r="J566" s="226">
        <f>IFERROR(MIN(H556/I556,100000)*I556+ROUNDDOWN(SUM(H526,H536,H546)*3/4,-3),0)</f>
        <v>0</v>
      </c>
      <c r="K566" s="226">
        <v>10000000</v>
      </c>
      <c r="L566" s="98">
        <f>MIN(J566,K566)</f>
        <v>0</v>
      </c>
    </row>
    <row r="567" spans="2:14" ht="27.95" customHeight="1" thickBot="1" x14ac:dyDescent="0.2">
      <c r="B567" s="541"/>
      <c r="C567" s="542"/>
      <c r="D567" s="542"/>
      <c r="E567" s="542"/>
      <c r="F567" s="542"/>
      <c r="G567" s="543"/>
      <c r="H567" s="219">
        <f>H527+H529+H531+H533+H535+H537+H539+H541+H543+H545+H547+H549+H551+H553+H555+H557+H559+H561+H563+H565</f>
        <v>0</v>
      </c>
      <c r="I567" s="545"/>
      <c r="J567" s="220">
        <f>IFERROR(MIN(H557/I557,100000)*I557+ROUNDDOWN(SUM(H527,H537,H547)*3/4,-3),0)</f>
        <v>0</v>
      </c>
      <c r="K567" s="219">
        <v>10000000</v>
      </c>
      <c r="L567" s="230">
        <f>MIN(J567,K567)</f>
        <v>0</v>
      </c>
    </row>
    <row r="568" spans="2:14" x14ac:dyDescent="0.15">
      <c r="K568" s="174"/>
    </row>
    <row r="569" spans="2:14" ht="15" hidden="1" customHeight="1" outlineLevel="1" x14ac:dyDescent="0.15">
      <c r="B569" s="161" t="s">
        <v>274</v>
      </c>
      <c r="C569" s="161"/>
      <c r="D569" s="285"/>
      <c r="E569" s="285"/>
      <c r="F569" s="285"/>
      <c r="G569" s="285"/>
      <c r="H569" s="285"/>
      <c r="I569" s="176"/>
      <c r="J569" s="162"/>
      <c r="K569" s="175"/>
      <c r="L569" s="175"/>
    </row>
    <row r="570" spans="2:14" ht="40.5" hidden="1" outlineLevel="1" x14ac:dyDescent="0.15">
      <c r="B570" s="286" t="s">
        <v>221</v>
      </c>
      <c r="C570" s="287"/>
      <c r="D570" s="287"/>
      <c r="E570" s="287"/>
      <c r="F570" s="288"/>
      <c r="G570" s="124" t="s">
        <v>93</v>
      </c>
      <c r="H570" s="164" t="s">
        <v>334</v>
      </c>
      <c r="I570" s="124" t="s">
        <v>317</v>
      </c>
      <c r="J570" s="164" t="s">
        <v>351</v>
      </c>
      <c r="K570" s="164" t="s">
        <v>338</v>
      </c>
      <c r="L570" s="164" t="s">
        <v>339</v>
      </c>
    </row>
    <row r="571" spans="2:14" ht="27.95" hidden="1" customHeight="1" outlineLevel="1" x14ac:dyDescent="0.15">
      <c r="B571" s="329" t="s">
        <v>281</v>
      </c>
      <c r="C571" s="330"/>
      <c r="D571" s="330"/>
      <c r="E571" s="330"/>
      <c r="F571" s="331"/>
      <c r="G571" s="77"/>
      <c r="H571" s="172"/>
      <c r="I571" s="549"/>
      <c r="J571" s="546"/>
      <c r="K571" s="546"/>
      <c r="L571" s="546"/>
    </row>
    <row r="572" spans="2:14" ht="27.95" hidden="1" customHeight="1" outlineLevel="1" x14ac:dyDescent="0.15">
      <c r="B572" s="535"/>
      <c r="C572" s="536"/>
      <c r="D572" s="536"/>
      <c r="E572" s="536"/>
      <c r="F572" s="537"/>
      <c r="G572" s="99"/>
      <c r="H572" s="204"/>
      <c r="I572" s="550"/>
      <c r="J572" s="547"/>
      <c r="K572" s="547"/>
      <c r="L572" s="547"/>
    </row>
    <row r="573" spans="2:14" ht="27.95" hidden="1" customHeight="1" outlineLevel="2" x14ac:dyDescent="0.15">
      <c r="B573" s="329" t="s">
        <v>281</v>
      </c>
      <c r="C573" s="330"/>
      <c r="D573" s="330"/>
      <c r="E573" s="330"/>
      <c r="F573" s="331"/>
      <c r="G573" s="77"/>
      <c r="H573" s="172"/>
      <c r="I573" s="549"/>
      <c r="J573" s="547"/>
      <c r="K573" s="547"/>
      <c r="L573" s="547"/>
    </row>
    <row r="574" spans="2:14" ht="27.95" hidden="1" customHeight="1" outlineLevel="2" x14ac:dyDescent="0.15">
      <c r="B574" s="535"/>
      <c r="C574" s="536"/>
      <c r="D574" s="536"/>
      <c r="E574" s="536"/>
      <c r="F574" s="537"/>
      <c r="G574" s="99"/>
      <c r="H574" s="204"/>
      <c r="I574" s="550"/>
      <c r="J574" s="547"/>
      <c r="K574" s="547"/>
      <c r="L574" s="547"/>
    </row>
    <row r="575" spans="2:14" ht="27.95" hidden="1" customHeight="1" outlineLevel="2" x14ac:dyDescent="0.15">
      <c r="B575" s="329" t="s">
        <v>281</v>
      </c>
      <c r="C575" s="330"/>
      <c r="D575" s="330"/>
      <c r="E575" s="330"/>
      <c r="F575" s="331"/>
      <c r="G575" s="77"/>
      <c r="H575" s="172"/>
      <c r="I575" s="549"/>
      <c r="J575" s="547"/>
      <c r="K575" s="547"/>
      <c r="L575" s="547"/>
    </row>
    <row r="576" spans="2:14" ht="27.95" hidden="1" customHeight="1" outlineLevel="2" x14ac:dyDescent="0.15">
      <c r="B576" s="535"/>
      <c r="C576" s="536"/>
      <c r="D576" s="536"/>
      <c r="E576" s="536"/>
      <c r="F576" s="537"/>
      <c r="G576" s="99"/>
      <c r="H576" s="204"/>
      <c r="I576" s="550"/>
      <c r="J576" s="547"/>
      <c r="K576" s="547"/>
      <c r="L576" s="547"/>
    </row>
    <row r="577" spans="2:12" ht="27.95" hidden="1" customHeight="1" outlineLevel="2" x14ac:dyDescent="0.15">
      <c r="B577" s="329" t="s">
        <v>281</v>
      </c>
      <c r="C577" s="330"/>
      <c r="D577" s="330"/>
      <c r="E577" s="330"/>
      <c r="F577" s="331"/>
      <c r="G577" s="77"/>
      <c r="H577" s="172"/>
      <c r="I577" s="549"/>
      <c r="J577" s="547"/>
      <c r="K577" s="547"/>
      <c r="L577" s="547"/>
    </row>
    <row r="578" spans="2:12" ht="27.95" hidden="1" customHeight="1" outlineLevel="2" x14ac:dyDescent="0.15">
      <c r="B578" s="535"/>
      <c r="C578" s="536"/>
      <c r="D578" s="536"/>
      <c r="E578" s="536"/>
      <c r="F578" s="537"/>
      <c r="G578" s="99"/>
      <c r="H578" s="204"/>
      <c r="I578" s="550"/>
      <c r="J578" s="547"/>
      <c r="K578" s="547"/>
      <c r="L578" s="547"/>
    </row>
    <row r="579" spans="2:12" ht="27.95" hidden="1" customHeight="1" outlineLevel="2" x14ac:dyDescent="0.15">
      <c r="B579" s="329" t="s">
        <v>281</v>
      </c>
      <c r="C579" s="330"/>
      <c r="D579" s="330"/>
      <c r="E579" s="330"/>
      <c r="F579" s="331"/>
      <c r="G579" s="77"/>
      <c r="H579" s="172"/>
      <c r="I579" s="549"/>
      <c r="J579" s="547"/>
      <c r="K579" s="547"/>
      <c r="L579" s="547"/>
    </row>
    <row r="580" spans="2:12" ht="27.95" hidden="1" customHeight="1" outlineLevel="2" x14ac:dyDescent="0.15">
      <c r="B580" s="535"/>
      <c r="C580" s="536"/>
      <c r="D580" s="536"/>
      <c r="E580" s="536"/>
      <c r="F580" s="537"/>
      <c r="G580" s="99"/>
      <c r="H580" s="204"/>
      <c r="I580" s="550"/>
      <c r="J580" s="547"/>
      <c r="K580" s="547"/>
      <c r="L580" s="547"/>
    </row>
    <row r="581" spans="2:12" ht="27.95" hidden="1" customHeight="1" outlineLevel="1" collapsed="1" x14ac:dyDescent="0.15">
      <c r="B581" s="329" t="s">
        <v>282</v>
      </c>
      <c r="C581" s="330"/>
      <c r="D581" s="330"/>
      <c r="E581" s="330"/>
      <c r="F581" s="331"/>
      <c r="G581" s="77"/>
      <c r="H581" s="172"/>
      <c r="I581" s="215"/>
      <c r="J581" s="547"/>
      <c r="K581" s="547"/>
      <c r="L581" s="547"/>
    </row>
    <row r="582" spans="2:12" ht="27.95" hidden="1" customHeight="1" outlineLevel="1" x14ac:dyDescent="0.15">
      <c r="B582" s="535"/>
      <c r="C582" s="536"/>
      <c r="D582" s="536"/>
      <c r="E582" s="536"/>
      <c r="F582" s="537"/>
      <c r="G582" s="99"/>
      <c r="H582" s="204"/>
      <c r="I582" s="229"/>
      <c r="J582" s="547"/>
      <c r="K582" s="547"/>
      <c r="L582" s="547"/>
    </row>
    <row r="583" spans="2:12" ht="27.95" hidden="1" customHeight="1" outlineLevel="2" x14ac:dyDescent="0.15">
      <c r="B583" s="329" t="s">
        <v>282</v>
      </c>
      <c r="C583" s="330"/>
      <c r="D583" s="330"/>
      <c r="E583" s="330"/>
      <c r="F583" s="331"/>
      <c r="G583" s="77"/>
      <c r="H583" s="172"/>
      <c r="I583" s="215"/>
      <c r="J583" s="547"/>
      <c r="K583" s="547"/>
      <c r="L583" s="547"/>
    </row>
    <row r="584" spans="2:12" ht="27.95" hidden="1" customHeight="1" outlineLevel="2" x14ac:dyDescent="0.15">
      <c r="B584" s="535"/>
      <c r="C584" s="536"/>
      <c r="D584" s="536"/>
      <c r="E584" s="536"/>
      <c r="F584" s="537"/>
      <c r="G584" s="99"/>
      <c r="H584" s="204"/>
      <c r="I584" s="229"/>
      <c r="J584" s="547"/>
      <c r="K584" s="547"/>
      <c r="L584" s="547"/>
    </row>
    <row r="585" spans="2:12" ht="27.95" hidden="1" customHeight="1" outlineLevel="2" x14ac:dyDescent="0.15">
      <c r="B585" s="329" t="s">
        <v>282</v>
      </c>
      <c r="C585" s="330"/>
      <c r="D585" s="330"/>
      <c r="E585" s="330"/>
      <c r="F585" s="331"/>
      <c r="G585" s="77"/>
      <c r="H585" s="172"/>
      <c r="I585" s="215"/>
      <c r="J585" s="547"/>
      <c r="K585" s="547"/>
      <c r="L585" s="547"/>
    </row>
    <row r="586" spans="2:12" ht="27.95" hidden="1" customHeight="1" outlineLevel="2" x14ac:dyDescent="0.15">
      <c r="B586" s="535"/>
      <c r="C586" s="536"/>
      <c r="D586" s="536"/>
      <c r="E586" s="536"/>
      <c r="F586" s="537"/>
      <c r="G586" s="99"/>
      <c r="H586" s="204"/>
      <c r="I586" s="229"/>
      <c r="J586" s="547"/>
      <c r="K586" s="547"/>
      <c r="L586" s="547"/>
    </row>
    <row r="587" spans="2:12" ht="27.95" hidden="1" customHeight="1" outlineLevel="2" x14ac:dyDescent="0.15">
      <c r="B587" s="329" t="s">
        <v>282</v>
      </c>
      <c r="C587" s="330"/>
      <c r="D587" s="330"/>
      <c r="E587" s="330"/>
      <c r="F587" s="331"/>
      <c r="G587" s="77"/>
      <c r="H587" s="172"/>
      <c r="I587" s="215"/>
      <c r="J587" s="547"/>
      <c r="K587" s="547"/>
      <c r="L587" s="547"/>
    </row>
    <row r="588" spans="2:12" ht="27.95" hidden="1" customHeight="1" outlineLevel="2" x14ac:dyDescent="0.15">
      <c r="B588" s="535"/>
      <c r="C588" s="536"/>
      <c r="D588" s="536"/>
      <c r="E588" s="536"/>
      <c r="F588" s="537"/>
      <c r="G588" s="99"/>
      <c r="H588" s="204"/>
      <c r="I588" s="229"/>
      <c r="J588" s="547"/>
      <c r="K588" s="547"/>
      <c r="L588" s="547"/>
    </row>
    <row r="589" spans="2:12" ht="27.95" hidden="1" customHeight="1" outlineLevel="2" x14ac:dyDescent="0.15">
      <c r="B589" s="329" t="s">
        <v>282</v>
      </c>
      <c r="C589" s="330"/>
      <c r="D589" s="330"/>
      <c r="E589" s="330"/>
      <c r="F589" s="331"/>
      <c r="G589" s="77"/>
      <c r="H589" s="172"/>
      <c r="I589" s="215"/>
      <c r="J589" s="547"/>
      <c r="K589" s="547"/>
      <c r="L589" s="547"/>
    </row>
    <row r="590" spans="2:12" ht="27.95" hidden="1" customHeight="1" outlineLevel="2" x14ac:dyDescent="0.15">
      <c r="B590" s="535"/>
      <c r="C590" s="536"/>
      <c r="D590" s="536"/>
      <c r="E590" s="536"/>
      <c r="F590" s="537"/>
      <c r="G590" s="99"/>
      <c r="H590" s="204"/>
      <c r="I590" s="229"/>
      <c r="J590" s="547"/>
      <c r="K590" s="547"/>
      <c r="L590" s="547"/>
    </row>
    <row r="591" spans="2:12" ht="27.95" hidden="1" customHeight="1" outlineLevel="1" collapsed="1" x14ac:dyDescent="0.15">
      <c r="B591" s="333" t="s">
        <v>283</v>
      </c>
      <c r="C591" s="333"/>
      <c r="D591" s="333"/>
      <c r="E591" s="333"/>
      <c r="F591" s="333"/>
      <c r="G591" s="77"/>
      <c r="H591" s="172"/>
      <c r="I591" s="549"/>
      <c r="J591" s="547"/>
      <c r="K591" s="547"/>
      <c r="L591" s="547"/>
    </row>
    <row r="592" spans="2:12" ht="27.95" hidden="1" customHeight="1" outlineLevel="1" x14ac:dyDescent="0.15">
      <c r="B592" s="535"/>
      <c r="C592" s="536"/>
      <c r="D592" s="536"/>
      <c r="E592" s="536"/>
      <c r="F592" s="537"/>
      <c r="G592" s="99"/>
      <c r="H592" s="204"/>
      <c r="I592" s="550"/>
      <c r="J592" s="547"/>
      <c r="K592" s="547"/>
      <c r="L592" s="547"/>
    </row>
    <row r="593" spans="2:14" ht="27.95" hidden="1" customHeight="1" outlineLevel="2" x14ac:dyDescent="0.15">
      <c r="B593" s="333" t="s">
        <v>283</v>
      </c>
      <c r="C593" s="333"/>
      <c r="D593" s="333"/>
      <c r="E593" s="333"/>
      <c r="F593" s="333"/>
      <c r="G593" s="77"/>
      <c r="H593" s="172"/>
      <c r="I593" s="549"/>
      <c r="J593" s="547"/>
      <c r="K593" s="547"/>
      <c r="L593" s="547"/>
    </row>
    <row r="594" spans="2:14" ht="27.95" hidden="1" customHeight="1" outlineLevel="2" x14ac:dyDescent="0.15">
      <c r="B594" s="535"/>
      <c r="C594" s="536"/>
      <c r="D594" s="536"/>
      <c r="E594" s="536"/>
      <c r="F594" s="537"/>
      <c r="G594" s="99"/>
      <c r="H594" s="204"/>
      <c r="I594" s="550"/>
      <c r="J594" s="547"/>
      <c r="K594" s="547"/>
      <c r="L594" s="547"/>
    </row>
    <row r="595" spans="2:14" ht="27.95" hidden="1" customHeight="1" outlineLevel="2" x14ac:dyDescent="0.15">
      <c r="B595" s="333" t="s">
        <v>283</v>
      </c>
      <c r="C595" s="333"/>
      <c r="D595" s="333"/>
      <c r="E595" s="333"/>
      <c r="F595" s="333"/>
      <c r="G595" s="77"/>
      <c r="H595" s="172"/>
      <c r="I595" s="549"/>
      <c r="J595" s="547"/>
      <c r="K595" s="547"/>
      <c r="L595" s="547"/>
    </row>
    <row r="596" spans="2:14" ht="27.95" hidden="1" customHeight="1" outlineLevel="2" x14ac:dyDescent="0.15">
      <c r="B596" s="535"/>
      <c r="C596" s="536"/>
      <c r="D596" s="536"/>
      <c r="E596" s="536"/>
      <c r="F596" s="537"/>
      <c r="G596" s="99"/>
      <c r="H596" s="204"/>
      <c r="I596" s="550"/>
      <c r="J596" s="547"/>
      <c r="K596" s="547"/>
      <c r="L596" s="547"/>
    </row>
    <row r="597" spans="2:14" ht="27.95" hidden="1" customHeight="1" outlineLevel="2" x14ac:dyDescent="0.15">
      <c r="B597" s="333" t="s">
        <v>283</v>
      </c>
      <c r="C597" s="333"/>
      <c r="D597" s="333"/>
      <c r="E597" s="333"/>
      <c r="F597" s="333"/>
      <c r="G597" s="77"/>
      <c r="H597" s="172"/>
      <c r="I597" s="549"/>
      <c r="J597" s="547"/>
      <c r="K597" s="547"/>
      <c r="L597" s="547"/>
    </row>
    <row r="598" spans="2:14" ht="27.95" hidden="1" customHeight="1" outlineLevel="2" x14ac:dyDescent="0.15">
      <c r="B598" s="535"/>
      <c r="C598" s="536"/>
      <c r="D598" s="536"/>
      <c r="E598" s="536"/>
      <c r="F598" s="537"/>
      <c r="G598" s="99"/>
      <c r="H598" s="204"/>
      <c r="I598" s="550"/>
      <c r="J598" s="547"/>
      <c r="K598" s="547"/>
      <c r="L598" s="547"/>
    </row>
    <row r="599" spans="2:14" ht="27.95" hidden="1" customHeight="1" outlineLevel="2" x14ac:dyDescent="0.15">
      <c r="B599" s="333" t="s">
        <v>283</v>
      </c>
      <c r="C599" s="333"/>
      <c r="D599" s="333"/>
      <c r="E599" s="333"/>
      <c r="F599" s="333"/>
      <c r="G599" s="77"/>
      <c r="H599" s="172"/>
      <c r="I599" s="549"/>
      <c r="J599" s="547"/>
      <c r="K599" s="547"/>
      <c r="L599" s="547"/>
    </row>
    <row r="600" spans="2:14" ht="27.95" hidden="1" customHeight="1" outlineLevel="2" x14ac:dyDescent="0.15">
      <c r="B600" s="535"/>
      <c r="C600" s="536"/>
      <c r="D600" s="536"/>
      <c r="E600" s="536"/>
      <c r="F600" s="537"/>
      <c r="G600" s="99"/>
      <c r="H600" s="204"/>
      <c r="I600" s="550"/>
      <c r="J600" s="547"/>
      <c r="K600" s="547"/>
      <c r="L600" s="547"/>
    </row>
    <row r="601" spans="2:14" ht="27.95" hidden="1" customHeight="1" outlineLevel="1" collapsed="1" x14ac:dyDescent="0.15">
      <c r="B601" s="329" t="s">
        <v>337</v>
      </c>
      <c r="C601" s="330"/>
      <c r="D601" s="330"/>
      <c r="E601" s="330"/>
      <c r="F601" s="331"/>
      <c r="G601" s="77"/>
      <c r="H601" s="172"/>
      <c r="I601" s="215"/>
      <c r="J601" s="547"/>
      <c r="K601" s="547"/>
      <c r="L601" s="547"/>
    </row>
    <row r="602" spans="2:14" ht="27.95" hidden="1" customHeight="1" outlineLevel="1" thickBot="1" x14ac:dyDescent="0.2">
      <c r="B602" s="535"/>
      <c r="C602" s="536"/>
      <c r="D602" s="536"/>
      <c r="E602" s="536"/>
      <c r="F602" s="537"/>
      <c r="G602" s="99"/>
      <c r="H602" s="204"/>
      <c r="I602" s="229"/>
      <c r="J602" s="547"/>
      <c r="K602" s="547"/>
      <c r="L602" s="547"/>
    </row>
    <row r="603" spans="2:14" ht="27.95" hidden="1" customHeight="1" outlineLevel="2" x14ac:dyDescent="0.15">
      <c r="B603" s="329" t="s">
        <v>337</v>
      </c>
      <c r="C603" s="330"/>
      <c r="D603" s="330"/>
      <c r="E603" s="330"/>
      <c r="F603" s="331"/>
      <c r="G603" s="77"/>
      <c r="H603" s="172"/>
      <c r="I603" s="215"/>
      <c r="J603" s="547"/>
      <c r="K603" s="547"/>
      <c r="L603" s="547"/>
    </row>
    <row r="604" spans="2:14" ht="27.95" hidden="1" customHeight="1" outlineLevel="2" x14ac:dyDescent="0.15">
      <c r="B604" s="535"/>
      <c r="C604" s="536"/>
      <c r="D604" s="536"/>
      <c r="E604" s="536"/>
      <c r="F604" s="537"/>
      <c r="G604" s="99"/>
      <c r="H604" s="204"/>
      <c r="I604" s="229"/>
      <c r="J604" s="547"/>
      <c r="K604" s="547"/>
      <c r="L604" s="547"/>
      <c r="N604" s="157" t="e">
        <f>H604/I604</f>
        <v>#DIV/0!</v>
      </c>
    </row>
    <row r="605" spans="2:14" ht="27.95" hidden="1" customHeight="1" outlineLevel="2" x14ac:dyDescent="0.15">
      <c r="B605" s="329" t="s">
        <v>337</v>
      </c>
      <c r="C605" s="330"/>
      <c r="D605" s="330"/>
      <c r="E605" s="330"/>
      <c r="F605" s="331"/>
      <c r="G605" s="77"/>
      <c r="H605" s="172"/>
      <c r="I605" s="215"/>
      <c r="J605" s="547"/>
      <c r="K605" s="547"/>
      <c r="L605" s="547"/>
    </row>
    <row r="606" spans="2:14" ht="27.95" hidden="1" customHeight="1" outlineLevel="2" x14ac:dyDescent="0.15">
      <c r="B606" s="535"/>
      <c r="C606" s="536"/>
      <c r="D606" s="536"/>
      <c r="E606" s="536"/>
      <c r="F606" s="537"/>
      <c r="G606" s="99"/>
      <c r="H606" s="204"/>
      <c r="I606" s="229"/>
      <c r="J606" s="547"/>
      <c r="K606" s="547"/>
      <c r="L606" s="547"/>
      <c r="N606" s="157" t="e">
        <f>H606/I606</f>
        <v>#DIV/0!</v>
      </c>
    </row>
    <row r="607" spans="2:14" ht="27.95" hidden="1" customHeight="1" outlineLevel="2" x14ac:dyDescent="0.15">
      <c r="B607" s="329" t="s">
        <v>337</v>
      </c>
      <c r="C607" s="330"/>
      <c r="D607" s="330"/>
      <c r="E607" s="330"/>
      <c r="F607" s="331"/>
      <c r="G607" s="77"/>
      <c r="H607" s="172"/>
      <c r="I607" s="215"/>
      <c r="J607" s="547"/>
      <c r="K607" s="547"/>
      <c r="L607" s="547"/>
    </row>
    <row r="608" spans="2:14" ht="27.95" hidden="1" customHeight="1" outlineLevel="2" x14ac:dyDescent="0.15">
      <c r="B608" s="535"/>
      <c r="C608" s="536"/>
      <c r="D608" s="536"/>
      <c r="E608" s="536"/>
      <c r="F608" s="537"/>
      <c r="G608" s="99"/>
      <c r="H608" s="204"/>
      <c r="I608" s="229"/>
      <c r="J608" s="547"/>
      <c r="K608" s="547"/>
      <c r="L608" s="547"/>
      <c r="N608" s="157" t="e">
        <f>H608/I608</f>
        <v>#DIV/0!</v>
      </c>
    </row>
    <row r="609" spans="2:14" ht="27.95" hidden="1" customHeight="1" outlineLevel="2" x14ac:dyDescent="0.15">
      <c r="B609" s="329" t="s">
        <v>337</v>
      </c>
      <c r="C609" s="330"/>
      <c r="D609" s="330"/>
      <c r="E609" s="330"/>
      <c r="F609" s="331"/>
      <c r="G609" s="77"/>
      <c r="H609" s="172"/>
      <c r="I609" s="215"/>
      <c r="J609" s="547"/>
      <c r="K609" s="547"/>
      <c r="L609" s="547"/>
    </row>
    <row r="610" spans="2:14" ht="27.95" hidden="1" customHeight="1" outlineLevel="2" thickBot="1" x14ac:dyDescent="0.2">
      <c r="B610" s="535"/>
      <c r="C610" s="536"/>
      <c r="D610" s="536"/>
      <c r="E610" s="536"/>
      <c r="F610" s="537"/>
      <c r="G610" s="99"/>
      <c r="H610" s="204"/>
      <c r="I610" s="229"/>
      <c r="J610" s="548"/>
      <c r="K610" s="548"/>
      <c r="L610" s="548"/>
      <c r="N610" s="157" t="e">
        <f>H610/I610</f>
        <v>#DIV/0!</v>
      </c>
    </row>
    <row r="611" spans="2:14" ht="27.95" hidden="1" customHeight="1" outlineLevel="1" collapsed="1" x14ac:dyDescent="0.15">
      <c r="B611" s="538" t="s">
        <v>341</v>
      </c>
      <c r="C611" s="539"/>
      <c r="D611" s="539"/>
      <c r="E611" s="539"/>
      <c r="F611" s="539"/>
      <c r="G611" s="540"/>
      <c r="H611" s="226">
        <f>H571+H573+H575+H577+H579+H581+H583+H585+H587+H589+H591+H593+H595+H597+H599+H601+H603+H605+H607+H609</f>
        <v>0</v>
      </c>
      <c r="I611" s="544"/>
      <c r="J611" s="226">
        <f>IFERROR(MIN(H601/I601,100000)*I601+ROUNDDOWN(SUM(H571,H581,H591)*3/4,-3),0)</f>
        <v>0</v>
      </c>
      <c r="K611" s="226">
        <v>10000000</v>
      </c>
      <c r="L611" s="98">
        <f>MIN(J611,K611)</f>
        <v>0</v>
      </c>
    </row>
    <row r="612" spans="2:14" ht="27.95" hidden="1" customHeight="1" outlineLevel="1" thickBot="1" x14ac:dyDescent="0.2">
      <c r="B612" s="541"/>
      <c r="C612" s="542"/>
      <c r="D612" s="542"/>
      <c r="E612" s="542"/>
      <c r="F612" s="542"/>
      <c r="G612" s="543"/>
      <c r="H612" s="219">
        <f>H572+H574+H576+H578+H580+H582+H584+H586+H588+H590+H592+H594+H596+H598+H600+H602+H604+H606+H608+H610</f>
        <v>0</v>
      </c>
      <c r="I612" s="545"/>
      <c r="J612" s="220">
        <f>IFERROR(MIN(H602/I602,100000)*I602+ROUNDDOWN(SUM(H572,H582,H592)*3/4,-3),0)</f>
        <v>0</v>
      </c>
      <c r="K612" s="219">
        <v>10000000</v>
      </c>
      <c r="L612" s="230">
        <f>MIN(J612,K612)</f>
        <v>0</v>
      </c>
    </row>
    <row r="613" spans="2:14" collapsed="1" x14ac:dyDescent="0.15">
      <c r="K613" s="174"/>
    </row>
    <row r="614" spans="2:14" ht="15" hidden="1" customHeight="1" outlineLevel="1" collapsed="1" x14ac:dyDescent="0.15">
      <c r="B614" s="161" t="s">
        <v>274</v>
      </c>
      <c r="C614" s="161"/>
      <c r="D614" s="285"/>
      <c r="E614" s="285"/>
      <c r="F614" s="285"/>
      <c r="G614" s="285"/>
      <c r="H614" s="285"/>
      <c r="I614" s="176"/>
      <c r="J614" s="162"/>
      <c r="K614" s="175"/>
      <c r="L614" s="175"/>
    </row>
    <row r="615" spans="2:14" ht="40.5" hidden="1" outlineLevel="1" x14ac:dyDescent="0.15">
      <c r="B615" s="286" t="s">
        <v>221</v>
      </c>
      <c r="C615" s="287"/>
      <c r="D615" s="287"/>
      <c r="E615" s="287"/>
      <c r="F615" s="288"/>
      <c r="G615" s="124" t="s">
        <v>93</v>
      </c>
      <c r="H615" s="164" t="s">
        <v>334</v>
      </c>
      <c r="I615" s="124" t="s">
        <v>317</v>
      </c>
      <c r="J615" s="164" t="s">
        <v>351</v>
      </c>
      <c r="K615" s="164" t="s">
        <v>338</v>
      </c>
      <c r="L615" s="164" t="s">
        <v>339</v>
      </c>
    </row>
    <row r="616" spans="2:14" ht="27.95" hidden="1" customHeight="1" outlineLevel="1" x14ac:dyDescent="0.15">
      <c r="B616" s="329" t="s">
        <v>281</v>
      </c>
      <c r="C616" s="330"/>
      <c r="D616" s="330"/>
      <c r="E616" s="330"/>
      <c r="F616" s="331"/>
      <c r="G616" s="77"/>
      <c r="H616" s="172"/>
      <c r="I616" s="549"/>
      <c r="J616" s="546"/>
      <c r="K616" s="546"/>
      <c r="L616" s="546"/>
    </row>
    <row r="617" spans="2:14" ht="27.95" hidden="1" customHeight="1" outlineLevel="1" x14ac:dyDescent="0.15">
      <c r="B617" s="535"/>
      <c r="C617" s="536"/>
      <c r="D617" s="536"/>
      <c r="E617" s="536"/>
      <c r="F617" s="537"/>
      <c r="G617" s="99"/>
      <c r="H617" s="204"/>
      <c r="I617" s="550"/>
      <c r="J617" s="547"/>
      <c r="K617" s="547"/>
      <c r="L617" s="547"/>
    </row>
    <row r="618" spans="2:14" ht="27.95" hidden="1" customHeight="1" outlineLevel="2" x14ac:dyDescent="0.15">
      <c r="B618" s="329" t="s">
        <v>281</v>
      </c>
      <c r="C618" s="330"/>
      <c r="D618" s="330"/>
      <c r="E618" s="330"/>
      <c r="F618" s="331"/>
      <c r="G618" s="77"/>
      <c r="H618" s="172"/>
      <c r="I618" s="549"/>
      <c r="J618" s="547"/>
      <c r="K618" s="547"/>
      <c r="L618" s="547"/>
    </row>
    <row r="619" spans="2:14" ht="27.95" hidden="1" customHeight="1" outlineLevel="2" x14ac:dyDescent="0.15">
      <c r="B619" s="535"/>
      <c r="C619" s="536"/>
      <c r="D619" s="536"/>
      <c r="E619" s="536"/>
      <c r="F619" s="537"/>
      <c r="G619" s="99"/>
      <c r="H619" s="204"/>
      <c r="I619" s="550"/>
      <c r="J619" s="547"/>
      <c r="K619" s="547"/>
      <c r="L619" s="547"/>
    </row>
    <row r="620" spans="2:14" ht="27.95" hidden="1" customHeight="1" outlineLevel="2" x14ac:dyDescent="0.15">
      <c r="B620" s="329" t="s">
        <v>281</v>
      </c>
      <c r="C620" s="330"/>
      <c r="D620" s="330"/>
      <c r="E620" s="330"/>
      <c r="F620" s="331"/>
      <c r="G620" s="77"/>
      <c r="H620" s="172"/>
      <c r="I620" s="549"/>
      <c r="J620" s="547"/>
      <c r="K620" s="547"/>
      <c r="L620" s="547"/>
    </row>
    <row r="621" spans="2:14" ht="27.95" hidden="1" customHeight="1" outlineLevel="2" x14ac:dyDescent="0.15">
      <c r="B621" s="535"/>
      <c r="C621" s="536"/>
      <c r="D621" s="536"/>
      <c r="E621" s="536"/>
      <c r="F621" s="537"/>
      <c r="G621" s="99"/>
      <c r="H621" s="204"/>
      <c r="I621" s="550"/>
      <c r="J621" s="547"/>
      <c r="K621" s="547"/>
      <c r="L621" s="547"/>
    </row>
    <row r="622" spans="2:14" ht="27.95" hidden="1" customHeight="1" outlineLevel="2" x14ac:dyDescent="0.15">
      <c r="B622" s="329" t="s">
        <v>281</v>
      </c>
      <c r="C622" s="330"/>
      <c r="D622" s="330"/>
      <c r="E622" s="330"/>
      <c r="F622" s="331"/>
      <c r="G622" s="77"/>
      <c r="H622" s="172"/>
      <c r="I622" s="549"/>
      <c r="J622" s="547"/>
      <c r="K622" s="547"/>
      <c r="L622" s="547"/>
    </row>
    <row r="623" spans="2:14" ht="27.95" hidden="1" customHeight="1" outlineLevel="2" x14ac:dyDescent="0.15">
      <c r="B623" s="535"/>
      <c r="C623" s="536"/>
      <c r="D623" s="536"/>
      <c r="E623" s="536"/>
      <c r="F623" s="537"/>
      <c r="G623" s="99"/>
      <c r="H623" s="204"/>
      <c r="I623" s="550"/>
      <c r="J623" s="547"/>
      <c r="K623" s="547"/>
      <c r="L623" s="547"/>
    </row>
    <row r="624" spans="2:14" ht="27.95" hidden="1" customHeight="1" outlineLevel="2" x14ac:dyDescent="0.15">
      <c r="B624" s="329" t="s">
        <v>281</v>
      </c>
      <c r="C624" s="330"/>
      <c r="D624" s="330"/>
      <c r="E624" s="330"/>
      <c r="F624" s="331"/>
      <c r="G624" s="77"/>
      <c r="H624" s="172"/>
      <c r="I624" s="549"/>
      <c r="J624" s="547"/>
      <c r="K624" s="547"/>
      <c r="L624" s="547"/>
    </row>
    <row r="625" spans="2:12" ht="27.95" hidden="1" customHeight="1" outlineLevel="2" x14ac:dyDescent="0.15">
      <c r="B625" s="535"/>
      <c r="C625" s="536"/>
      <c r="D625" s="536"/>
      <c r="E625" s="536"/>
      <c r="F625" s="537"/>
      <c r="G625" s="99"/>
      <c r="H625" s="204"/>
      <c r="I625" s="550"/>
      <c r="J625" s="547"/>
      <c r="K625" s="547"/>
      <c r="L625" s="547"/>
    </row>
    <row r="626" spans="2:12" ht="27.95" hidden="1" customHeight="1" outlineLevel="1" collapsed="1" x14ac:dyDescent="0.15">
      <c r="B626" s="329" t="s">
        <v>282</v>
      </c>
      <c r="C626" s="330"/>
      <c r="D626" s="330"/>
      <c r="E626" s="330"/>
      <c r="F626" s="331"/>
      <c r="G626" s="77"/>
      <c r="H626" s="172"/>
      <c r="I626" s="215"/>
      <c r="J626" s="547"/>
      <c r="K626" s="547"/>
      <c r="L626" s="547"/>
    </row>
    <row r="627" spans="2:12" ht="27.95" hidden="1" customHeight="1" outlineLevel="1" x14ac:dyDescent="0.15">
      <c r="B627" s="535"/>
      <c r="C627" s="536"/>
      <c r="D627" s="536"/>
      <c r="E627" s="536"/>
      <c r="F627" s="537"/>
      <c r="G627" s="99"/>
      <c r="H627" s="204"/>
      <c r="I627" s="229"/>
      <c r="J627" s="547"/>
      <c r="K627" s="547"/>
      <c r="L627" s="547"/>
    </row>
    <row r="628" spans="2:12" ht="27.95" hidden="1" customHeight="1" outlineLevel="2" x14ac:dyDescent="0.15">
      <c r="B628" s="329" t="s">
        <v>282</v>
      </c>
      <c r="C628" s="330"/>
      <c r="D628" s="330"/>
      <c r="E628" s="330"/>
      <c r="F628" s="331"/>
      <c r="G628" s="77"/>
      <c r="H628" s="172"/>
      <c r="I628" s="215"/>
      <c r="J628" s="547"/>
      <c r="K628" s="547"/>
      <c r="L628" s="547"/>
    </row>
    <row r="629" spans="2:12" ht="27.95" hidden="1" customHeight="1" outlineLevel="2" x14ac:dyDescent="0.15">
      <c r="B629" s="535"/>
      <c r="C629" s="536"/>
      <c r="D629" s="536"/>
      <c r="E629" s="536"/>
      <c r="F629" s="537"/>
      <c r="G629" s="99"/>
      <c r="H629" s="204"/>
      <c r="I629" s="229"/>
      <c r="J629" s="547"/>
      <c r="K629" s="547"/>
      <c r="L629" s="547"/>
    </row>
    <row r="630" spans="2:12" ht="27.95" hidden="1" customHeight="1" outlineLevel="2" x14ac:dyDescent="0.15">
      <c r="B630" s="329" t="s">
        <v>282</v>
      </c>
      <c r="C630" s="330"/>
      <c r="D630" s="330"/>
      <c r="E630" s="330"/>
      <c r="F630" s="331"/>
      <c r="G630" s="77"/>
      <c r="H630" s="172"/>
      <c r="I630" s="215"/>
      <c r="J630" s="547"/>
      <c r="K630" s="547"/>
      <c r="L630" s="547"/>
    </row>
    <row r="631" spans="2:12" ht="27.95" hidden="1" customHeight="1" outlineLevel="2" x14ac:dyDescent="0.15">
      <c r="B631" s="535"/>
      <c r="C631" s="536"/>
      <c r="D631" s="536"/>
      <c r="E631" s="536"/>
      <c r="F631" s="537"/>
      <c r="G631" s="99"/>
      <c r="H631" s="204"/>
      <c r="I631" s="229"/>
      <c r="J631" s="547"/>
      <c r="K631" s="547"/>
      <c r="L631" s="547"/>
    </row>
    <row r="632" spans="2:12" ht="27.95" hidden="1" customHeight="1" outlineLevel="2" x14ac:dyDescent="0.15">
      <c r="B632" s="329" t="s">
        <v>282</v>
      </c>
      <c r="C632" s="330"/>
      <c r="D632" s="330"/>
      <c r="E632" s="330"/>
      <c r="F632" s="331"/>
      <c r="G632" s="77"/>
      <c r="H632" s="172"/>
      <c r="I632" s="215"/>
      <c r="J632" s="547"/>
      <c r="K632" s="547"/>
      <c r="L632" s="547"/>
    </row>
    <row r="633" spans="2:12" ht="27.95" hidden="1" customHeight="1" outlineLevel="2" x14ac:dyDescent="0.15">
      <c r="B633" s="535"/>
      <c r="C633" s="536"/>
      <c r="D633" s="536"/>
      <c r="E633" s="536"/>
      <c r="F633" s="537"/>
      <c r="G633" s="99"/>
      <c r="H633" s="204"/>
      <c r="I633" s="229"/>
      <c r="J633" s="547"/>
      <c r="K633" s="547"/>
      <c r="L633" s="547"/>
    </row>
    <row r="634" spans="2:12" ht="27.95" hidden="1" customHeight="1" outlineLevel="2" x14ac:dyDescent="0.15">
      <c r="B634" s="329" t="s">
        <v>282</v>
      </c>
      <c r="C634" s="330"/>
      <c r="D634" s="330"/>
      <c r="E634" s="330"/>
      <c r="F634" s="331"/>
      <c r="G634" s="77"/>
      <c r="H634" s="172"/>
      <c r="I634" s="215"/>
      <c r="J634" s="547"/>
      <c r="K634" s="547"/>
      <c r="L634" s="547"/>
    </row>
    <row r="635" spans="2:12" ht="27.95" hidden="1" customHeight="1" outlineLevel="2" x14ac:dyDescent="0.15">
      <c r="B635" s="535"/>
      <c r="C635" s="536"/>
      <c r="D635" s="536"/>
      <c r="E635" s="536"/>
      <c r="F635" s="537"/>
      <c r="G635" s="99"/>
      <c r="H635" s="204"/>
      <c r="I635" s="229"/>
      <c r="J635" s="547"/>
      <c r="K635" s="547"/>
      <c r="L635" s="547"/>
    </row>
    <row r="636" spans="2:12" ht="27.95" hidden="1" customHeight="1" outlineLevel="1" collapsed="1" x14ac:dyDescent="0.15">
      <c r="B636" s="333" t="s">
        <v>283</v>
      </c>
      <c r="C636" s="333"/>
      <c r="D636" s="333"/>
      <c r="E636" s="333"/>
      <c r="F636" s="333"/>
      <c r="G636" s="77"/>
      <c r="H636" s="172"/>
      <c r="I636" s="549"/>
      <c r="J636" s="547"/>
      <c r="K636" s="547"/>
      <c r="L636" s="547"/>
    </row>
    <row r="637" spans="2:12" ht="27.95" hidden="1" customHeight="1" outlineLevel="1" x14ac:dyDescent="0.15">
      <c r="B637" s="535"/>
      <c r="C637" s="536"/>
      <c r="D637" s="536"/>
      <c r="E637" s="536"/>
      <c r="F637" s="537"/>
      <c r="G637" s="99"/>
      <c r="H637" s="204"/>
      <c r="I637" s="550"/>
      <c r="J637" s="547"/>
      <c r="K637" s="547"/>
      <c r="L637" s="547"/>
    </row>
    <row r="638" spans="2:12" ht="27.95" hidden="1" customHeight="1" outlineLevel="2" x14ac:dyDescent="0.15">
      <c r="B638" s="333" t="s">
        <v>283</v>
      </c>
      <c r="C638" s="333"/>
      <c r="D638" s="333"/>
      <c r="E638" s="333"/>
      <c r="F638" s="333"/>
      <c r="G638" s="77"/>
      <c r="H638" s="172"/>
      <c r="I638" s="549"/>
      <c r="J638" s="547"/>
      <c r="K638" s="547"/>
      <c r="L638" s="547"/>
    </row>
    <row r="639" spans="2:12" ht="27.95" hidden="1" customHeight="1" outlineLevel="2" x14ac:dyDescent="0.15">
      <c r="B639" s="535"/>
      <c r="C639" s="536"/>
      <c r="D639" s="536"/>
      <c r="E639" s="536"/>
      <c r="F639" s="537"/>
      <c r="G639" s="99"/>
      <c r="H639" s="204"/>
      <c r="I639" s="550"/>
      <c r="J639" s="547"/>
      <c r="K639" s="547"/>
      <c r="L639" s="547"/>
    </row>
    <row r="640" spans="2:12" ht="27.95" hidden="1" customHeight="1" outlineLevel="2" x14ac:dyDescent="0.15">
      <c r="B640" s="333" t="s">
        <v>283</v>
      </c>
      <c r="C640" s="333"/>
      <c r="D640" s="333"/>
      <c r="E640" s="333"/>
      <c r="F640" s="333"/>
      <c r="G640" s="77"/>
      <c r="H640" s="172"/>
      <c r="I640" s="549"/>
      <c r="J640" s="547"/>
      <c r="K640" s="547"/>
      <c r="L640" s="547"/>
    </row>
    <row r="641" spans="2:14" ht="27.95" hidden="1" customHeight="1" outlineLevel="2" x14ac:dyDescent="0.15">
      <c r="B641" s="535"/>
      <c r="C641" s="536"/>
      <c r="D641" s="536"/>
      <c r="E641" s="536"/>
      <c r="F641" s="537"/>
      <c r="G641" s="99"/>
      <c r="H641" s="204"/>
      <c r="I641" s="550"/>
      <c r="J641" s="547"/>
      <c r="K641" s="547"/>
      <c r="L641" s="547"/>
    </row>
    <row r="642" spans="2:14" ht="27.95" hidden="1" customHeight="1" outlineLevel="2" x14ac:dyDescent="0.15">
      <c r="B642" s="333" t="s">
        <v>283</v>
      </c>
      <c r="C642" s="333"/>
      <c r="D642" s="333"/>
      <c r="E642" s="333"/>
      <c r="F642" s="333"/>
      <c r="G642" s="77"/>
      <c r="H642" s="172"/>
      <c r="I642" s="549"/>
      <c r="J642" s="547"/>
      <c r="K642" s="547"/>
      <c r="L642" s="547"/>
    </row>
    <row r="643" spans="2:14" ht="27.95" hidden="1" customHeight="1" outlineLevel="2" x14ac:dyDescent="0.15">
      <c r="B643" s="535"/>
      <c r="C643" s="536"/>
      <c r="D643" s="536"/>
      <c r="E643" s="536"/>
      <c r="F643" s="537"/>
      <c r="G643" s="99"/>
      <c r="H643" s="204"/>
      <c r="I643" s="550"/>
      <c r="J643" s="547"/>
      <c r="K643" s="547"/>
      <c r="L643" s="547"/>
    </row>
    <row r="644" spans="2:14" ht="27.95" hidden="1" customHeight="1" outlineLevel="2" x14ac:dyDescent="0.15">
      <c r="B644" s="333" t="s">
        <v>283</v>
      </c>
      <c r="C644" s="333"/>
      <c r="D644" s="333"/>
      <c r="E644" s="333"/>
      <c r="F644" s="333"/>
      <c r="G644" s="77"/>
      <c r="H644" s="172"/>
      <c r="I644" s="549"/>
      <c r="J644" s="547"/>
      <c r="K644" s="547"/>
      <c r="L644" s="547"/>
    </row>
    <row r="645" spans="2:14" ht="27.95" hidden="1" customHeight="1" outlineLevel="2" x14ac:dyDescent="0.15">
      <c r="B645" s="535"/>
      <c r="C645" s="536"/>
      <c r="D645" s="536"/>
      <c r="E645" s="536"/>
      <c r="F645" s="537"/>
      <c r="G645" s="99"/>
      <c r="H645" s="204"/>
      <c r="I645" s="550"/>
      <c r="J645" s="547"/>
      <c r="K645" s="547"/>
      <c r="L645" s="547"/>
    </row>
    <row r="646" spans="2:14" ht="27.95" hidden="1" customHeight="1" outlineLevel="1" collapsed="1" x14ac:dyDescent="0.15">
      <c r="B646" s="329" t="s">
        <v>337</v>
      </c>
      <c r="C646" s="330"/>
      <c r="D646" s="330"/>
      <c r="E646" s="330"/>
      <c r="F646" s="331"/>
      <c r="G646" s="77"/>
      <c r="H646" s="172"/>
      <c r="I646" s="215"/>
      <c r="J646" s="547"/>
      <c r="K646" s="547"/>
      <c r="L646" s="547"/>
    </row>
    <row r="647" spans="2:14" ht="27.95" hidden="1" customHeight="1" outlineLevel="1" thickBot="1" x14ac:dyDescent="0.2">
      <c r="B647" s="535"/>
      <c r="C647" s="536"/>
      <c r="D647" s="536"/>
      <c r="E647" s="536"/>
      <c r="F647" s="537"/>
      <c r="G647" s="99"/>
      <c r="H647" s="204"/>
      <c r="I647" s="229"/>
      <c r="J647" s="547"/>
      <c r="K647" s="547"/>
      <c r="L647" s="547"/>
    </row>
    <row r="648" spans="2:14" ht="27.95" hidden="1" customHeight="1" outlineLevel="2" x14ac:dyDescent="0.15">
      <c r="B648" s="329" t="s">
        <v>337</v>
      </c>
      <c r="C648" s="330"/>
      <c r="D648" s="330"/>
      <c r="E648" s="330"/>
      <c r="F648" s="331"/>
      <c r="G648" s="77"/>
      <c r="H648" s="172"/>
      <c r="I648" s="215"/>
      <c r="J648" s="547"/>
      <c r="K648" s="547"/>
      <c r="L648" s="547"/>
    </row>
    <row r="649" spans="2:14" ht="27.95" hidden="1" customHeight="1" outlineLevel="2" x14ac:dyDescent="0.15">
      <c r="B649" s="535"/>
      <c r="C649" s="536"/>
      <c r="D649" s="536"/>
      <c r="E649" s="536"/>
      <c r="F649" s="537"/>
      <c r="G649" s="99"/>
      <c r="H649" s="204"/>
      <c r="I649" s="229"/>
      <c r="J649" s="547"/>
      <c r="K649" s="547"/>
      <c r="L649" s="547"/>
      <c r="N649" s="157" t="e">
        <f>H649/I649</f>
        <v>#DIV/0!</v>
      </c>
    </row>
    <row r="650" spans="2:14" ht="27.95" hidden="1" customHeight="1" outlineLevel="2" x14ac:dyDescent="0.15">
      <c r="B650" s="329" t="s">
        <v>337</v>
      </c>
      <c r="C650" s="330"/>
      <c r="D650" s="330"/>
      <c r="E650" s="330"/>
      <c r="F650" s="331"/>
      <c r="G650" s="77"/>
      <c r="H650" s="172"/>
      <c r="I650" s="215"/>
      <c r="J650" s="547"/>
      <c r="K650" s="547"/>
      <c r="L650" s="547"/>
    </row>
    <row r="651" spans="2:14" ht="27.95" hidden="1" customHeight="1" outlineLevel="2" x14ac:dyDescent="0.15">
      <c r="B651" s="535"/>
      <c r="C651" s="536"/>
      <c r="D651" s="536"/>
      <c r="E651" s="536"/>
      <c r="F651" s="537"/>
      <c r="G651" s="99"/>
      <c r="H651" s="204"/>
      <c r="I651" s="229"/>
      <c r="J651" s="547"/>
      <c r="K651" s="547"/>
      <c r="L651" s="547"/>
      <c r="N651" s="157" t="e">
        <f>H651/I651</f>
        <v>#DIV/0!</v>
      </c>
    </row>
    <row r="652" spans="2:14" ht="27.95" hidden="1" customHeight="1" outlineLevel="2" x14ac:dyDescent="0.15">
      <c r="B652" s="329" t="s">
        <v>337</v>
      </c>
      <c r="C652" s="330"/>
      <c r="D652" s="330"/>
      <c r="E652" s="330"/>
      <c r="F652" s="331"/>
      <c r="G652" s="77"/>
      <c r="H652" s="172"/>
      <c r="I652" s="215"/>
      <c r="J652" s="547"/>
      <c r="K652" s="547"/>
      <c r="L652" s="547"/>
    </row>
    <row r="653" spans="2:14" ht="27.95" hidden="1" customHeight="1" outlineLevel="2" x14ac:dyDescent="0.15">
      <c r="B653" s="535"/>
      <c r="C653" s="536"/>
      <c r="D653" s="536"/>
      <c r="E653" s="536"/>
      <c r="F653" s="537"/>
      <c r="G653" s="99"/>
      <c r="H653" s="204"/>
      <c r="I653" s="229"/>
      <c r="J653" s="547"/>
      <c r="K653" s="547"/>
      <c r="L653" s="547"/>
      <c r="N653" s="157" t="e">
        <f>H653/I653</f>
        <v>#DIV/0!</v>
      </c>
    </row>
    <row r="654" spans="2:14" ht="27.95" hidden="1" customHeight="1" outlineLevel="2" x14ac:dyDescent="0.15">
      <c r="B654" s="329" t="s">
        <v>337</v>
      </c>
      <c r="C654" s="330"/>
      <c r="D654" s="330"/>
      <c r="E654" s="330"/>
      <c r="F654" s="331"/>
      <c r="G654" s="77"/>
      <c r="H654" s="172"/>
      <c r="I654" s="215"/>
      <c r="J654" s="547"/>
      <c r="K654" s="547"/>
      <c r="L654" s="547"/>
    </row>
    <row r="655" spans="2:14" ht="27.95" hidden="1" customHeight="1" outlineLevel="2" thickBot="1" x14ac:dyDescent="0.2">
      <c r="B655" s="535"/>
      <c r="C655" s="536"/>
      <c r="D655" s="536"/>
      <c r="E655" s="536"/>
      <c r="F655" s="537"/>
      <c r="G655" s="99"/>
      <c r="H655" s="204"/>
      <c r="I655" s="229"/>
      <c r="J655" s="548"/>
      <c r="K655" s="548"/>
      <c r="L655" s="548"/>
      <c r="N655" s="157" t="e">
        <f>H655/I655</f>
        <v>#DIV/0!</v>
      </c>
    </row>
    <row r="656" spans="2:14" ht="27.95" hidden="1" customHeight="1" outlineLevel="1" collapsed="1" x14ac:dyDescent="0.15">
      <c r="B656" s="538" t="s">
        <v>341</v>
      </c>
      <c r="C656" s="539"/>
      <c r="D656" s="539"/>
      <c r="E656" s="539"/>
      <c r="F656" s="539"/>
      <c r="G656" s="540"/>
      <c r="H656" s="226">
        <f>H616+H618+H620+H622+H624+H626+H628+H630+H632+H634+H636+H638+H640+H642+H644+H646+H648+H650+H652+H654</f>
        <v>0</v>
      </c>
      <c r="I656" s="544"/>
      <c r="J656" s="226">
        <f>IFERROR(MIN(H646/I646,100000)*I646+ROUNDDOWN(SUM(H616,H626,H636)*3/4,-3),0)</f>
        <v>0</v>
      </c>
      <c r="K656" s="226">
        <v>10000000</v>
      </c>
      <c r="L656" s="98">
        <f>MIN(J656,K656)</f>
        <v>0</v>
      </c>
    </row>
    <row r="657" spans="2:12" ht="27.95" hidden="1" customHeight="1" outlineLevel="1" thickBot="1" x14ac:dyDescent="0.2">
      <c r="B657" s="541"/>
      <c r="C657" s="542"/>
      <c r="D657" s="542"/>
      <c r="E657" s="542"/>
      <c r="F657" s="542"/>
      <c r="G657" s="543"/>
      <c r="H657" s="219">
        <f>H617+H619+H621+H623+H625+H627+H629+H631+H633+H635+H637+H639+H641+H643+H645+H647+H649+H651+H653+H655</f>
        <v>0</v>
      </c>
      <c r="I657" s="545"/>
      <c r="J657" s="220">
        <f>IFERROR(MIN(H647/I647,100000)*I647+ROUNDDOWN(SUM(H617,H627,H637)*3/4,-3),0)</f>
        <v>0</v>
      </c>
      <c r="K657" s="219">
        <v>10000000</v>
      </c>
      <c r="L657" s="230">
        <f>MIN(J657,K657)</f>
        <v>0</v>
      </c>
    </row>
    <row r="658" spans="2:12" collapsed="1" x14ac:dyDescent="0.15">
      <c r="K658" s="174"/>
    </row>
    <row r="659" spans="2:12" ht="15" hidden="1" customHeight="1" outlineLevel="1" collapsed="1" x14ac:dyDescent="0.15">
      <c r="B659" s="161" t="s">
        <v>274</v>
      </c>
      <c r="C659" s="161"/>
      <c r="D659" s="285"/>
      <c r="E659" s="285"/>
      <c r="F659" s="285"/>
      <c r="G659" s="285"/>
      <c r="H659" s="285"/>
      <c r="I659" s="176"/>
      <c r="J659" s="162"/>
      <c r="K659" s="175"/>
      <c r="L659" s="175"/>
    </row>
    <row r="660" spans="2:12" ht="40.5" hidden="1" outlineLevel="1" x14ac:dyDescent="0.15">
      <c r="B660" s="286" t="s">
        <v>221</v>
      </c>
      <c r="C660" s="287"/>
      <c r="D660" s="287"/>
      <c r="E660" s="287"/>
      <c r="F660" s="288"/>
      <c r="G660" s="124" t="s">
        <v>93</v>
      </c>
      <c r="H660" s="164" t="s">
        <v>334</v>
      </c>
      <c r="I660" s="124" t="s">
        <v>317</v>
      </c>
      <c r="J660" s="164" t="s">
        <v>351</v>
      </c>
      <c r="K660" s="164" t="s">
        <v>338</v>
      </c>
      <c r="L660" s="164" t="s">
        <v>339</v>
      </c>
    </row>
    <row r="661" spans="2:12" ht="27.95" hidden="1" customHeight="1" outlineLevel="1" x14ac:dyDescent="0.15">
      <c r="B661" s="329" t="s">
        <v>281</v>
      </c>
      <c r="C661" s="330"/>
      <c r="D661" s="330"/>
      <c r="E661" s="330"/>
      <c r="F661" s="331"/>
      <c r="G661" s="77"/>
      <c r="H661" s="172"/>
      <c r="I661" s="549"/>
      <c r="J661" s="546"/>
      <c r="K661" s="546"/>
      <c r="L661" s="546"/>
    </row>
    <row r="662" spans="2:12" ht="27.95" hidden="1" customHeight="1" outlineLevel="1" x14ac:dyDescent="0.15">
      <c r="B662" s="535"/>
      <c r="C662" s="536"/>
      <c r="D662" s="536"/>
      <c r="E662" s="536"/>
      <c r="F662" s="537"/>
      <c r="G662" s="99"/>
      <c r="H662" s="204"/>
      <c r="I662" s="550"/>
      <c r="J662" s="547"/>
      <c r="K662" s="547"/>
      <c r="L662" s="547"/>
    </row>
    <row r="663" spans="2:12" ht="27.95" hidden="1" customHeight="1" outlineLevel="2" x14ac:dyDescent="0.15">
      <c r="B663" s="329" t="s">
        <v>281</v>
      </c>
      <c r="C663" s="330"/>
      <c r="D663" s="330"/>
      <c r="E663" s="330"/>
      <c r="F663" s="331"/>
      <c r="G663" s="77"/>
      <c r="H663" s="172"/>
      <c r="I663" s="549"/>
      <c r="J663" s="547"/>
      <c r="K663" s="547"/>
      <c r="L663" s="547"/>
    </row>
    <row r="664" spans="2:12" ht="27.95" hidden="1" customHeight="1" outlineLevel="2" x14ac:dyDescent="0.15">
      <c r="B664" s="535"/>
      <c r="C664" s="536"/>
      <c r="D664" s="536"/>
      <c r="E664" s="536"/>
      <c r="F664" s="537"/>
      <c r="G664" s="99"/>
      <c r="H664" s="204"/>
      <c r="I664" s="550"/>
      <c r="J664" s="547"/>
      <c r="K664" s="547"/>
      <c r="L664" s="547"/>
    </row>
    <row r="665" spans="2:12" ht="27.95" hidden="1" customHeight="1" outlineLevel="2" x14ac:dyDescent="0.15">
      <c r="B665" s="329" t="s">
        <v>281</v>
      </c>
      <c r="C665" s="330"/>
      <c r="D665" s="330"/>
      <c r="E665" s="330"/>
      <c r="F665" s="331"/>
      <c r="G665" s="77"/>
      <c r="H665" s="172"/>
      <c r="I665" s="549"/>
      <c r="J665" s="547"/>
      <c r="K665" s="547"/>
      <c r="L665" s="547"/>
    </row>
    <row r="666" spans="2:12" ht="27.95" hidden="1" customHeight="1" outlineLevel="2" x14ac:dyDescent="0.15">
      <c r="B666" s="535"/>
      <c r="C666" s="536"/>
      <c r="D666" s="536"/>
      <c r="E666" s="536"/>
      <c r="F666" s="537"/>
      <c r="G666" s="99"/>
      <c r="H666" s="204"/>
      <c r="I666" s="550"/>
      <c r="J666" s="547"/>
      <c r="K666" s="547"/>
      <c r="L666" s="547"/>
    </row>
    <row r="667" spans="2:12" ht="27.95" hidden="1" customHeight="1" outlineLevel="2" x14ac:dyDescent="0.15">
      <c r="B667" s="329" t="s">
        <v>281</v>
      </c>
      <c r="C667" s="330"/>
      <c r="D667" s="330"/>
      <c r="E667" s="330"/>
      <c r="F667" s="331"/>
      <c r="G667" s="77"/>
      <c r="H667" s="172"/>
      <c r="I667" s="549"/>
      <c r="J667" s="547"/>
      <c r="K667" s="547"/>
      <c r="L667" s="547"/>
    </row>
    <row r="668" spans="2:12" ht="27.95" hidden="1" customHeight="1" outlineLevel="2" x14ac:dyDescent="0.15">
      <c r="B668" s="535"/>
      <c r="C668" s="536"/>
      <c r="D668" s="536"/>
      <c r="E668" s="536"/>
      <c r="F668" s="537"/>
      <c r="G668" s="99"/>
      <c r="H668" s="204"/>
      <c r="I668" s="550"/>
      <c r="J668" s="547"/>
      <c r="K668" s="547"/>
      <c r="L668" s="547"/>
    </row>
    <row r="669" spans="2:12" ht="27.95" hidden="1" customHeight="1" outlineLevel="2" x14ac:dyDescent="0.15">
      <c r="B669" s="329" t="s">
        <v>281</v>
      </c>
      <c r="C669" s="330"/>
      <c r="D669" s="330"/>
      <c r="E669" s="330"/>
      <c r="F669" s="331"/>
      <c r="G669" s="77"/>
      <c r="H669" s="172"/>
      <c r="I669" s="549"/>
      <c r="J669" s="547"/>
      <c r="K669" s="547"/>
      <c r="L669" s="547"/>
    </row>
    <row r="670" spans="2:12" ht="27.95" hidden="1" customHeight="1" outlineLevel="2" x14ac:dyDescent="0.15">
      <c r="B670" s="535"/>
      <c r="C670" s="536"/>
      <c r="D670" s="536"/>
      <c r="E670" s="536"/>
      <c r="F670" s="537"/>
      <c r="G670" s="99"/>
      <c r="H670" s="204"/>
      <c r="I670" s="550"/>
      <c r="J670" s="547"/>
      <c r="K670" s="547"/>
      <c r="L670" s="547"/>
    </row>
    <row r="671" spans="2:12" ht="27.95" hidden="1" customHeight="1" outlineLevel="1" collapsed="1" x14ac:dyDescent="0.15">
      <c r="B671" s="329" t="s">
        <v>282</v>
      </c>
      <c r="C671" s="330"/>
      <c r="D671" s="330"/>
      <c r="E671" s="330"/>
      <c r="F671" s="331"/>
      <c r="G671" s="77"/>
      <c r="H671" s="172"/>
      <c r="I671" s="215"/>
      <c r="J671" s="547"/>
      <c r="K671" s="547"/>
      <c r="L671" s="547"/>
    </row>
    <row r="672" spans="2:12" ht="27.95" hidden="1" customHeight="1" outlineLevel="1" x14ac:dyDescent="0.15">
      <c r="B672" s="535"/>
      <c r="C672" s="536"/>
      <c r="D672" s="536"/>
      <c r="E672" s="536"/>
      <c r="F672" s="537"/>
      <c r="G672" s="99"/>
      <c r="H672" s="204"/>
      <c r="I672" s="229"/>
      <c r="J672" s="547"/>
      <c r="K672" s="547"/>
      <c r="L672" s="547"/>
    </row>
    <row r="673" spans="2:12" ht="27.95" hidden="1" customHeight="1" outlineLevel="2" x14ac:dyDescent="0.15">
      <c r="B673" s="329" t="s">
        <v>282</v>
      </c>
      <c r="C673" s="330"/>
      <c r="D673" s="330"/>
      <c r="E673" s="330"/>
      <c r="F673" s="331"/>
      <c r="G673" s="77"/>
      <c r="H673" s="172"/>
      <c r="I673" s="215"/>
      <c r="J673" s="547"/>
      <c r="K673" s="547"/>
      <c r="L673" s="547"/>
    </row>
    <row r="674" spans="2:12" ht="27.95" hidden="1" customHeight="1" outlineLevel="2" x14ac:dyDescent="0.15">
      <c r="B674" s="535"/>
      <c r="C674" s="536"/>
      <c r="D674" s="536"/>
      <c r="E674" s="536"/>
      <c r="F674" s="537"/>
      <c r="G674" s="99"/>
      <c r="H674" s="204"/>
      <c r="I674" s="229"/>
      <c r="J674" s="547"/>
      <c r="K674" s="547"/>
      <c r="L674" s="547"/>
    </row>
    <row r="675" spans="2:12" ht="27.95" hidden="1" customHeight="1" outlineLevel="2" x14ac:dyDescent="0.15">
      <c r="B675" s="329" t="s">
        <v>282</v>
      </c>
      <c r="C675" s="330"/>
      <c r="D675" s="330"/>
      <c r="E675" s="330"/>
      <c r="F675" s="331"/>
      <c r="G675" s="77"/>
      <c r="H675" s="172"/>
      <c r="I675" s="215"/>
      <c r="J675" s="547"/>
      <c r="K675" s="547"/>
      <c r="L675" s="547"/>
    </row>
    <row r="676" spans="2:12" ht="27.95" hidden="1" customHeight="1" outlineLevel="2" x14ac:dyDescent="0.15">
      <c r="B676" s="535"/>
      <c r="C676" s="536"/>
      <c r="D676" s="536"/>
      <c r="E676" s="536"/>
      <c r="F676" s="537"/>
      <c r="G676" s="99"/>
      <c r="H676" s="204"/>
      <c r="I676" s="229"/>
      <c r="J676" s="547"/>
      <c r="K676" s="547"/>
      <c r="L676" s="547"/>
    </row>
    <row r="677" spans="2:12" ht="27.95" hidden="1" customHeight="1" outlineLevel="2" x14ac:dyDescent="0.15">
      <c r="B677" s="329" t="s">
        <v>282</v>
      </c>
      <c r="C677" s="330"/>
      <c r="D677" s="330"/>
      <c r="E677" s="330"/>
      <c r="F677" s="331"/>
      <c r="G677" s="77"/>
      <c r="H677" s="172"/>
      <c r="I677" s="215"/>
      <c r="J677" s="547"/>
      <c r="K677" s="547"/>
      <c r="L677" s="547"/>
    </row>
    <row r="678" spans="2:12" ht="27.95" hidden="1" customHeight="1" outlineLevel="2" x14ac:dyDescent="0.15">
      <c r="B678" s="535"/>
      <c r="C678" s="536"/>
      <c r="D678" s="536"/>
      <c r="E678" s="536"/>
      <c r="F678" s="537"/>
      <c r="G678" s="99"/>
      <c r="H678" s="204"/>
      <c r="I678" s="229"/>
      <c r="J678" s="547"/>
      <c r="K678" s="547"/>
      <c r="L678" s="547"/>
    </row>
    <row r="679" spans="2:12" ht="27.95" hidden="1" customHeight="1" outlineLevel="2" x14ac:dyDescent="0.15">
      <c r="B679" s="329" t="s">
        <v>282</v>
      </c>
      <c r="C679" s="330"/>
      <c r="D679" s="330"/>
      <c r="E679" s="330"/>
      <c r="F679" s="331"/>
      <c r="G679" s="77"/>
      <c r="H679" s="172"/>
      <c r="I679" s="215"/>
      <c r="J679" s="547"/>
      <c r="K679" s="547"/>
      <c r="L679" s="547"/>
    </row>
    <row r="680" spans="2:12" ht="27.95" hidden="1" customHeight="1" outlineLevel="2" x14ac:dyDescent="0.15">
      <c r="B680" s="535"/>
      <c r="C680" s="536"/>
      <c r="D680" s="536"/>
      <c r="E680" s="536"/>
      <c r="F680" s="537"/>
      <c r="G680" s="99"/>
      <c r="H680" s="204"/>
      <c r="I680" s="229"/>
      <c r="J680" s="547"/>
      <c r="K680" s="547"/>
      <c r="L680" s="547"/>
    </row>
    <row r="681" spans="2:12" ht="27.95" hidden="1" customHeight="1" outlineLevel="1" collapsed="1" x14ac:dyDescent="0.15">
      <c r="B681" s="333" t="s">
        <v>283</v>
      </c>
      <c r="C681" s="333"/>
      <c r="D681" s="333"/>
      <c r="E681" s="333"/>
      <c r="F681" s="333"/>
      <c r="G681" s="77"/>
      <c r="H681" s="172"/>
      <c r="I681" s="549"/>
      <c r="J681" s="547"/>
      <c r="K681" s="547"/>
      <c r="L681" s="547"/>
    </row>
    <row r="682" spans="2:12" ht="27.95" hidden="1" customHeight="1" outlineLevel="1" x14ac:dyDescent="0.15">
      <c r="B682" s="535"/>
      <c r="C682" s="536"/>
      <c r="D682" s="536"/>
      <c r="E682" s="536"/>
      <c r="F682" s="537"/>
      <c r="G682" s="99"/>
      <c r="H682" s="204"/>
      <c r="I682" s="550"/>
      <c r="J682" s="547"/>
      <c r="K682" s="547"/>
      <c r="L682" s="547"/>
    </row>
    <row r="683" spans="2:12" ht="27.95" hidden="1" customHeight="1" outlineLevel="2" x14ac:dyDescent="0.15">
      <c r="B683" s="333" t="s">
        <v>283</v>
      </c>
      <c r="C683" s="333"/>
      <c r="D683" s="333"/>
      <c r="E683" s="333"/>
      <c r="F683" s="333"/>
      <c r="G683" s="77"/>
      <c r="H683" s="172"/>
      <c r="I683" s="549"/>
      <c r="J683" s="547"/>
      <c r="K683" s="547"/>
      <c r="L683" s="547"/>
    </row>
    <row r="684" spans="2:12" ht="27.95" hidden="1" customHeight="1" outlineLevel="2" x14ac:dyDescent="0.15">
      <c r="B684" s="535"/>
      <c r="C684" s="536"/>
      <c r="D684" s="536"/>
      <c r="E684" s="536"/>
      <c r="F684" s="537"/>
      <c r="G684" s="99"/>
      <c r="H684" s="204"/>
      <c r="I684" s="550"/>
      <c r="J684" s="547"/>
      <c r="K684" s="547"/>
      <c r="L684" s="547"/>
    </row>
    <row r="685" spans="2:12" ht="27.95" hidden="1" customHeight="1" outlineLevel="2" x14ac:dyDescent="0.15">
      <c r="B685" s="333" t="s">
        <v>283</v>
      </c>
      <c r="C685" s="333"/>
      <c r="D685" s="333"/>
      <c r="E685" s="333"/>
      <c r="F685" s="333"/>
      <c r="G685" s="77"/>
      <c r="H685" s="172"/>
      <c r="I685" s="549"/>
      <c r="J685" s="547"/>
      <c r="K685" s="547"/>
      <c r="L685" s="547"/>
    </row>
    <row r="686" spans="2:12" ht="27.95" hidden="1" customHeight="1" outlineLevel="2" x14ac:dyDescent="0.15">
      <c r="B686" s="535"/>
      <c r="C686" s="536"/>
      <c r="D686" s="536"/>
      <c r="E686" s="536"/>
      <c r="F686" s="537"/>
      <c r="G686" s="99"/>
      <c r="H686" s="204"/>
      <c r="I686" s="550"/>
      <c r="J686" s="547"/>
      <c r="K686" s="547"/>
      <c r="L686" s="547"/>
    </row>
    <row r="687" spans="2:12" ht="27.95" hidden="1" customHeight="1" outlineLevel="2" x14ac:dyDescent="0.15">
      <c r="B687" s="333" t="s">
        <v>283</v>
      </c>
      <c r="C687" s="333"/>
      <c r="D687" s="333"/>
      <c r="E687" s="333"/>
      <c r="F687" s="333"/>
      <c r="G687" s="77"/>
      <c r="H687" s="172"/>
      <c r="I687" s="549"/>
      <c r="J687" s="547"/>
      <c r="K687" s="547"/>
      <c r="L687" s="547"/>
    </row>
    <row r="688" spans="2:12" ht="27.95" hidden="1" customHeight="1" outlineLevel="2" x14ac:dyDescent="0.15">
      <c r="B688" s="535"/>
      <c r="C688" s="536"/>
      <c r="D688" s="536"/>
      <c r="E688" s="536"/>
      <c r="F688" s="537"/>
      <c r="G688" s="99"/>
      <c r="H688" s="204"/>
      <c r="I688" s="550"/>
      <c r="J688" s="547"/>
      <c r="K688" s="547"/>
      <c r="L688" s="547"/>
    </row>
    <row r="689" spans="2:14" ht="27.95" hidden="1" customHeight="1" outlineLevel="2" x14ac:dyDescent="0.15">
      <c r="B689" s="333" t="s">
        <v>283</v>
      </c>
      <c r="C689" s="333"/>
      <c r="D689" s="333"/>
      <c r="E689" s="333"/>
      <c r="F689" s="333"/>
      <c r="G689" s="77"/>
      <c r="H689" s="172"/>
      <c r="I689" s="549"/>
      <c r="J689" s="547"/>
      <c r="K689" s="547"/>
      <c r="L689" s="547"/>
    </row>
    <row r="690" spans="2:14" ht="27.95" hidden="1" customHeight="1" outlineLevel="2" x14ac:dyDescent="0.15">
      <c r="B690" s="535"/>
      <c r="C690" s="536"/>
      <c r="D690" s="536"/>
      <c r="E690" s="536"/>
      <c r="F690" s="537"/>
      <c r="G690" s="99"/>
      <c r="H690" s="204"/>
      <c r="I690" s="550"/>
      <c r="J690" s="547"/>
      <c r="K690" s="547"/>
      <c r="L690" s="547"/>
    </row>
    <row r="691" spans="2:14" ht="27.95" hidden="1" customHeight="1" outlineLevel="1" collapsed="1" x14ac:dyDescent="0.15">
      <c r="B691" s="329" t="s">
        <v>337</v>
      </c>
      <c r="C691" s="330"/>
      <c r="D691" s="330"/>
      <c r="E691" s="330"/>
      <c r="F691" s="331"/>
      <c r="G691" s="77"/>
      <c r="H691" s="172"/>
      <c r="I691" s="215"/>
      <c r="J691" s="547"/>
      <c r="K691" s="547"/>
      <c r="L691" s="547"/>
    </row>
    <row r="692" spans="2:14" ht="27.95" hidden="1" customHeight="1" outlineLevel="1" thickBot="1" x14ac:dyDescent="0.2">
      <c r="B692" s="535"/>
      <c r="C692" s="536"/>
      <c r="D692" s="536"/>
      <c r="E692" s="536"/>
      <c r="F692" s="537"/>
      <c r="G692" s="99"/>
      <c r="H692" s="204"/>
      <c r="I692" s="229"/>
      <c r="J692" s="547"/>
      <c r="K692" s="547"/>
      <c r="L692" s="547"/>
    </row>
    <row r="693" spans="2:14" ht="27.95" hidden="1" customHeight="1" outlineLevel="2" x14ac:dyDescent="0.15">
      <c r="B693" s="329" t="s">
        <v>337</v>
      </c>
      <c r="C693" s="330"/>
      <c r="D693" s="330"/>
      <c r="E693" s="330"/>
      <c r="F693" s="331"/>
      <c r="G693" s="77"/>
      <c r="H693" s="172"/>
      <c r="I693" s="215"/>
      <c r="J693" s="547"/>
      <c r="K693" s="547"/>
      <c r="L693" s="547"/>
    </row>
    <row r="694" spans="2:14" ht="27.95" hidden="1" customHeight="1" outlineLevel="2" x14ac:dyDescent="0.15">
      <c r="B694" s="535"/>
      <c r="C694" s="536"/>
      <c r="D694" s="536"/>
      <c r="E694" s="536"/>
      <c r="F694" s="537"/>
      <c r="G694" s="99"/>
      <c r="H694" s="204"/>
      <c r="I694" s="229"/>
      <c r="J694" s="547"/>
      <c r="K694" s="547"/>
      <c r="L694" s="547"/>
      <c r="N694" s="157" t="e">
        <f>H694/I694</f>
        <v>#DIV/0!</v>
      </c>
    </row>
    <row r="695" spans="2:14" ht="27.95" hidden="1" customHeight="1" outlineLevel="2" x14ac:dyDescent="0.15">
      <c r="B695" s="329" t="s">
        <v>337</v>
      </c>
      <c r="C695" s="330"/>
      <c r="D695" s="330"/>
      <c r="E695" s="330"/>
      <c r="F695" s="331"/>
      <c r="G695" s="77"/>
      <c r="H695" s="172"/>
      <c r="I695" s="215"/>
      <c r="J695" s="547"/>
      <c r="K695" s="547"/>
      <c r="L695" s="547"/>
    </row>
    <row r="696" spans="2:14" ht="27.95" hidden="1" customHeight="1" outlineLevel="2" x14ac:dyDescent="0.15">
      <c r="B696" s="535"/>
      <c r="C696" s="536"/>
      <c r="D696" s="536"/>
      <c r="E696" s="536"/>
      <c r="F696" s="537"/>
      <c r="G696" s="99"/>
      <c r="H696" s="204"/>
      <c r="I696" s="229"/>
      <c r="J696" s="547"/>
      <c r="K696" s="547"/>
      <c r="L696" s="547"/>
      <c r="N696" s="157" t="e">
        <f>H696/I696</f>
        <v>#DIV/0!</v>
      </c>
    </row>
    <row r="697" spans="2:14" ht="27.95" hidden="1" customHeight="1" outlineLevel="2" x14ac:dyDescent="0.15">
      <c r="B697" s="329" t="s">
        <v>337</v>
      </c>
      <c r="C697" s="330"/>
      <c r="D697" s="330"/>
      <c r="E697" s="330"/>
      <c r="F697" s="331"/>
      <c r="G697" s="77"/>
      <c r="H697" s="172"/>
      <c r="I697" s="215"/>
      <c r="J697" s="547"/>
      <c r="K697" s="547"/>
      <c r="L697" s="547"/>
    </row>
    <row r="698" spans="2:14" ht="27.95" hidden="1" customHeight="1" outlineLevel="2" x14ac:dyDescent="0.15">
      <c r="B698" s="535"/>
      <c r="C698" s="536"/>
      <c r="D698" s="536"/>
      <c r="E698" s="536"/>
      <c r="F698" s="537"/>
      <c r="G698" s="99"/>
      <c r="H698" s="204"/>
      <c r="I698" s="229"/>
      <c r="J698" s="547"/>
      <c r="K698" s="547"/>
      <c r="L698" s="547"/>
      <c r="N698" s="157" t="e">
        <f>H698/I698</f>
        <v>#DIV/0!</v>
      </c>
    </row>
    <row r="699" spans="2:14" ht="27.95" hidden="1" customHeight="1" outlineLevel="2" x14ac:dyDescent="0.15">
      <c r="B699" s="329" t="s">
        <v>337</v>
      </c>
      <c r="C699" s="330"/>
      <c r="D699" s="330"/>
      <c r="E699" s="330"/>
      <c r="F699" s="331"/>
      <c r="G699" s="77"/>
      <c r="H699" s="172"/>
      <c r="I699" s="215"/>
      <c r="J699" s="547"/>
      <c r="K699" s="547"/>
      <c r="L699" s="547"/>
    </row>
    <row r="700" spans="2:14" ht="27.95" hidden="1" customHeight="1" outlineLevel="2" thickBot="1" x14ac:dyDescent="0.2">
      <c r="B700" s="535"/>
      <c r="C700" s="536"/>
      <c r="D700" s="536"/>
      <c r="E700" s="536"/>
      <c r="F700" s="537"/>
      <c r="G700" s="99"/>
      <c r="H700" s="204"/>
      <c r="I700" s="229"/>
      <c r="J700" s="548"/>
      <c r="K700" s="548"/>
      <c r="L700" s="548"/>
      <c r="N700" s="157" t="e">
        <f>H700/I700</f>
        <v>#DIV/0!</v>
      </c>
    </row>
    <row r="701" spans="2:14" ht="27.95" hidden="1" customHeight="1" outlineLevel="1" collapsed="1" x14ac:dyDescent="0.15">
      <c r="B701" s="538" t="s">
        <v>341</v>
      </c>
      <c r="C701" s="539"/>
      <c r="D701" s="539"/>
      <c r="E701" s="539"/>
      <c r="F701" s="539"/>
      <c r="G701" s="540"/>
      <c r="H701" s="226">
        <f>H661+H663+H665+H667+H669+H671+H673+H675+H677+H679+H681+H683+H685+H687+H689+H691+H693+H695+H697+H699</f>
        <v>0</v>
      </c>
      <c r="I701" s="544"/>
      <c r="J701" s="226">
        <f>IFERROR(MIN(H691/I691,100000)*I691+ROUNDDOWN(SUM(H661,H671,H681)*3/4,-3),0)</f>
        <v>0</v>
      </c>
      <c r="K701" s="226">
        <v>10000000</v>
      </c>
      <c r="L701" s="98">
        <f>MIN(J701,K701)</f>
        <v>0</v>
      </c>
    </row>
    <row r="702" spans="2:14" ht="27.95" hidden="1" customHeight="1" outlineLevel="1" thickBot="1" x14ac:dyDescent="0.2">
      <c r="B702" s="541"/>
      <c r="C702" s="542"/>
      <c r="D702" s="542"/>
      <c r="E702" s="542"/>
      <c r="F702" s="542"/>
      <c r="G702" s="543"/>
      <c r="H702" s="219">
        <f>H662+H664+H666+H668+H670+H672+H674+H676+H678+H680+H682+H684+H686+H688+H690+H692+H694+H696+H698+H700</f>
        <v>0</v>
      </c>
      <c r="I702" s="545"/>
      <c r="J702" s="220">
        <f>IFERROR(MIN(H692/I692,100000)*I692+ROUNDDOWN(SUM(H662,H672,H682)*3/4,-3),0)</f>
        <v>0</v>
      </c>
      <c r="K702" s="219">
        <v>10000000</v>
      </c>
      <c r="L702" s="230">
        <f>MIN(J702,K702)</f>
        <v>0</v>
      </c>
    </row>
    <row r="703" spans="2:14" collapsed="1" x14ac:dyDescent="0.15">
      <c r="K703" s="174"/>
    </row>
    <row r="704" spans="2:14" ht="15" hidden="1" customHeight="1" outlineLevel="1" collapsed="1" x14ac:dyDescent="0.15">
      <c r="B704" s="161" t="s">
        <v>274</v>
      </c>
      <c r="C704" s="161"/>
      <c r="D704" s="285"/>
      <c r="E704" s="285"/>
      <c r="F704" s="285"/>
      <c r="G704" s="285"/>
      <c r="H704" s="285"/>
      <c r="I704" s="176"/>
      <c r="J704" s="162"/>
      <c r="K704" s="175"/>
      <c r="L704" s="175"/>
    </row>
    <row r="705" spans="2:12" ht="40.5" hidden="1" outlineLevel="1" x14ac:dyDescent="0.15">
      <c r="B705" s="286" t="s">
        <v>221</v>
      </c>
      <c r="C705" s="287"/>
      <c r="D705" s="287"/>
      <c r="E705" s="287"/>
      <c r="F705" s="288"/>
      <c r="G705" s="124" t="s">
        <v>93</v>
      </c>
      <c r="H705" s="164" t="s">
        <v>334</v>
      </c>
      <c r="I705" s="124" t="s">
        <v>317</v>
      </c>
      <c r="J705" s="164" t="s">
        <v>351</v>
      </c>
      <c r="K705" s="164" t="s">
        <v>338</v>
      </c>
      <c r="L705" s="164" t="s">
        <v>339</v>
      </c>
    </row>
    <row r="706" spans="2:12" ht="27.95" hidden="1" customHeight="1" outlineLevel="1" x14ac:dyDescent="0.15">
      <c r="B706" s="329" t="s">
        <v>281</v>
      </c>
      <c r="C706" s="330"/>
      <c r="D706" s="330"/>
      <c r="E706" s="330"/>
      <c r="F706" s="331"/>
      <c r="G706" s="77"/>
      <c r="H706" s="172"/>
      <c r="I706" s="549"/>
      <c r="J706" s="546"/>
      <c r="K706" s="546"/>
      <c r="L706" s="546"/>
    </row>
    <row r="707" spans="2:12" ht="27.95" hidden="1" customHeight="1" outlineLevel="1" x14ac:dyDescent="0.15">
      <c r="B707" s="535"/>
      <c r="C707" s="536"/>
      <c r="D707" s="536"/>
      <c r="E707" s="536"/>
      <c r="F707" s="537"/>
      <c r="G707" s="99"/>
      <c r="H707" s="204"/>
      <c r="I707" s="550"/>
      <c r="J707" s="547"/>
      <c r="K707" s="547"/>
      <c r="L707" s="547"/>
    </row>
    <row r="708" spans="2:12" ht="27.95" hidden="1" customHeight="1" outlineLevel="2" x14ac:dyDescent="0.15">
      <c r="B708" s="329" t="s">
        <v>281</v>
      </c>
      <c r="C708" s="330"/>
      <c r="D708" s="330"/>
      <c r="E708" s="330"/>
      <c r="F708" s="331"/>
      <c r="G708" s="77"/>
      <c r="H708" s="172"/>
      <c r="I708" s="549"/>
      <c r="J708" s="547"/>
      <c r="K708" s="547"/>
      <c r="L708" s="547"/>
    </row>
    <row r="709" spans="2:12" ht="27.95" hidden="1" customHeight="1" outlineLevel="2" x14ac:dyDescent="0.15">
      <c r="B709" s="535"/>
      <c r="C709" s="536"/>
      <c r="D709" s="536"/>
      <c r="E709" s="536"/>
      <c r="F709" s="537"/>
      <c r="G709" s="99"/>
      <c r="H709" s="204"/>
      <c r="I709" s="550"/>
      <c r="J709" s="547"/>
      <c r="K709" s="547"/>
      <c r="L709" s="547"/>
    </row>
    <row r="710" spans="2:12" ht="27.95" hidden="1" customHeight="1" outlineLevel="2" x14ac:dyDescent="0.15">
      <c r="B710" s="329" t="s">
        <v>281</v>
      </c>
      <c r="C710" s="330"/>
      <c r="D710" s="330"/>
      <c r="E710" s="330"/>
      <c r="F710" s="331"/>
      <c r="G710" s="77"/>
      <c r="H710" s="172"/>
      <c r="I710" s="549"/>
      <c r="J710" s="547"/>
      <c r="K710" s="547"/>
      <c r="L710" s="547"/>
    </row>
    <row r="711" spans="2:12" ht="27.95" hidden="1" customHeight="1" outlineLevel="2" x14ac:dyDescent="0.15">
      <c r="B711" s="535"/>
      <c r="C711" s="536"/>
      <c r="D711" s="536"/>
      <c r="E711" s="536"/>
      <c r="F711" s="537"/>
      <c r="G711" s="99"/>
      <c r="H711" s="204"/>
      <c r="I711" s="550"/>
      <c r="J711" s="547"/>
      <c r="K711" s="547"/>
      <c r="L711" s="547"/>
    </row>
    <row r="712" spans="2:12" ht="27.95" hidden="1" customHeight="1" outlineLevel="2" x14ac:dyDescent="0.15">
      <c r="B712" s="329" t="s">
        <v>281</v>
      </c>
      <c r="C712" s="330"/>
      <c r="D712" s="330"/>
      <c r="E712" s="330"/>
      <c r="F712" s="331"/>
      <c r="G712" s="77"/>
      <c r="H712" s="172"/>
      <c r="I712" s="549"/>
      <c r="J712" s="547"/>
      <c r="K712" s="547"/>
      <c r="L712" s="547"/>
    </row>
    <row r="713" spans="2:12" ht="27.95" hidden="1" customHeight="1" outlineLevel="2" x14ac:dyDescent="0.15">
      <c r="B713" s="535"/>
      <c r="C713" s="536"/>
      <c r="D713" s="536"/>
      <c r="E713" s="536"/>
      <c r="F713" s="537"/>
      <c r="G713" s="99"/>
      <c r="H713" s="204"/>
      <c r="I713" s="550"/>
      <c r="J713" s="547"/>
      <c r="K713" s="547"/>
      <c r="L713" s="547"/>
    </row>
    <row r="714" spans="2:12" ht="27.95" hidden="1" customHeight="1" outlineLevel="2" x14ac:dyDescent="0.15">
      <c r="B714" s="329" t="s">
        <v>281</v>
      </c>
      <c r="C714" s="330"/>
      <c r="D714" s="330"/>
      <c r="E714" s="330"/>
      <c r="F714" s="331"/>
      <c r="G714" s="77"/>
      <c r="H714" s="172"/>
      <c r="I714" s="549"/>
      <c r="J714" s="547"/>
      <c r="K714" s="547"/>
      <c r="L714" s="547"/>
    </row>
    <row r="715" spans="2:12" ht="27.95" hidden="1" customHeight="1" outlineLevel="2" x14ac:dyDescent="0.15">
      <c r="B715" s="535"/>
      <c r="C715" s="536"/>
      <c r="D715" s="536"/>
      <c r="E715" s="536"/>
      <c r="F715" s="537"/>
      <c r="G715" s="99"/>
      <c r="H715" s="204"/>
      <c r="I715" s="550"/>
      <c r="J715" s="547"/>
      <c r="K715" s="547"/>
      <c r="L715" s="547"/>
    </row>
    <row r="716" spans="2:12" ht="27.95" hidden="1" customHeight="1" outlineLevel="1" collapsed="1" x14ac:dyDescent="0.15">
      <c r="B716" s="329" t="s">
        <v>282</v>
      </c>
      <c r="C716" s="330"/>
      <c r="D716" s="330"/>
      <c r="E716" s="330"/>
      <c r="F716" s="331"/>
      <c r="G716" s="77"/>
      <c r="H716" s="172"/>
      <c r="I716" s="215"/>
      <c r="J716" s="547"/>
      <c r="K716" s="547"/>
      <c r="L716" s="547"/>
    </row>
    <row r="717" spans="2:12" ht="27.95" hidden="1" customHeight="1" outlineLevel="1" x14ac:dyDescent="0.15">
      <c r="B717" s="535"/>
      <c r="C717" s="536"/>
      <c r="D717" s="536"/>
      <c r="E717" s="536"/>
      <c r="F717" s="537"/>
      <c r="G717" s="99"/>
      <c r="H717" s="204"/>
      <c r="I717" s="229"/>
      <c r="J717" s="547"/>
      <c r="K717" s="547"/>
      <c r="L717" s="547"/>
    </row>
    <row r="718" spans="2:12" ht="27.95" hidden="1" customHeight="1" outlineLevel="2" x14ac:dyDescent="0.15">
      <c r="B718" s="329" t="s">
        <v>282</v>
      </c>
      <c r="C718" s="330"/>
      <c r="D718" s="330"/>
      <c r="E718" s="330"/>
      <c r="F718" s="331"/>
      <c r="G718" s="77"/>
      <c r="H718" s="172"/>
      <c r="I718" s="215"/>
      <c r="J718" s="547"/>
      <c r="K718" s="547"/>
      <c r="L718" s="547"/>
    </row>
    <row r="719" spans="2:12" ht="27.95" hidden="1" customHeight="1" outlineLevel="2" x14ac:dyDescent="0.15">
      <c r="B719" s="535"/>
      <c r="C719" s="536"/>
      <c r="D719" s="536"/>
      <c r="E719" s="536"/>
      <c r="F719" s="537"/>
      <c r="G719" s="99"/>
      <c r="H719" s="204"/>
      <c r="I719" s="229"/>
      <c r="J719" s="547"/>
      <c r="K719" s="547"/>
      <c r="L719" s="547"/>
    </row>
    <row r="720" spans="2:12" ht="27.95" hidden="1" customHeight="1" outlineLevel="2" x14ac:dyDescent="0.15">
      <c r="B720" s="329" t="s">
        <v>282</v>
      </c>
      <c r="C720" s="330"/>
      <c r="D720" s="330"/>
      <c r="E720" s="330"/>
      <c r="F720" s="331"/>
      <c r="G720" s="77"/>
      <c r="H720" s="172"/>
      <c r="I720" s="215"/>
      <c r="J720" s="547"/>
      <c r="K720" s="547"/>
      <c r="L720" s="547"/>
    </row>
    <row r="721" spans="2:12" ht="27.95" hidden="1" customHeight="1" outlineLevel="2" x14ac:dyDescent="0.15">
      <c r="B721" s="535"/>
      <c r="C721" s="536"/>
      <c r="D721" s="536"/>
      <c r="E721" s="536"/>
      <c r="F721" s="537"/>
      <c r="G721" s="99"/>
      <c r="H721" s="204"/>
      <c r="I721" s="229"/>
      <c r="J721" s="547"/>
      <c r="K721" s="547"/>
      <c r="L721" s="547"/>
    </row>
    <row r="722" spans="2:12" ht="27.95" hidden="1" customHeight="1" outlineLevel="2" x14ac:dyDescent="0.15">
      <c r="B722" s="329" t="s">
        <v>282</v>
      </c>
      <c r="C722" s="330"/>
      <c r="D722" s="330"/>
      <c r="E722" s="330"/>
      <c r="F722" s="331"/>
      <c r="G722" s="77"/>
      <c r="H722" s="172"/>
      <c r="I722" s="215"/>
      <c r="J722" s="547"/>
      <c r="K722" s="547"/>
      <c r="L722" s="547"/>
    </row>
    <row r="723" spans="2:12" ht="27.95" hidden="1" customHeight="1" outlineLevel="2" x14ac:dyDescent="0.15">
      <c r="B723" s="535"/>
      <c r="C723" s="536"/>
      <c r="D723" s="536"/>
      <c r="E723" s="536"/>
      <c r="F723" s="537"/>
      <c r="G723" s="99"/>
      <c r="H723" s="204"/>
      <c r="I723" s="229"/>
      <c r="J723" s="547"/>
      <c r="K723" s="547"/>
      <c r="L723" s="547"/>
    </row>
    <row r="724" spans="2:12" ht="27.95" hidden="1" customHeight="1" outlineLevel="2" x14ac:dyDescent="0.15">
      <c r="B724" s="329" t="s">
        <v>282</v>
      </c>
      <c r="C724" s="330"/>
      <c r="D724" s="330"/>
      <c r="E724" s="330"/>
      <c r="F724" s="331"/>
      <c r="G724" s="77"/>
      <c r="H724" s="172"/>
      <c r="I724" s="215"/>
      <c r="J724" s="547"/>
      <c r="K724" s="547"/>
      <c r="L724" s="547"/>
    </row>
    <row r="725" spans="2:12" ht="27.95" hidden="1" customHeight="1" outlineLevel="2" x14ac:dyDescent="0.15">
      <c r="B725" s="535"/>
      <c r="C725" s="536"/>
      <c r="D725" s="536"/>
      <c r="E725" s="536"/>
      <c r="F725" s="537"/>
      <c r="G725" s="99"/>
      <c r="H725" s="204"/>
      <c r="I725" s="229"/>
      <c r="J725" s="547"/>
      <c r="K725" s="547"/>
      <c r="L725" s="547"/>
    </row>
    <row r="726" spans="2:12" ht="27.95" hidden="1" customHeight="1" outlineLevel="1" collapsed="1" x14ac:dyDescent="0.15">
      <c r="B726" s="333" t="s">
        <v>283</v>
      </c>
      <c r="C726" s="333"/>
      <c r="D726" s="333"/>
      <c r="E726" s="333"/>
      <c r="F726" s="333"/>
      <c r="G726" s="77"/>
      <c r="H726" s="172"/>
      <c r="I726" s="549"/>
      <c r="J726" s="547"/>
      <c r="K726" s="547"/>
      <c r="L726" s="547"/>
    </row>
    <row r="727" spans="2:12" ht="27.95" hidden="1" customHeight="1" outlineLevel="1" x14ac:dyDescent="0.15">
      <c r="B727" s="535"/>
      <c r="C727" s="536"/>
      <c r="D727" s="536"/>
      <c r="E727" s="536"/>
      <c r="F727" s="537"/>
      <c r="G727" s="99"/>
      <c r="H727" s="204"/>
      <c r="I727" s="550"/>
      <c r="J727" s="547"/>
      <c r="K727" s="547"/>
      <c r="L727" s="547"/>
    </row>
    <row r="728" spans="2:12" ht="27.95" hidden="1" customHeight="1" outlineLevel="2" x14ac:dyDescent="0.15">
      <c r="B728" s="333" t="s">
        <v>283</v>
      </c>
      <c r="C728" s="333"/>
      <c r="D728" s="333"/>
      <c r="E728" s="333"/>
      <c r="F728" s="333"/>
      <c r="G728" s="77"/>
      <c r="H728" s="172"/>
      <c r="I728" s="549"/>
      <c r="J728" s="547"/>
      <c r="K728" s="547"/>
      <c r="L728" s="547"/>
    </row>
    <row r="729" spans="2:12" ht="27.95" hidden="1" customHeight="1" outlineLevel="2" x14ac:dyDescent="0.15">
      <c r="B729" s="535"/>
      <c r="C729" s="536"/>
      <c r="D729" s="536"/>
      <c r="E729" s="536"/>
      <c r="F729" s="537"/>
      <c r="G729" s="99"/>
      <c r="H729" s="204"/>
      <c r="I729" s="550"/>
      <c r="J729" s="547"/>
      <c r="K729" s="547"/>
      <c r="L729" s="547"/>
    </row>
    <row r="730" spans="2:12" ht="27.95" hidden="1" customHeight="1" outlineLevel="2" x14ac:dyDescent="0.15">
      <c r="B730" s="333" t="s">
        <v>283</v>
      </c>
      <c r="C730" s="333"/>
      <c r="D730" s="333"/>
      <c r="E730" s="333"/>
      <c r="F730" s="333"/>
      <c r="G730" s="77"/>
      <c r="H730" s="172"/>
      <c r="I730" s="549"/>
      <c r="J730" s="547"/>
      <c r="K730" s="547"/>
      <c r="L730" s="547"/>
    </row>
    <row r="731" spans="2:12" ht="27.95" hidden="1" customHeight="1" outlineLevel="2" x14ac:dyDescent="0.15">
      <c r="B731" s="535"/>
      <c r="C731" s="536"/>
      <c r="D731" s="536"/>
      <c r="E731" s="536"/>
      <c r="F731" s="537"/>
      <c r="G731" s="99"/>
      <c r="H731" s="204"/>
      <c r="I731" s="550"/>
      <c r="J731" s="547"/>
      <c r="K731" s="547"/>
      <c r="L731" s="547"/>
    </row>
    <row r="732" spans="2:12" ht="27.95" hidden="1" customHeight="1" outlineLevel="2" x14ac:dyDescent="0.15">
      <c r="B732" s="333" t="s">
        <v>283</v>
      </c>
      <c r="C732" s="333"/>
      <c r="D732" s="333"/>
      <c r="E732" s="333"/>
      <c r="F732" s="333"/>
      <c r="G732" s="77"/>
      <c r="H732" s="172"/>
      <c r="I732" s="549"/>
      <c r="J732" s="547"/>
      <c r="K732" s="547"/>
      <c r="L732" s="547"/>
    </row>
    <row r="733" spans="2:12" ht="27.95" hidden="1" customHeight="1" outlineLevel="2" x14ac:dyDescent="0.15">
      <c r="B733" s="535"/>
      <c r="C733" s="536"/>
      <c r="D733" s="536"/>
      <c r="E733" s="536"/>
      <c r="F733" s="537"/>
      <c r="G733" s="99"/>
      <c r="H733" s="204"/>
      <c r="I733" s="550"/>
      <c r="J733" s="547"/>
      <c r="K733" s="547"/>
      <c r="L733" s="547"/>
    </row>
    <row r="734" spans="2:12" ht="27.95" hidden="1" customHeight="1" outlineLevel="2" x14ac:dyDescent="0.15">
      <c r="B734" s="333" t="s">
        <v>283</v>
      </c>
      <c r="C734" s="333"/>
      <c r="D734" s="333"/>
      <c r="E734" s="333"/>
      <c r="F734" s="333"/>
      <c r="G734" s="77"/>
      <c r="H734" s="172"/>
      <c r="I734" s="549"/>
      <c r="J734" s="547"/>
      <c r="K734" s="547"/>
      <c r="L734" s="547"/>
    </row>
    <row r="735" spans="2:12" ht="27.95" hidden="1" customHeight="1" outlineLevel="2" x14ac:dyDescent="0.15">
      <c r="B735" s="535"/>
      <c r="C735" s="536"/>
      <c r="D735" s="536"/>
      <c r="E735" s="536"/>
      <c r="F735" s="537"/>
      <c r="G735" s="99"/>
      <c r="H735" s="204"/>
      <c r="I735" s="550"/>
      <c r="J735" s="547"/>
      <c r="K735" s="547"/>
      <c r="L735" s="547"/>
    </row>
    <row r="736" spans="2:12" ht="27.95" hidden="1" customHeight="1" outlineLevel="1" collapsed="1" x14ac:dyDescent="0.15">
      <c r="B736" s="329" t="s">
        <v>337</v>
      </c>
      <c r="C736" s="330"/>
      <c r="D736" s="330"/>
      <c r="E736" s="330"/>
      <c r="F736" s="331"/>
      <c r="G736" s="77"/>
      <c r="H736" s="172"/>
      <c r="I736" s="215"/>
      <c r="J736" s="547"/>
      <c r="K736" s="547"/>
      <c r="L736" s="547"/>
    </row>
    <row r="737" spans="2:14" ht="27.95" hidden="1" customHeight="1" outlineLevel="1" thickBot="1" x14ac:dyDescent="0.2">
      <c r="B737" s="535"/>
      <c r="C737" s="536"/>
      <c r="D737" s="536"/>
      <c r="E737" s="536"/>
      <c r="F737" s="537"/>
      <c r="G737" s="99"/>
      <c r="H737" s="204"/>
      <c r="I737" s="229"/>
      <c r="J737" s="547"/>
      <c r="K737" s="547"/>
      <c r="L737" s="547"/>
    </row>
    <row r="738" spans="2:14" ht="27.95" hidden="1" customHeight="1" outlineLevel="2" x14ac:dyDescent="0.15">
      <c r="B738" s="329" t="s">
        <v>337</v>
      </c>
      <c r="C738" s="330"/>
      <c r="D738" s="330"/>
      <c r="E738" s="330"/>
      <c r="F738" s="331"/>
      <c r="G738" s="77"/>
      <c r="H738" s="172"/>
      <c r="I738" s="215"/>
      <c r="J738" s="547"/>
      <c r="K738" s="547"/>
      <c r="L738" s="547"/>
    </row>
    <row r="739" spans="2:14" ht="27.95" hidden="1" customHeight="1" outlineLevel="2" x14ac:dyDescent="0.15">
      <c r="B739" s="535"/>
      <c r="C739" s="536"/>
      <c r="D739" s="536"/>
      <c r="E739" s="536"/>
      <c r="F739" s="537"/>
      <c r="G739" s="99"/>
      <c r="H739" s="204"/>
      <c r="I739" s="229"/>
      <c r="J739" s="547"/>
      <c r="K739" s="547"/>
      <c r="L739" s="547"/>
      <c r="N739" s="157" t="e">
        <f>H739/I739</f>
        <v>#DIV/0!</v>
      </c>
    </row>
    <row r="740" spans="2:14" ht="27.95" hidden="1" customHeight="1" outlineLevel="2" x14ac:dyDescent="0.15">
      <c r="B740" s="329" t="s">
        <v>337</v>
      </c>
      <c r="C740" s="330"/>
      <c r="D740" s="330"/>
      <c r="E740" s="330"/>
      <c r="F740" s="331"/>
      <c r="G740" s="77"/>
      <c r="H740" s="172"/>
      <c r="I740" s="215"/>
      <c r="J740" s="547"/>
      <c r="K740" s="547"/>
      <c r="L740" s="547"/>
    </row>
    <row r="741" spans="2:14" ht="27.95" hidden="1" customHeight="1" outlineLevel="2" x14ac:dyDescent="0.15">
      <c r="B741" s="535"/>
      <c r="C741" s="536"/>
      <c r="D741" s="536"/>
      <c r="E741" s="536"/>
      <c r="F741" s="537"/>
      <c r="G741" s="99"/>
      <c r="H741" s="204"/>
      <c r="I741" s="229"/>
      <c r="J741" s="547"/>
      <c r="K741" s="547"/>
      <c r="L741" s="547"/>
      <c r="N741" s="157" t="e">
        <f>H741/I741</f>
        <v>#DIV/0!</v>
      </c>
    </row>
    <row r="742" spans="2:14" ht="27.95" hidden="1" customHeight="1" outlineLevel="2" x14ac:dyDescent="0.15">
      <c r="B742" s="329" t="s">
        <v>337</v>
      </c>
      <c r="C742" s="330"/>
      <c r="D742" s="330"/>
      <c r="E742" s="330"/>
      <c r="F742" s="331"/>
      <c r="G742" s="77"/>
      <c r="H742" s="172"/>
      <c r="I742" s="215"/>
      <c r="J742" s="547"/>
      <c r="K742" s="547"/>
      <c r="L742" s="547"/>
    </row>
    <row r="743" spans="2:14" ht="27.95" hidden="1" customHeight="1" outlineLevel="2" x14ac:dyDescent="0.15">
      <c r="B743" s="535"/>
      <c r="C743" s="536"/>
      <c r="D743" s="536"/>
      <c r="E743" s="536"/>
      <c r="F743" s="537"/>
      <c r="G743" s="99"/>
      <c r="H743" s="204"/>
      <c r="I743" s="229"/>
      <c r="J743" s="547"/>
      <c r="K743" s="547"/>
      <c r="L743" s="547"/>
      <c r="N743" s="157" t="e">
        <f>H743/I743</f>
        <v>#DIV/0!</v>
      </c>
    </row>
    <row r="744" spans="2:14" ht="27.95" hidden="1" customHeight="1" outlineLevel="2" x14ac:dyDescent="0.15">
      <c r="B744" s="329" t="s">
        <v>337</v>
      </c>
      <c r="C744" s="330"/>
      <c r="D744" s="330"/>
      <c r="E744" s="330"/>
      <c r="F744" s="331"/>
      <c r="G744" s="77"/>
      <c r="H744" s="172"/>
      <c r="I744" s="215"/>
      <c r="J744" s="547"/>
      <c r="K744" s="547"/>
      <c r="L744" s="547"/>
    </row>
    <row r="745" spans="2:14" ht="27.95" hidden="1" customHeight="1" outlineLevel="2" thickBot="1" x14ac:dyDescent="0.2">
      <c r="B745" s="535"/>
      <c r="C745" s="536"/>
      <c r="D745" s="536"/>
      <c r="E745" s="536"/>
      <c r="F745" s="537"/>
      <c r="G745" s="99"/>
      <c r="H745" s="204"/>
      <c r="I745" s="229"/>
      <c r="J745" s="548"/>
      <c r="K745" s="548"/>
      <c r="L745" s="548"/>
      <c r="N745" s="157" t="e">
        <f>H745/I745</f>
        <v>#DIV/0!</v>
      </c>
    </row>
    <row r="746" spans="2:14" ht="27.95" hidden="1" customHeight="1" outlineLevel="1" collapsed="1" x14ac:dyDescent="0.15">
      <c r="B746" s="538" t="s">
        <v>341</v>
      </c>
      <c r="C746" s="539"/>
      <c r="D746" s="539"/>
      <c r="E746" s="539"/>
      <c r="F746" s="539"/>
      <c r="G746" s="540"/>
      <c r="H746" s="226">
        <f>H706+H708+H710+H712+H714+H716+H718+H720+H722+H724+H726+H728+H730+H732+H734+H736+H738+H740+H742+H744</f>
        <v>0</v>
      </c>
      <c r="I746" s="544"/>
      <c r="J746" s="226">
        <f>IFERROR(MIN(H736/I736,100000)*I736+ROUNDDOWN(SUM(H706,H716,H726)*3/4,-3),0)</f>
        <v>0</v>
      </c>
      <c r="K746" s="226">
        <v>10000000</v>
      </c>
      <c r="L746" s="98">
        <f>MIN(J746,K746)</f>
        <v>0</v>
      </c>
    </row>
    <row r="747" spans="2:14" ht="27.95" hidden="1" customHeight="1" outlineLevel="1" thickBot="1" x14ac:dyDescent="0.2">
      <c r="B747" s="541"/>
      <c r="C747" s="542"/>
      <c r="D747" s="542"/>
      <c r="E747" s="542"/>
      <c r="F747" s="542"/>
      <c r="G747" s="543"/>
      <c r="H747" s="219">
        <f>H707+H709+H711+H713+H715+H717+H719+H721+H723+H725+H727+H729+H731+H733+H735+H737+H739+H741+H743+H745</f>
        <v>0</v>
      </c>
      <c r="I747" s="545"/>
      <c r="J747" s="220">
        <f>IFERROR(MIN(H737/I737,100000)*I737+ROUNDDOWN(SUM(H707,H717,H727)*3/4,-3),0)</f>
        <v>0</v>
      </c>
      <c r="K747" s="219">
        <v>10000000</v>
      </c>
      <c r="L747" s="230">
        <f>MIN(J747,K747)</f>
        <v>0</v>
      </c>
    </row>
    <row r="748" spans="2:14" collapsed="1" x14ac:dyDescent="0.15">
      <c r="K748" s="174"/>
    </row>
    <row r="749" spans="2:14" ht="15" hidden="1" customHeight="1" outlineLevel="1" collapsed="1" x14ac:dyDescent="0.15">
      <c r="B749" s="161" t="s">
        <v>274</v>
      </c>
      <c r="C749" s="161"/>
      <c r="D749" s="285"/>
      <c r="E749" s="285"/>
      <c r="F749" s="285"/>
      <c r="G749" s="285"/>
      <c r="H749" s="285"/>
      <c r="I749" s="176"/>
      <c r="J749" s="162"/>
      <c r="K749" s="175"/>
      <c r="L749" s="175"/>
    </row>
    <row r="750" spans="2:14" ht="40.5" hidden="1" outlineLevel="1" x14ac:dyDescent="0.15">
      <c r="B750" s="286" t="s">
        <v>221</v>
      </c>
      <c r="C750" s="287"/>
      <c r="D750" s="287"/>
      <c r="E750" s="287"/>
      <c r="F750" s="288"/>
      <c r="G750" s="124" t="s">
        <v>93</v>
      </c>
      <c r="H750" s="164" t="s">
        <v>334</v>
      </c>
      <c r="I750" s="124" t="s">
        <v>317</v>
      </c>
      <c r="J750" s="164" t="s">
        <v>351</v>
      </c>
      <c r="K750" s="164" t="s">
        <v>338</v>
      </c>
      <c r="L750" s="164" t="s">
        <v>339</v>
      </c>
    </row>
    <row r="751" spans="2:14" ht="27.95" hidden="1" customHeight="1" outlineLevel="1" x14ac:dyDescent="0.15">
      <c r="B751" s="329" t="s">
        <v>281</v>
      </c>
      <c r="C751" s="330"/>
      <c r="D751" s="330"/>
      <c r="E751" s="330"/>
      <c r="F751" s="331"/>
      <c r="G751" s="77"/>
      <c r="H751" s="172"/>
      <c r="I751" s="549"/>
      <c r="J751" s="546"/>
      <c r="K751" s="546"/>
      <c r="L751" s="546"/>
    </row>
    <row r="752" spans="2:14" ht="27.95" hidden="1" customHeight="1" outlineLevel="1" x14ac:dyDescent="0.15">
      <c r="B752" s="535"/>
      <c r="C752" s="536"/>
      <c r="D752" s="536"/>
      <c r="E752" s="536"/>
      <c r="F752" s="537"/>
      <c r="G752" s="99"/>
      <c r="H752" s="204"/>
      <c r="I752" s="550"/>
      <c r="J752" s="547"/>
      <c r="K752" s="547"/>
      <c r="L752" s="547"/>
    </row>
    <row r="753" spans="2:12" ht="27.95" hidden="1" customHeight="1" outlineLevel="2" x14ac:dyDescent="0.15">
      <c r="B753" s="329" t="s">
        <v>281</v>
      </c>
      <c r="C753" s="330"/>
      <c r="D753" s="330"/>
      <c r="E753" s="330"/>
      <c r="F753" s="331"/>
      <c r="G753" s="77"/>
      <c r="H753" s="172"/>
      <c r="I753" s="549"/>
      <c r="J753" s="547"/>
      <c r="K753" s="547"/>
      <c r="L753" s="547"/>
    </row>
    <row r="754" spans="2:12" ht="27.95" hidden="1" customHeight="1" outlineLevel="2" x14ac:dyDescent="0.15">
      <c r="B754" s="535"/>
      <c r="C754" s="536"/>
      <c r="D754" s="536"/>
      <c r="E754" s="536"/>
      <c r="F754" s="537"/>
      <c r="G754" s="99"/>
      <c r="H754" s="204"/>
      <c r="I754" s="550"/>
      <c r="J754" s="547"/>
      <c r="K754" s="547"/>
      <c r="L754" s="547"/>
    </row>
    <row r="755" spans="2:12" ht="27.95" hidden="1" customHeight="1" outlineLevel="2" x14ac:dyDescent="0.15">
      <c r="B755" s="329" t="s">
        <v>281</v>
      </c>
      <c r="C755" s="330"/>
      <c r="D755" s="330"/>
      <c r="E755" s="330"/>
      <c r="F755" s="331"/>
      <c r="G755" s="77"/>
      <c r="H755" s="172"/>
      <c r="I755" s="549"/>
      <c r="J755" s="547"/>
      <c r="K755" s="547"/>
      <c r="L755" s="547"/>
    </row>
    <row r="756" spans="2:12" ht="27.95" hidden="1" customHeight="1" outlineLevel="2" x14ac:dyDescent="0.15">
      <c r="B756" s="535"/>
      <c r="C756" s="536"/>
      <c r="D756" s="536"/>
      <c r="E756" s="536"/>
      <c r="F756" s="537"/>
      <c r="G756" s="99"/>
      <c r="H756" s="204"/>
      <c r="I756" s="550"/>
      <c r="J756" s="547"/>
      <c r="K756" s="547"/>
      <c r="L756" s="547"/>
    </row>
    <row r="757" spans="2:12" ht="27.95" hidden="1" customHeight="1" outlineLevel="2" x14ac:dyDescent="0.15">
      <c r="B757" s="329" t="s">
        <v>281</v>
      </c>
      <c r="C757" s="330"/>
      <c r="D757" s="330"/>
      <c r="E757" s="330"/>
      <c r="F757" s="331"/>
      <c r="G757" s="77"/>
      <c r="H757" s="172"/>
      <c r="I757" s="549"/>
      <c r="J757" s="547"/>
      <c r="K757" s="547"/>
      <c r="L757" s="547"/>
    </row>
    <row r="758" spans="2:12" ht="27.95" hidden="1" customHeight="1" outlineLevel="2" x14ac:dyDescent="0.15">
      <c r="B758" s="535"/>
      <c r="C758" s="536"/>
      <c r="D758" s="536"/>
      <c r="E758" s="536"/>
      <c r="F758" s="537"/>
      <c r="G758" s="99"/>
      <c r="H758" s="204"/>
      <c r="I758" s="550"/>
      <c r="J758" s="547"/>
      <c r="K758" s="547"/>
      <c r="L758" s="547"/>
    </row>
    <row r="759" spans="2:12" ht="27.95" hidden="1" customHeight="1" outlineLevel="2" x14ac:dyDescent="0.15">
      <c r="B759" s="329" t="s">
        <v>281</v>
      </c>
      <c r="C759" s="330"/>
      <c r="D759" s="330"/>
      <c r="E759" s="330"/>
      <c r="F759" s="331"/>
      <c r="G759" s="77"/>
      <c r="H759" s="172"/>
      <c r="I759" s="549"/>
      <c r="J759" s="547"/>
      <c r="K759" s="547"/>
      <c r="L759" s="547"/>
    </row>
    <row r="760" spans="2:12" ht="27.95" hidden="1" customHeight="1" outlineLevel="2" x14ac:dyDescent="0.15">
      <c r="B760" s="535"/>
      <c r="C760" s="536"/>
      <c r="D760" s="536"/>
      <c r="E760" s="536"/>
      <c r="F760" s="537"/>
      <c r="G760" s="99"/>
      <c r="H760" s="204"/>
      <c r="I760" s="550"/>
      <c r="J760" s="547"/>
      <c r="K760" s="547"/>
      <c r="L760" s="547"/>
    </row>
    <row r="761" spans="2:12" ht="27.95" hidden="1" customHeight="1" outlineLevel="1" collapsed="1" x14ac:dyDescent="0.15">
      <c r="B761" s="329" t="s">
        <v>282</v>
      </c>
      <c r="C761" s="330"/>
      <c r="D761" s="330"/>
      <c r="E761" s="330"/>
      <c r="F761" s="331"/>
      <c r="G761" s="77"/>
      <c r="H761" s="172"/>
      <c r="I761" s="215"/>
      <c r="J761" s="547"/>
      <c r="K761" s="547"/>
      <c r="L761" s="547"/>
    </row>
    <row r="762" spans="2:12" ht="27.95" hidden="1" customHeight="1" outlineLevel="1" x14ac:dyDescent="0.15">
      <c r="B762" s="535"/>
      <c r="C762" s="536"/>
      <c r="D762" s="536"/>
      <c r="E762" s="536"/>
      <c r="F762" s="537"/>
      <c r="G762" s="99"/>
      <c r="H762" s="204"/>
      <c r="I762" s="229"/>
      <c r="J762" s="547"/>
      <c r="K762" s="547"/>
      <c r="L762" s="547"/>
    </row>
    <row r="763" spans="2:12" ht="27.95" hidden="1" customHeight="1" outlineLevel="2" x14ac:dyDescent="0.15">
      <c r="B763" s="329" t="s">
        <v>282</v>
      </c>
      <c r="C763" s="330"/>
      <c r="D763" s="330"/>
      <c r="E763" s="330"/>
      <c r="F763" s="331"/>
      <c r="G763" s="77"/>
      <c r="H763" s="172"/>
      <c r="I763" s="215"/>
      <c r="J763" s="547"/>
      <c r="K763" s="547"/>
      <c r="L763" s="547"/>
    </row>
    <row r="764" spans="2:12" ht="27.95" hidden="1" customHeight="1" outlineLevel="2" x14ac:dyDescent="0.15">
      <c r="B764" s="535"/>
      <c r="C764" s="536"/>
      <c r="D764" s="536"/>
      <c r="E764" s="536"/>
      <c r="F764" s="537"/>
      <c r="G764" s="99"/>
      <c r="H764" s="204"/>
      <c r="I764" s="229"/>
      <c r="J764" s="547"/>
      <c r="K764" s="547"/>
      <c r="L764" s="547"/>
    </row>
    <row r="765" spans="2:12" ht="27.95" hidden="1" customHeight="1" outlineLevel="2" x14ac:dyDescent="0.15">
      <c r="B765" s="329" t="s">
        <v>282</v>
      </c>
      <c r="C765" s="330"/>
      <c r="D765" s="330"/>
      <c r="E765" s="330"/>
      <c r="F765" s="331"/>
      <c r="G765" s="77"/>
      <c r="H765" s="172"/>
      <c r="I765" s="215"/>
      <c r="J765" s="547"/>
      <c r="K765" s="547"/>
      <c r="L765" s="547"/>
    </row>
    <row r="766" spans="2:12" ht="27.95" hidden="1" customHeight="1" outlineLevel="2" x14ac:dyDescent="0.15">
      <c r="B766" s="535"/>
      <c r="C766" s="536"/>
      <c r="D766" s="536"/>
      <c r="E766" s="536"/>
      <c r="F766" s="537"/>
      <c r="G766" s="99"/>
      <c r="H766" s="204"/>
      <c r="I766" s="229"/>
      <c r="J766" s="547"/>
      <c r="K766" s="547"/>
      <c r="L766" s="547"/>
    </row>
    <row r="767" spans="2:12" ht="27.95" hidden="1" customHeight="1" outlineLevel="2" x14ac:dyDescent="0.15">
      <c r="B767" s="329" t="s">
        <v>282</v>
      </c>
      <c r="C767" s="330"/>
      <c r="D767" s="330"/>
      <c r="E767" s="330"/>
      <c r="F767" s="331"/>
      <c r="G767" s="77"/>
      <c r="H767" s="172"/>
      <c r="I767" s="215"/>
      <c r="J767" s="547"/>
      <c r="K767" s="547"/>
      <c r="L767" s="547"/>
    </row>
    <row r="768" spans="2:12" ht="27.95" hidden="1" customHeight="1" outlineLevel="2" x14ac:dyDescent="0.15">
      <c r="B768" s="535"/>
      <c r="C768" s="536"/>
      <c r="D768" s="536"/>
      <c r="E768" s="536"/>
      <c r="F768" s="537"/>
      <c r="G768" s="99"/>
      <c r="H768" s="204"/>
      <c r="I768" s="229"/>
      <c r="J768" s="547"/>
      <c r="K768" s="547"/>
      <c r="L768" s="547"/>
    </row>
    <row r="769" spans="2:14" ht="27.95" hidden="1" customHeight="1" outlineLevel="2" x14ac:dyDescent="0.15">
      <c r="B769" s="329" t="s">
        <v>282</v>
      </c>
      <c r="C769" s="330"/>
      <c r="D769" s="330"/>
      <c r="E769" s="330"/>
      <c r="F769" s="331"/>
      <c r="G769" s="77"/>
      <c r="H769" s="172"/>
      <c r="I769" s="215"/>
      <c r="J769" s="547"/>
      <c r="K769" s="547"/>
      <c r="L769" s="547"/>
    </row>
    <row r="770" spans="2:14" ht="27.95" hidden="1" customHeight="1" outlineLevel="2" x14ac:dyDescent="0.15">
      <c r="B770" s="535"/>
      <c r="C770" s="536"/>
      <c r="D770" s="536"/>
      <c r="E770" s="536"/>
      <c r="F770" s="537"/>
      <c r="G770" s="99"/>
      <c r="H770" s="204"/>
      <c r="I770" s="229"/>
      <c r="J770" s="547"/>
      <c r="K770" s="547"/>
      <c r="L770" s="547"/>
    </row>
    <row r="771" spans="2:14" ht="27.95" hidden="1" customHeight="1" outlineLevel="1" collapsed="1" x14ac:dyDescent="0.15">
      <c r="B771" s="333" t="s">
        <v>283</v>
      </c>
      <c r="C771" s="333"/>
      <c r="D771" s="333"/>
      <c r="E771" s="333"/>
      <c r="F771" s="333"/>
      <c r="G771" s="77"/>
      <c r="H771" s="172"/>
      <c r="I771" s="549"/>
      <c r="J771" s="547"/>
      <c r="K771" s="547"/>
      <c r="L771" s="547"/>
    </row>
    <row r="772" spans="2:14" ht="27.95" hidden="1" customHeight="1" outlineLevel="1" x14ac:dyDescent="0.15">
      <c r="B772" s="535"/>
      <c r="C772" s="536"/>
      <c r="D772" s="536"/>
      <c r="E772" s="536"/>
      <c r="F772" s="537"/>
      <c r="G772" s="99"/>
      <c r="H772" s="204"/>
      <c r="I772" s="550"/>
      <c r="J772" s="547"/>
      <c r="K772" s="547"/>
      <c r="L772" s="547"/>
    </row>
    <row r="773" spans="2:14" ht="27.95" hidden="1" customHeight="1" outlineLevel="2" x14ac:dyDescent="0.15">
      <c r="B773" s="333" t="s">
        <v>283</v>
      </c>
      <c r="C773" s="333"/>
      <c r="D773" s="333"/>
      <c r="E773" s="333"/>
      <c r="F773" s="333"/>
      <c r="G773" s="77"/>
      <c r="H773" s="172"/>
      <c r="I773" s="549"/>
      <c r="J773" s="547"/>
      <c r="K773" s="547"/>
      <c r="L773" s="547"/>
    </row>
    <row r="774" spans="2:14" ht="27.95" hidden="1" customHeight="1" outlineLevel="2" x14ac:dyDescent="0.15">
      <c r="B774" s="535"/>
      <c r="C774" s="536"/>
      <c r="D774" s="536"/>
      <c r="E774" s="536"/>
      <c r="F774" s="537"/>
      <c r="G774" s="99"/>
      <c r="H774" s="204"/>
      <c r="I774" s="550"/>
      <c r="J774" s="547"/>
      <c r="K774" s="547"/>
      <c r="L774" s="547"/>
    </row>
    <row r="775" spans="2:14" ht="27.95" hidden="1" customHeight="1" outlineLevel="2" x14ac:dyDescent="0.15">
      <c r="B775" s="333" t="s">
        <v>283</v>
      </c>
      <c r="C775" s="333"/>
      <c r="D775" s="333"/>
      <c r="E775" s="333"/>
      <c r="F775" s="333"/>
      <c r="G775" s="77"/>
      <c r="H775" s="172"/>
      <c r="I775" s="549"/>
      <c r="J775" s="547"/>
      <c r="K775" s="547"/>
      <c r="L775" s="547"/>
    </row>
    <row r="776" spans="2:14" ht="27.95" hidden="1" customHeight="1" outlineLevel="2" x14ac:dyDescent="0.15">
      <c r="B776" s="535"/>
      <c r="C776" s="536"/>
      <c r="D776" s="536"/>
      <c r="E776" s="536"/>
      <c r="F776" s="537"/>
      <c r="G776" s="99"/>
      <c r="H776" s="204"/>
      <c r="I776" s="550"/>
      <c r="J776" s="547"/>
      <c r="K776" s="547"/>
      <c r="L776" s="547"/>
    </row>
    <row r="777" spans="2:14" ht="27.95" hidden="1" customHeight="1" outlineLevel="2" x14ac:dyDescent="0.15">
      <c r="B777" s="333" t="s">
        <v>283</v>
      </c>
      <c r="C777" s="333"/>
      <c r="D777" s="333"/>
      <c r="E777" s="333"/>
      <c r="F777" s="333"/>
      <c r="G777" s="77"/>
      <c r="H777" s="172"/>
      <c r="I777" s="549"/>
      <c r="J777" s="547"/>
      <c r="K777" s="547"/>
      <c r="L777" s="547"/>
    </row>
    <row r="778" spans="2:14" ht="27.95" hidden="1" customHeight="1" outlineLevel="2" x14ac:dyDescent="0.15">
      <c r="B778" s="535"/>
      <c r="C778" s="536"/>
      <c r="D778" s="536"/>
      <c r="E778" s="536"/>
      <c r="F778" s="537"/>
      <c r="G778" s="99"/>
      <c r="H778" s="204"/>
      <c r="I778" s="550"/>
      <c r="J778" s="547"/>
      <c r="K778" s="547"/>
      <c r="L778" s="547"/>
    </row>
    <row r="779" spans="2:14" ht="27.95" hidden="1" customHeight="1" outlineLevel="2" x14ac:dyDescent="0.15">
      <c r="B779" s="333" t="s">
        <v>283</v>
      </c>
      <c r="C779" s="333"/>
      <c r="D779" s="333"/>
      <c r="E779" s="333"/>
      <c r="F779" s="333"/>
      <c r="G779" s="77"/>
      <c r="H779" s="172"/>
      <c r="I779" s="549"/>
      <c r="J779" s="547"/>
      <c r="K779" s="547"/>
      <c r="L779" s="547"/>
    </row>
    <row r="780" spans="2:14" ht="27.95" hidden="1" customHeight="1" outlineLevel="2" x14ac:dyDescent="0.15">
      <c r="B780" s="535"/>
      <c r="C780" s="536"/>
      <c r="D780" s="536"/>
      <c r="E780" s="536"/>
      <c r="F780" s="537"/>
      <c r="G780" s="99"/>
      <c r="H780" s="204"/>
      <c r="I780" s="550"/>
      <c r="J780" s="547"/>
      <c r="K780" s="547"/>
      <c r="L780" s="547"/>
    </row>
    <row r="781" spans="2:14" ht="27.95" hidden="1" customHeight="1" outlineLevel="1" collapsed="1" x14ac:dyDescent="0.15">
      <c r="B781" s="329" t="s">
        <v>337</v>
      </c>
      <c r="C781" s="330"/>
      <c r="D781" s="330"/>
      <c r="E781" s="330"/>
      <c r="F781" s="331"/>
      <c r="G781" s="77"/>
      <c r="H781" s="172"/>
      <c r="I781" s="215"/>
      <c r="J781" s="547"/>
      <c r="K781" s="547"/>
      <c r="L781" s="547"/>
    </row>
    <row r="782" spans="2:14" ht="27.95" hidden="1" customHeight="1" outlineLevel="1" thickBot="1" x14ac:dyDescent="0.2">
      <c r="B782" s="535"/>
      <c r="C782" s="536"/>
      <c r="D782" s="536"/>
      <c r="E782" s="536"/>
      <c r="F782" s="537"/>
      <c r="G782" s="99"/>
      <c r="H782" s="204"/>
      <c r="I782" s="229"/>
      <c r="J782" s="547"/>
      <c r="K782" s="547"/>
      <c r="L782" s="547"/>
    </row>
    <row r="783" spans="2:14" ht="27.95" hidden="1" customHeight="1" outlineLevel="2" x14ac:dyDescent="0.15">
      <c r="B783" s="329" t="s">
        <v>337</v>
      </c>
      <c r="C783" s="330"/>
      <c r="D783" s="330"/>
      <c r="E783" s="330"/>
      <c r="F783" s="331"/>
      <c r="G783" s="77"/>
      <c r="H783" s="172"/>
      <c r="I783" s="215"/>
      <c r="J783" s="547"/>
      <c r="K783" s="547"/>
      <c r="L783" s="547"/>
    </row>
    <row r="784" spans="2:14" ht="27.95" hidden="1" customHeight="1" outlineLevel="2" x14ac:dyDescent="0.15">
      <c r="B784" s="535"/>
      <c r="C784" s="536"/>
      <c r="D784" s="536"/>
      <c r="E784" s="536"/>
      <c r="F784" s="537"/>
      <c r="G784" s="99"/>
      <c r="H784" s="204"/>
      <c r="I784" s="229"/>
      <c r="J784" s="547"/>
      <c r="K784" s="547"/>
      <c r="L784" s="547"/>
      <c r="N784" s="157" t="e">
        <f>H784/I784</f>
        <v>#DIV/0!</v>
      </c>
    </row>
    <row r="785" spans="2:14" ht="27.95" hidden="1" customHeight="1" outlineLevel="2" x14ac:dyDescent="0.15">
      <c r="B785" s="329" t="s">
        <v>337</v>
      </c>
      <c r="C785" s="330"/>
      <c r="D785" s="330"/>
      <c r="E785" s="330"/>
      <c r="F785" s="331"/>
      <c r="G785" s="77"/>
      <c r="H785" s="172"/>
      <c r="I785" s="215"/>
      <c r="J785" s="547"/>
      <c r="K785" s="547"/>
      <c r="L785" s="547"/>
    </row>
    <row r="786" spans="2:14" ht="27.95" hidden="1" customHeight="1" outlineLevel="2" x14ac:dyDescent="0.15">
      <c r="B786" s="535"/>
      <c r="C786" s="536"/>
      <c r="D786" s="536"/>
      <c r="E786" s="536"/>
      <c r="F786" s="537"/>
      <c r="G786" s="99"/>
      <c r="H786" s="204"/>
      <c r="I786" s="229"/>
      <c r="J786" s="547"/>
      <c r="K786" s="547"/>
      <c r="L786" s="547"/>
      <c r="N786" s="157" t="e">
        <f>H786/I786</f>
        <v>#DIV/0!</v>
      </c>
    </row>
    <row r="787" spans="2:14" ht="27.95" hidden="1" customHeight="1" outlineLevel="2" x14ac:dyDescent="0.15">
      <c r="B787" s="329" t="s">
        <v>337</v>
      </c>
      <c r="C787" s="330"/>
      <c r="D787" s="330"/>
      <c r="E787" s="330"/>
      <c r="F787" s="331"/>
      <c r="G787" s="77"/>
      <c r="H787" s="172"/>
      <c r="I787" s="215"/>
      <c r="J787" s="547"/>
      <c r="K787" s="547"/>
      <c r="L787" s="547"/>
    </row>
    <row r="788" spans="2:14" ht="27.95" hidden="1" customHeight="1" outlineLevel="2" x14ac:dyDescent="0.15">
      <c r="B788" s="535"/>
      <c r="C788" s="536"/>
      <c r="D788" s="536"/>
      <c r="E788" s="536"/>
      <c r="F788" s="537"/>
      <c r="G788" s="99"/>
      <c r="H788" s="204"/>
      <c r="I788" s="229"/>
      <c r="J788" s="547"/>
      <c r="K788" s="547"/>
      <c r="L788" s="547"/>
      <c r="N788" s="157" t="e">
        <f>H788/I788</f>
        <v>#DIV/0!</v>
      </c>
    </row>
    <row r="789" spans="2:14" ht="27.95" hidden="1" customHeight="1" outlineLevel="2" x14ac:dyDescent="0.15">
      <c r="B789" s="329" t="s">
        <v>337</v>
      </c>
      <c r="C789" s="330"/>
      <c r="D789" s="330"/>
      <c r="E789" s="330"/>
      <c r="F789" s="331"/>
      <c r="G789" s="77"/>
      <c r="H789" s="172"/>
      <c r="I789" s="215"/>
      <c r="J789" s="547"/>
      <c r="K789" s="547"/>
      <c r="L789" s="547"/>
    </row>
    <row r="790" spans="2:14" ht="27.95" hidden="1" customHeight="1" outlineLevel="2" thickBot="1" x14ac:dyDescent="0.2">
      <c r="B790" s="535"/>
      <c r="C790" s="536"/>
      <c r="D790" s="536"/>
      <c r="E790" s="536"/>
      <c r="F790" s="537"/>
      <c r="G790" s="99"/>
      <c r="H790" s="204"/>
      <c r="I790" s="229"/>
      <c r="J790" s="548"/>
      <c r="K790" s="548"/>
      <c r="L790" s="548"/>
      <c r="N790" s="157" t="e">
        <f>H790/I790</f>
        <v>#DIV/0!</v>
      </c>
    </row>
    <row r="791" spans="2:14" ht="27.95" hidden="1" customHeight="1" outlineLevel="1" collapsed="1" x14ac:dyDescent="0.15">
      <c r="B791" s="538" t="s">
        <v>341</v>
      </c>
      <c r="C791" s="539"/>
      <c r="D791" s="539"/>
      <c r="E791" s="539"/>
      <c r="F791" s="539"/>
      <c r="G791" s="540"/>
      <c r="H791" s="226">
        <f>H751+H753+H755+H757+H759+H761+H763+H765+H767+H769+H771+H773+H775+H777+H779+H781+H783+H785+H787+H789</f>
        <v>0</v>
      </c>
      <c r="I791" s="544"/>
      <c r="J791" s="226">
        <f>IFERROR(MIN(H781/I781,100000)*I781+ROUNDDOWN(SUM(H751,H761,H771)*3/4,-3),0)</f>
        <v>0</v>
      </c>
      <c r="K791" s="226">
        <v>10000000</v>
      </c>
      <c r="L791" s="98">
        <f>MIN(J791,K791)</f>
        <v>0</v>
      </c>
    </row>
    <row r="792" spans="2:14" ht="27.95" hidden="1" customHeight="1" outlineLevel="1" thickBot="1" x14ac:dyDescent="0.2">
      <c r="B792" s="541"/>
      <c r="C792" s="542"/>
      <c r="D792" s="542"/>
      <c r="E792" s="542"/>
      <c r="F792" s="542"/>
      <c r="G792" s="543"/>
      <c r="H792" s="219">
        <f>H752+H754+H756+H758+H760+H762+H764+H766+H768+H770+H772+H774+H776+H778+H780+H782+H784+H786+H788+H790</f>
        <v>0</v>
      </c>
      <c r="I792" s="545"/>
      <c r="J792" s="220">
        <f>IFERROR(MIN(H782/I782,100000)*I782+ROUNDDOWN(SUM(H752,H762,H772)*3/4,-3),0)</f>
        <v>0</v>
      </c>
      <c r="K792" s="219">
        <v>10000000</v>
      </c>
      <c r="L792" s="230">
        <f>MIN(J792,K792)</f>
        <v>0</v>
      </c>
    </row>
    <row r="793" spans="2:14" collapsed="1" x14ac:dyDescent="0.15">
      <c r="K793" s="174"/>
    </row>
    <row r="794" spans="2:14" ht="15" hidden="1" customHeight="1" outlineLevel="1" collapsed="1" x14ac:dyDescent="0.15">
      <c r="B794" s="161" t="s">
        <v>274</v>
      </c>
      <c r="C794" s="161"/>
      <c r="D794" s="285"/>
      <c r="E794" s="285"/>
      <c r="F794" s="285"/>
      <c r="G794" s="285"/>
      <c r="H794" s="285"/>
      <c r="I794" s="176"/>
      <c r="J794" s="162"/>
      <c r="K794" s="175"/>
      <c r="L794" s="175"/>
    </row>
    <row r="795" spans="2:14" ht="40.5" hidden="1" outlineLevel="1" x14ac:dyDescent="0.15">
      <c r="B795" s="286" t="s">
        <v>221</v>
      </c>
      <c r="C795" s="287"/>
      <c r="D795" s="287"/>
      <c r="E795" s="287"/>
      <c r="F795" s="288"/>
      <c r="G795" s="124" t="s">
        <v>93</v>
      </c>
      <c r="H795" s="164" t="s">
        <v>334</v>
      </c>
      <c r="I795" s="124" t="s">
        <v>317</v>
      </c>
      <c r="J795" s="164" t="s">
        <v>351</v>
      </c>
      <c r="K795" s="164" t="s">
        <v>338</v>
      </c>
      <c r="L795" s="164" t="s">
        <v>339</v>
      </c>
    </row>
    <row r="796" spans="2:14" ht="27.95" hidden="1" customHeight="1" outlineLevel="1" x14ac:dyDescent="0.15">
      <c r="B796" s="329" t="s">
        <v>281</v>
      </c>
      <c r="C796" s="330"/>
      <c r="D796" s="330"/>
      <c r="E796" s="330"/>
      <c r="F796" s="331"/>
      <c r="G796" s="77"/>
      <c r="H796" s="172"/>
      <c r="I796" s="549"/>
      <c r="J796" s="546"/>
      <c r="K796" s="546"/>
      <c r="L796" s="546"/>
    </row>
    <row r="797" spans="2:14" ht="27.95" hidden="1" customHeight="1" outlineLevel="1" x14ac:dyDescent="0.15">
      <c r="B797" s="535"/>
      <c r="C797" s="536"/>
      <c r="D797" s="536"/>
      <c r="E797" s="536"/>
      <c r="F797" s="537"/>
      <c r="G797" s="99"/>
      <c r="H797" s="204"/>
      <c r="I797" s="550"/>
      <c r="J797" s="547"/>
      <c r="K797" s="547"/>
      <c r="L797" s="547"/>
    </row>
    <row r="798" spans="2:14" ht="27.95" hidden="1" customHeight="1" outlineLevel="2" x14ac:dyDescent="0.15">
      <c r="B798" s="329" t="s">
        <v>281</v>
      </c>
      <c r="C798" s="330"/>
      <c r="D798" s="330"/>
      <c r="E798" s="330"/>
      <c r="F798" s="331"/>
      <c r="G798" s="77"/>
      <c r="H798" s="172"/>
      <c r="I798" s="549"/>
      <c r="J798" s="547"/>
      <c r="K798" s="547"/>
      <c r="L798" s="547"/>
    </row>
    <row r="799" spans="2:14" ht="27.95" hidden="1" customHeight="1" outlineLevel="2" x14ac:dyDescent="0.15">
      <c r="B799" s="535"/>
      <c r="C799" s="536"/>
      <c r="D799" s="536"/>
      <c r="E799" s="536"/>
      <c r="F799" s="537"/>
      <c r="G799" s="99"/>
      <c r="H799" s="204"/>
      <c r="I799" s="550"/>
      <c r="J799" s="547"/>
      <c r="K799" s="547"/>
      <c r="L799" s="547"/>
    </row>
    <row r="800" spans="2:14" ht="27.95" hidden="1" customHeight="1" outlineLevel="2" x14ac:dyDescent="0.15">
      <c r="B800" s="329" t="s">
        <v>281</v>
      </c>
      <c r="C800" s="330"/>
      <c r="D800" s="330"/>
      <c r="E800" s="330"/>
      <c r="F800" s="331"/>
      <c r="G800" s="77"/>
      <c r="H800" s="172"/>
      <c r="I800" s="549"/>
      <c r="J800" s="547"/>
      <c r="K800" s="547"/>
      <c r="L800" s="547"/>
    </row>
    <row r="801" spans="2:12" ht="27.95" hidden="1" customHeight="1" outlineLevel="2" x14ac:dyDescent="0.15">
      <c r="B801" s="535"/>
      <c r="C801" s="536"/>
      <c r="D801" s="536"/>
      <c r="E801" s="536"/>
      <c r="F801" s="537"/>
      <c r="G801" s="99"/>
      <c r="H801" s="204"/>
      <c r="I801" s="550"/>
      <c r="J801" s="547"/>
      <c r="K801" s="547"/>
      <c r="L801" s="547"/>
    </row>
    <row r="802" spans="2:12" ht="27.95" hidden="1" customHeight="1" outlineLevel="2" x14ac:dyDescent="0.15">
      <c r="B802" s="329" t="s">
        <v>281</v>
      </c>
      <c r="C802" s="330"/>
      <c r="D802" s="330"/>
      <c r="E802" s="330"/>
      <c r="F802" s="331"/>
      <c r="G802" s="77"/>
      <c r="H802" s="172"/>
      <c r="I802" s="549"/>
      <c r="J802" s="547"/>
      <c r="K802" s="547"/>
      <c r="L802" s="547"/>
    </row>
    <row r="803" spans="2:12" ht="27.95" hidden="1" customHeight="1" outlineLevel="2" x14ac:dyDescent="0.15">
      <c r="B803" s="535"/>
      <c r="C803" s="536"/>
      <c r="D803" s="536"/>
      <c r="E803" s="536"/>
      <c r="F803" s="537"/>
      <c r="G803" s="99"/>
      <c r="H803" s="204"/>
      <c r="I803" s="550"/>
      <c r="J803" s="547"/>
      <c r="K803" s="547"/>
      <c r="L803" s="547"/>
    </row>
    <row r="804" spans="2:12" ht="27.95" hidden="1" customHeight="1" outlineLevel="2" x14ac:dyDescent="0.15">
      <c r="B804" s="329" t="s">
        <v>281</v>
      </c>
      <c r="C804" s="330"/>
      <c r="D804" s="330"/>
      <c r="E804" s="330"/>
      <c r="F804" s="331"/>
      <c r="G804" s="77"/>
      <c r="H804" s="172"/>
      <c r="I804" s="549"/>
      <c r="J804" s="547"/>
      <c r="K804" s="547"/>
      <c r="L804" s="547"/>
    </row>
    <row r="805" spans="2:12" ht="27.95" hidden="1" customHeight="1" outlineLevel="2" x14ac:dyDescent="0.15">
      <c r="B805" s="535"/>
      <c r="C805" s="536"/>
      <c r="D805" s="536"/>
      <c r="E805" s="536"/>
      <c r="F805" s="537"/>
      <c r="G805" s="99"/>
      <c r="H805" s="204"/>
      <c r="I805" s="550"/>
      <c r="J805" s="547"/>
      <c r="K805" s="547"/>
      <c r="L805" s="547"/>
    </row>
    <row r="806" spans="2:12" ht="27.95" hidden="1" customHeight="1" outlineLevel="1" collapsed="1" x14ac:dyDescent="0.15">
      <c r="B806" s="329" t="s">
        <v>282</v>
      </c>
      <c r="C806" s="330"/>
      <c r="D806" s="330"/>
      <c r="E806" s="330"/>
      <c r="F806" s="331"/>
      <c r="G806" s="77"/>
      <c r="H806" s="172"/>
      <c r="I806" s="215"/>
      <c r="J806" s="547"/>
      <c r="K806" s="547"/>
      <c r="L806" s="547"/>
    </row>
    <row r="807" spans="2:12" ht="27.95" hidden="1" customHeight="1" outlineLevel="1" x14ac:dyDescent="0.15">
      <c r="B807" s="535"/>
      <c r="C807" s="536"/>
      <c r="D807" s="536"/>
      <c r="E807" s="536"/>
      <c r="F807" s="537"/>
      <c r="G807" s="99"/>
      <c r="H807" s="204"/>
      <c r="I807" s="229"/>
      <c r="J807" s="547"/>
      <c r="K807" s="547"/>
      <c r="L807" s="547"/>
    </row>
    <row r="808" spans="2:12" ht="27.95" hidden="1" customHeight="1" outlineLevel="2" x14ac:dyDescent="0.15">
      <c r="B808" s="329" t="s">
        <v>282</v>
      </c>
      <c r="C808" s="330"/>
      <c r="D808" s="330"/>
      <c r="E808" s="330"/>
      <c r="F808" s="331"/>
      <c r="G808" s="77"/>
      <c r="H808" s="172"/>
      <c r="I808" s="215"/>
      <c r="J808" s="547"/>
      <c r="K808" s="547"/>
      <c r="L808" s="547"/>
    </row>
    <row r="809" spans="2:12" ht="27.95" hidden="1" customHeight="1" outlineLevel="2" x14ac:dyDescent="0.15">
      <c r="B809" s="535"/>
      <c r="C809" s="536"/>
      <c r="D809" s="536"/>
      <c r="E809" s="536"/>
      <c r="F809" s="537"/>
      <c r="G809" s="99"/>
      <c r="H809" s="204"/>
      <c r="I809" s="229"/>
      <c r="J809" s="547"/>
      <c r="K809" s="547"/>
      <c r="L809" s="547"/>
    </row>
    <row r="810" spans="2:12" ht="27.95" hidden="1" customHeight="1" outlineLevel="2" x14ac:dyDescent="0.15">
      <c r="B810" s="329" t="s">
        <v>282</v>
      </c>
      <c r="C810" s="330"/>
      <c r="D810" s="330"/>
      <c r="E810" s="330"/>
      <c r="F810" s="331"/>
      <c r="G810" s="77"/>
      <c r="H810" s="172"/>
      <c r="I810" s="215"/>
      <c r="J810" s="547"/>
      <c r="K810" s="547"/>
      <c r="L810" s="547"/>
    </row>
    <row r="811" spans="2:12" ht="27.95" hidden="1" customHeight="1" outlineLevel="2" x14ac:dyDescent="0.15">
      <c r="B811" s="535"/>
      <c r="C811" s="536"/>
      <c r="D811" s="536"/>
      <c r="E811" s="536"/>
      <c r="F811" s="537"/>
      <c r="G811" s="99"/>
      <c r="H811" s="204"/>
      <c r="I811" s="229"/>
      <c r="J811" s="547"/>
      <c r="K811" s="547"/>
      <c r="L811" s="547"/>
    </row>
    <row r="812" spans="2:12" ht="27.95" hidden="1" customHeight="1" outlineLevel="2" x14ac:dyDescent="0.15">
      <c r="B812" s="329" t="s">
        <v>282</v>
      </c>
      <c r="C812" s="330"/>
      <c r="D812" s="330"/>
      <c r="E812" s="330"/>
      <c r="F812" s="331"/>
      <c r="G812" s="77"/>
      <c r="H812" s="172"/>
      <c r="I812" s="215"/>
      <c r="J812" s="547"/>
      <c r="K812" s="547"/>
      <c r="L812" s="547"/>
    </row>
    <row r="813" spans="2:12" ht="27.95" hidden="1" customHeight="1" outlineLevel="2" x14ac:dyDescent="0.15">
      <c r="B813" s="535"/>
      <c r="C813" s="536"/>
      <c r="D813" s="536"/>
      <c r="E813" s="536"/>
      <c r="F813" s="537"/>
      <c r="G813" s="99"/>
      <c r="H813" s="204"/>
      <c r="I813" s="229"/>
      <c r="J813" s="547"/>
      <c r="K813" s="547"/>
      <c r="L813" s="547"/>
    </row>
    <row r="814" spans="2:12" ht="27.95" hidden="1" customHeight="1" outlineLevel="2" x14ac:dyDescent="0.15">
      <c r="B814" s="329" t="s">
        <v>282</v>
      </c>
      <c r="C814" s="330"/>
      <c r="D814" s="330"/>
      <c r="E814" s="330"/>
      <c r="F814" s="331"/>
      <c r="G814" s="77"/>
      <c r="H814" s="172"/>
      <c r="I814" s="215"/>
      <c r="J814" s="547"/>
      <c r="K814" s="547"/>
      <c r="L814" s="547"/>
    </row>
    <row r="815" spans="2:12" ht="27.95" hidden="1" customHeight="1" outlineLevel="2" x14ac:dyDescent="0.15">
      <c r="B815" s="535"/>
      <c r="C815" s="536"/>
      <c r="D815" s="536"/>
      <c r="E815" s="536"/>
      <c r="F815" s="537"/>
      <c r="G815" s="99"/>
      <c r="H815" s="204"/>
      <c r="I815" s="229"/>
      <c r="J815" s="547"/>
      <c r="K815" s="547"/>
      <c r="L815" s="547"/>
    </row>
    <row r="816" spans="2:12" ht="27.95" hidden="1" customHeight="1" outlineLevel="1" collapsed="1" x14ac:dyDescent="0.15">
      <c r="B816" s="333" t="s">
        <v>283</v>
      </c>
      <c r="C816" s="333"/>
      <c r="D816" s="333"/>
      <c r="E816" s="333"/>
      <c r="F816" s="333"/>
      <c r="G816" s="77"/>
      <c r="H816" s="172"/>
      <c r="I816" s="549"/>
      <c r="J816" s="547"/>
      <c r="K816" s="547"/>
      <c r="L816" s="547"/>
    </row>
    <row r="817" spans="2:14" ht="27.95" hidden="1" customHeight="1" outlineLevel="1" x14ac:dyDescent="0.15">
      <c r="B817" s="535"/>
      <c r="C817" s="536"/>
      <c r="D817" s="536"/>
      <c r="E817" s="536"/>
      <c r="F817" s="537"/>
      <c r="G817" s="99"/>
      <c r="H817" s="204"/>
      <c r="I817" s="550"/>
      <c r="J817" s="547"/>
      <c r="K817" s="547"/>
      <c r="L817" s="547"/>
    </row>
    <row r="818" spans="2:14" ht="27.95" hidden="1" customHeight="1" outlineLevel="2" x14ac:dyDescent="0.15">
      <c r="B818" s="333" t="s">
        <v>283</v>
      </c>
      <c r="C818" s="333"/>
      <c r="D818" s="333"/>
      <c r="E818" s="333"/>
      <c r="F818" s="333"/>
      <c r="G818" s="77"/>
      <c r="H818" s="172"/>
      <c r="I818" s="549"/>
      <c r="J818" s="547"/>
      <c r="K818" s="547"/>
      <c r="L818" s="547"/>
    </row>
    <row r="819" spans="2:14" ht="27.95" hidden="1" customHeight="1" outlineLevel="2" x14ac:dyDescent="0.15">
      <c r="B819" s="535"/>
      <c r="C819" s="536"/>
      <c r="D819" s="536"/>
      <c r="E819" s="536"/>
      <c r="F819" s="537"/>
      <c r="G819" s="99"/>
      <c r="H819" s="204"/>
      <c r="I819" s="550"/>
      <c r="J819" s="547"/>
      <c r="K819" s="547"/>
      <c r="L819" s="547"/>
    </row>
    <row r="820" spans="2:14" ht="27.95" hidden="1" customHeight="1" outlineLevel="2" x14ac:dyDescent="0.15">
      <c r="B820" s="333" t="s">
        <v>283</v>
      </c>
      <c r="C820" s="333"/>
      <c r="D820" s="333"/>
      <c r="E820" s="333"/>
      <c r="F820" s="333"/>
      <c r="G820" s="77"/>
      <c r="H820" s="172"/>
      <c r="I820" s="549"/>
      <c r="J820" s="547"/>
      <c r="K820" s="547"/>
      <c r="L820" s="547"/>
    </row>
    <row r="821" spans="2:14" ht="27.95" hidden="1" customHeight="1" outlineLevel="2" x14ac:dyDescent="0.15">
      <c r="B821" s="535"/>
      <c r="C821" s="536"/>
      <c r="D821" s="536"/>
      <c r="E821" s="536"/>
      <c r="F821" s="537"/>
      <c r="G821" s="99"/>
      <c r="H821" s="204"/>
      <c r="I821" s="550"/>
      <c r="J821" s="547"/>
      <c r="K821" s="547"/>
      <c r="L821" s="547"/>
    </row>
    <row r="822" spans="2:14" ht="27.95" hidden="1" customHeight="1" outlineLevel="2" x14ac:dyDescent="0.15">
      <c r="B822" s="333" t="s">
        <v>283</v>
      </c>
      <c r="C822" s="333"/>
      <c r="D822" s="333"/>
      <c r="E822" s="333"/>
      <c r="F822" s="333"/>
      <c r="G822" s="77"/>
      <c r="H822" s="172"/>
      <c r="I822" s="549"/>
      <c r="J822" s="547"/>
      <c r="K822" s="547"/>
      <c r="L822" s="547"/>
    </row>
    <row r="823" spans="2:14" ht="27.95" hidden="1" customHeight="1" outlineLevel="2" x14ac:dyDescent="0.15">
      <c r="B823" s="535"/>
      <c r="C823" s="536"/>
      <c r="D823" s="536"/>
      <c r="E823" s="536"/>
      <c r="F823" s="537"/>
      <c r="G823" s="99"/>
      <c r="H823" s="204"/>
      <c r="I823" s="550"/>
      <c r="J823" s="547"/>
      <c r="K823" s="547"/>
      <c r="L823" s="547"/>
    </row>
    <row r="824" spans="2:14" ht="27.95" hidden="1" customHeight="1" outlineLevel="2" x14ac:dyDescent="0.15">
      <c r="B824" s="333" t="s">
        <v>283</v>
      </c>
      <c r="C824" s="333"/>
      <c r="D824" s="333"/>
      <c r="E824" s="333"/>
      <c r="F824" s="333"/>
      <c r="G824" s="77"/>
      <c r="H824" s="172"/>
      <c r="I824" s="549"/>
      <c r="J824" s="547"/>
      <c r="K824" s="547"/>
      <c r="L824" s="547"/>
    </row>
    <row r="825" spans="2:14" ht="27.95" hidden="1" customHeight="1" outlineLevel="2" x14ac:dyDescent="0.15">
      <c r="B825" s="535"/>
      <c r="C825" s="536"/>
      <c r="D825" s="536"/>
      <c r="E825" s="536"/>
      <c r="F825" s="537"/>
      <c r="G825" s="99"/>
      <c r="H825" s="204"/>
      <c r="I825" s="550"/>
      <c r="J825" s="547"/>
      <c r="K825" s="547"/>
      <c r="L825" s="547"/>
    </row>
    <row r="826" spans="2:14" ht="27.95" hidden="1" customHeight="1" outlineLevel="1" collapsed="1" x14ac:dyDescent="0.15">
      <c r="B826" s="329" t="s">
        <v>337</v>
      </c>
      <c r="C826" s="330"/>
      <c r="D826" s="330"/>
      <c r="E826" s="330"/>
      <c r="F826" s="331"/>
      <c r="G826" s="77"/>
      <c r="H826" s="172"/>
      <c r="I826" s="215"/>
      <c r="J826" s="547"/>
      <c r="K826" s="547"/>
      <c r="L826" s="547"/>
    </row>
    <row r="827" spans="2:14" ht="27.95" hidden="1" customHeight="1" outlineLevel="1" thickBot="1" x14ac:dyDescent="0.2">
      <c r="B827" s="535"/>
      <c r="C827" s="536"/>
      <c r="D827" s="536"/>
      <c r="E827" s="536"/>
      <c r="F827" s="537"/>
      <c r="G827" s="99"/>
      <c r="H827" s="204"/>
      <c r="I827" s="229"/>
      <c r="J827" s="547"/>
      <c r="K827" s="547"/>
      <c r="L827" s="547"/>
    </row>
    <row r="828" spans="2:14" ht="27.95" hidden="1" customHeight="1" outlineLevel="2" x14ac:dyDescent="0.15">
      <c r="B828" s="329" t="s">
        <v>337</v>
      </c>
      <c r="C828" s="330"/>
      <c r="D828" s="330"/>
      <c r="E828" s="330"/>
      <c r="F828" s="331"/>
      <c r="G828" s="77"/>
      <c r="H828" s="172"/>
      <c r="I828" s="215"/>
      <c r="J828" s="547"/>
      <c r="K828" s="547"/>
      <c r="L828" s="547"/>
    </row>
    <row r="829" spans="2:14" ht="27.95" hidden="1" customHeight="1" outlineLevel="2" x14ac:dyDescent="0.15">
      <c r="B829" s="535"/>
      <c r="C829" s="536"/>
      <c r="D829" s="536"/>
      <c r="E829" s="536"/>
      <c r="F829" s="537"/>
      <c r="G829" s="99"/>
      <c r="H829" s="204"/>
      <c r="I829" s="229"/>
      <c r="J829" s="547"/>
      <c r="K829" s="547"/>
      <c r="L829" s="547"/>
      <c r="N829" s="157" t="e">
        <f>H829/I829</f>
        <v>#DIV/0!</v>
      </c>
    </row>
    <row r="830" spans="2:14" ht="27.95" hidden="1" customHeight="1" outlineLevel="2" x14ac:dyDescent="0.15">
      <c r="B830" s="329" t="s">
        <v>337</v>
      </c>
      <c r="C830" s="330"/>
      <c r="D830" s="330"/>
      <c r="E830" s="330"/>
      <c r="F830" s="331"/>
      <c r="G830" s="77"/>
      <c r="H830" s="172"/>
      <c r="I830" s="215"/>
      <c r="J830" s="547"/>
      <c r="K830" s="547"/>
      <c r="L830" s="547"/>
    </row>
    <row r="831" spans="2:14" ht="27.95" hidden="1" customHeight="1" outlineLevel="2" x14ac:dyDescent="0.15">
      <c r="B831" s="535"/>
      <c r="C831" s="536"/>
      <c r="D831" s="536"/>
      <c r="E831" s="536"/>
      <c r="F831" s="537"/>
      <c r="G831" s="99"/>
      <c r="H831" s="204"/>
      <c r="I831" s="229"/>
      <c r="J831" s="547"/>
      <c r="K831" s="547"/>
      <c r="L831" s="547"/>
      <c r="N831" s="157" t="e">
        <f>H831/I831</f>
        <v>#DIV/0!</v>
      </c>
    </row>
    <row r="832" spans="2:14" ht="27.95" hidden="1" customHeight="1" outlineLevel="2" x14ac:dyDescent="0.15">
      <c r="B832" s="329" t="s">
        <v>337</v>
      </c>
      <c r="C832" s="330"/>
      <c r="D832" s="330"/>
      <c r="E832" s="330"/>
      <c r="F832" s="331"/>
      <c r="G832" s="77"/>
      <c r="H832" s="172"/>
      <c r="I832" s="215"/>
      <c r="J832" s="547"/>
      <c r="K832" s="547"/>
      <c r="L832" s="547"/>
    </row>
    <row r="833" spans="2:14" ht="27.95" hidden="1" customHeight="1" outlineLevel="2" x14ac:dyDescent="0.15">
      <c r="B833" s="535"/>
      <c r="C833" s="536"/>
      <c r="D833" s="536"/>
      <c r="E833" s="536"/>
      <c r="F833" s="537"/>
      <c r="G833" s="99"/>
      <c r="H833" s="204"/>
      <c r="I833" s="229"/>
      <c r="J833" s="547"/>
      <c r="K833" s="547"/>
      <c r="L833" s="547"/>
      <c r="N833" s="157" t="e">
        <f>H833/I833</f>
        <v>#DIV/0!</v>
      </c>
    </row>
    <row r="834" spans="2:14" ht="27.95" hidden="1" customHeight="1" outlineLevel="2" x14ac:dyDescent="0.15">
      <c r="B834" s="329" t="s">
        <v>337</v>
      </c>
      <c r="C834" s="330"/>
      <c r="D834" s="330"/>
      <c r="E834" s="330"/>
      <c r="F834" s="331"/>
      <c r="G834" s="77"/>
      <c r="H834" s="172"/>
      <c r="I834" s="215"/>
      <c r="J834" s="547"/>
      <c r="K834" s="547"/>
      <c r="L834" s="547"/>
    </row>
    <row r="835" spans="2:14" ht="27.95" hidden="1" customHeight="1" outlineLevel="2" thickBot="1" x14ac:dyDescent="0.2">
      <c r="B835" s="535"/>
      <c r="C835" s="536"/>
      <c r="D835" s="536"/>
      <c r="E835" s="536"/>
      <c r="F835" s="537"/>
      <c r="G835" s="99"/>
      <c r="H835" s="204"/>
      <c r="I835" s="229"/>
      <c r="J835" s="548"/>
      <c r="K835" s="548"/>
      <c r="L835" s="548"/>
      <c r="N835" s="157" t="e">
        <f>H835/I835</f>
        <v>#DIV/0!</v>
      </c>
    </row>
    <row r="836" spans="2:14" ht="27.95" hidden="1" customHeight="1" outlineLevel="1" collapsed="1" x14ac:dyDescent="0.15">
      <c r="B836" s="538" t="s">
        <v>341</v>
      </c>
      <c r="C836" s="539"/>
      <c r="D836" s="539"/>
      <c r="E836" s="539"/>
      <c r="F836" s="539"/>
      <c r="G836" s="540"/>
      <c r="H836" s="226">
        <f>H796+H798+H800+H802+H804+H806+H808+H810+H812+H814+H816+H818+H820+H822+H824+H826+H828+H830+H832+H834</f>
        <v>0</v>
      </c>
      <c r="I836" s="544"/>
      <c r="J836" s="226">
        <f>IFERROR(MIN(H826/I826,100000)*I826+ROUNDDOWN(SUM(H796,H806,H816)*3/4,-3),0)</f>
        <v>0</v>
      </c>
      <c r="K836" s="226">
        <v>10000000</v>
      </c>
      <c r="L836" s="98">
        <f>MIN(J836,K836)</f>
        <v>0</v>
      </c>
    </row>
    <row r="837" spans="2:14" ht="27.95" hidden="1" customHeight="1" outlineLevel="1" thickBot="1" x14ac:dyDescent="0.2">
      <c r="B837" s="541"/>
      <c r="C837" s="542"/>
      <c r="D837" s="542"/>
      <c r="E837" s="542"/>
      <c r="F837" s="542"/>
      <c r="G837" s="543"/>
      <c r="H837" s="219">
        <f>H797+H799+H801+H803+H805+H807+H809+H811+H813+H815+H817+H819+H821+H823+H825+H827+H829+H831+H833+H835</f>
        <v>0</v>
      </c>
      <c r="I837" s="545"/>
      <c r="J837" s="220">
        <f>IFERROR(MIN(H827/I827,100000)*I827+ROUNDDOWN(SUM(H797,H807,H817)*3/4,-3),0)</f>
        <v>0</v>
      </c>
      <c r="K837" s="219">
        <v>10000000</v>
      </c>
      <c r="L837" s="230">
        <f>MIN(J837,K837)</f>
        <v>0</v>
      </c>
    </row>
    <row r="838" spans="2:14" collapsed="1" x14ac:dyDescent="0.15">
      <c r="K838" s="174"/>
    </row>
    <row r="839" spans="2:14" ht="15" hidden="1" customHeight="1" outlineLevel="1" collapsed="1" x14ac:dyDescent="0.15">
      <c r="B839" s="161" t="s">
        <v>274</v>
      </c>
      <c r="C839" s="161"/>
      <c r="D839" s="285"/>
      <c r="E839" s="285"/>
      <c r="F839" s="285"/>
      <c r="G839" s="285"/>
      <c r="H839" s="285"/>
      <c r="I839" s="176"/>
      <c r="J839" s="162"/>
      <c r="K839" s="175"/>
      <c r="L839" s="175"/>
    </row>
    <row r="840" spans="2:14" ht="40.5" hidden="1" outlineLevel="1" x14ac:dyDescent="0.15">
      <c r="B840" s="286" t="s">
        <v>221</v>
      </c>
      <c r="C840" s="287"/>
      <c r="D840" s="287"/>
      <c r="E840" s="287"/>
      <c r="F840" s="288"/>
      <c r="G840" s="124" t="s">
        <v>93</v>
      </c>
      <c r="H840" s="164" t="s">
        <v>334</v>
      </c>
      <c r="I840" s="124" t="s">
        <v>317</v>
      </c>
      <c r="J840" s="164" t="s">
        <v>351</v>
      </c>
      <c r="K840" s="164" t="s">
        <v>338</v>
      </c>
      <c r="L840" s="164" t="s">
        <v>339</v>
      </c>
    </row>
    <row r="841" spans="2:14" ht="27.95" hidden="1" customHeight="1" outlineLevel="1" x14ac:dyDescent="0.15">
      <c r="B841" s="329" t="s">
        <v>281</v>
      </c>
      <c r="C841" s="330"/>
      <c r="D841" s="330"/>
      <c r="E841" s="330"/>
      <c r="F841" s="331"/>
      <c r="G841" s="77"/>
      <c r="H841" s="172"/>
      <c r="I841" s="549"/>
      <c r="J841" s="546"/>
      <c r="K841" s="546"/>
      <c r="L841" s="546"/>
    </row>
    <row r="842" spans="2:14" ht="27.95" hidden="1" customHeight="1" outlineLevel="1" x14ac:dyDescent="0.15">
      <c r="B842" s="535"/>
      <c r="C842" s="536"/>
      <c r="D842" s="536"/>
      <c r="E842" s="536"/>
      <c r="F842" s="537"/>
      <c r="G842" s="99"/>
      <c r="H842" s="204"/>
      <c r="I842" s="550"/>
      <c r="J842" s="547"/>
      <c r="K842" s="547"/>
      <c r="L842" s="547"/>
    </row>
    <row r="843" spans="2:14" ht="27.95" hidden="1" customHeight="1" outlineLevel="2" x14ac:dyDescent="0.15">
      <c r="B843" s="329" t="s">
        <v>281</v>
      </c>
      <c r="C843" s="330"/>
      <c r="D843" s="330"/>
      <c r="E843" s="330"/>
      <c r="F843" s="331"/>
      <c r="G843" s="77"/>
      <c r="H843" s="172"/>
      <c r="I843" s="549"/>
      <c r="J843" s="547"/>
      <c r="K843" s="547"/>
      <c r="L843" s="547"/>
    </row>
    <row r="844" spans="2:14" ht="27.95" hidden="1" customHeight="1" outlineLevel="2" x14ac:dyDescent="0.15">
      <c r="B844" s="535"/>
      <c r="C844" s="536"/>
      <c r="D844" s="536"/>
      <c r="E844" s="536"/>
      <c r="F844" s="537"/>
      <c r="G844" s="99"/>
      <c r="H844" s="204"/>
      <c r="I844" s="550"/>
      <c r="J844" s="547"/>
      <c r="K844" s="547"/>
      <c r="L844" s="547"/>
    </row>
    <row r="845" spans="2:14" ht="27.95" hidden="1" customHeight="1" outlineLevel="2" x14ac:dyDescent="0.15">
      <c r="B845" s="329" t="s">
        <v>281</v>
      </c>
      <c r="C845" s="330"/>
      <c r="D845" s="330"/>
      <c r="E845" s="330"/>
      <c r="F845" s="331"/>
      <c r="G845" s="77"/>
      <c r="H845" s="172"/>
      <c r="I845" s="549"/>
      <c r="J845" s="547"/>
      <c r="K845" s="547"/>
      <c r="L845" s="547"/>
    </row>
    <row r="846" spans="2:14" ht="27.95" hidden="1" customHeight="1" outlineLevel="2" x14ac:dyDescent="0.15">
      <c r="B846" s="535"/>
      <c r="C846" s="536"/>
      <c r="D846" s="536"/>
      <c r="E846" s="536"/>
      <c r="F846" s="537"/>
      <c r="G846" s="99"/>
      <c r="H846" s="204"/>
      <c r="I846" s="550"/>
      <c r="J846" s="547"/>
      <c r="K846" s="547"/>
      <c r="L846" s="547"/>
    </row>
    <row r="847" spans="2:14" ht="27.95" hidden="1" customHeight="1" outlineLevel="2" x14ac:dyDescent="0.15">
      <c r="B847" s="329" t="s">
        <v>281</v>
      </c>
      <c r="C847" s="330"/>
      <c r="D847" s="330"/>
      <c r="E847" s="330"/>
      <c r="F847" s="331"/>
      <c r="G847" s="77"/>
      <c r="H847" s="172"/>
      <c r="I847" s="549"/>
      <c r="J847" s="547"/>
      <c r="K847" s="547"/>
      <c r="L847" s="547"/>
    </row>
    <row r="848" spans="2:14" ht="27.95" hidden="1" customHeight="1" outlineLevel="2" x14ac:dyDescent="0.15">
      <c r="B848" s="535"/>
      <c r="C848" s="536"/>
      <c r="D848" s="536"/>
      <c r="E848" s="536"/>
      <c r="F848" s="537"/>
      <c r="G848" s="99"/>
      <c r="H848" s="204"/>
      <c r="I848" s="550"/>
      <c r="J848" s="547"/>
      <c r="K848" s="547"/>
      <c r="L848" s="547"/>
    </row>
    <row r="849" spans="2:12" ht="27.95" hidden="1" customHeight="1" outlineLevel="2" x14ac:dyDescent="0.15">
      <c r="B849" s="329" t="s">
        <v>281</v>
      </c>
      <c r="C849" s="330"/>
      <c r="D849" s="330"/>
      <c r="E849" s="330"/>
      <c r="F849" s="331"/>
      <c r="G849" s="77"/>
      <c r="H849" s="172"/>
      <c r="I849" s="549"/>
      <c r="J849" s="547"/>
      <c r="K849" s="547"/>
      <c r="L849" s="547"/>
    </row>
    <row r="850" spans="2:12" ht="27.95" hidden="1" customHeight="1" outlineLevel="2" x14ac:dyDescent="0.15">
      <c r="B850" s="535"/>
      <c r="C850" s="536"/>
      <c r="D850" s="536"/>
      <c r="E850" s="536"/>
      <c r="F850" s="537"/>
      <c r="G850" s="99"/>
      <c r="H850" s="204"/>
      <c r="I850" s="550"/>
      <c r="J850" s="547"/>
      <c r="K850" s="547"/>
      <c r="L850" s="547"/>
    </row>
    <row r="851" spans="2:12" ht="27.95" hidden="1" customHeight="1" outlineLevel="1" collapsed="1" x14ac:dyDescent="0.15">
      <c r="B851" s="329" t="s">
        <v>282</v>
      </c>
      <c r="C851" s="330"/>
      <c r="D851" s="330"/>
      <c r="E851" s="330"/>
      <c r="F851" s="331"/>
      <c r="G851" s="77"/>
      <c r="H851" s="172"/>
      <c r="I851" s="215"/>
      <c r="J851" s="547"/>
      <c r="K851" s="547"/>
      <c r="L851" s="547"/>
    </row>
    <row r="852" spans="2:12" ht="27.95" hidden="1" customHeight="1" outlineLevel="1" x14ac:dyDescent="0.15">
      <c r="B852" s="535"/>
      <c r="C852" s="536"/>
      <c r="D852" s="536"/>
      <c r="E852" s="536"/>
      <c r="F852" s="537"/>
      <c r="G852" s="99"/>
      <c r="H852" s="204"/>
      <c r="I852" s="229"/>
      <c r="J852" s="547"/>
      <c r="K852" s="547"/>
      <c r="L852" s="547"/>
    </row>
    <row r="853" spans="2:12" ht="27.95" hidden="1" customHeight="1" outlineLevel="2" x14ac:dyDescent="0.15">
      <c r="B853" s="329" t="s">
        <v>282</v>
      </c>
      <c r="C853" s="330"/>
      <c r="D853" s="330"/>
      <c r="E853" s="330"/>
      <c r="F853" s="331"/>
      <c r="G853" s="77"/>
      <c r="H853" s="172"/>
      <c r="I853" s="215"/>
      <c r="J853" s="547"/>
      <c r="K853" s="547"/>
      <c r="L853" s="547"/>
    </row>
    <row r="854" spans="2:12" ht="27.95" hidden="1" customHeight="1" outlineLevel="2" x14ac:dyDescent="0.15">
      <c r="B854" s="535"/>
      <c r="C854" s="536"/>
      <c r="D854" s="536"/>
      <c r="E854" s="536"/>
      <c r="F854" s="537"/>
      <c r="G854" s="99"/>
      <c r="H854" s="204"/>
      <c r="I854" s="229"/>
      <c r="J854" s="547"/>
      <c r="K854" s="547"/>
      <c r="L854" s="547"/>
    </row>
    <row r="855" spans="2:12" ht="27.95" hidden="1" customHeight="1" outlineLevel="2" x14ac:dyDescent="0.15">
      <c r="B855" s="329" t="s">
        <v>282</v>
      </c>
      <c r="C855" s="330"/>
      <c r="D855" s="330"/>
      <c r="E855" s="330"/>
      <c r="F855" s="331"/>
      <c r="G855" s="77"/>
      <c r="H855" s="172"/>
      <c r="I855" s="215"/>
      <c r="J855" s="547"/>
      <c r="K855" s="547"/>
      <c r="L855" s="547"/>
    </row>
    <row r="856" spans="2:12" ht="27.95" hidden="1" customHeight="1" outlineLevel="2" x14ac:dyDescent="0.15">
      <c r="B856" s="535"/>
      <c r="C856" s="536"/>
      <c r="D856" s="536"/>
      <c r="E856" s="536"/>
      <c r="F856" s="537"/>
      <c r="G856" s="99"/>
      <c r="H856" s="204"/>
      <c r="I856" s="229"/>
      <c r="J856" s="547"/>
      <c r="K856" s="547"/>
      <c r="L856" s="547"/>
    </row>
    <row r="857" spans="2:12" ht="27.95" hidden="1" customHeight="1" outlineLevel="2" x14ac:dyDescent="0.15">
      <c r="B857" s="329" t="s">
        <v>282</v>
      </c>
      <c r="C857" s="330"/>
      <c r="D857" s="330"/>
      <c r="E857" s="330"/>
      <c r="F857" s="331"/>
      <c r="G857" s="77"/>
      <c r="H857" s="172"/>
      <c r="I857" s="215"/>
      <c r="J857" s="547"/>
      <c r="K857" s="547"/>
      <c r="L857" s="547"/>
    </row>
    <row r="858" spans="2:12" ht="27.95" hidden="1" customHeight="1" outlineLevel="2" x14ac:dyDescent="0.15">
      <c r="B858" s="535"/>
      <c r="C858" s="536"/>
      <c r="D858" s="536"/>
      <c r="E858" s="536"/>
      <c r="F858" s="537"/>
      <c r="G858" s="99"/>
      <c r="H858" s="204"/>
      <c r="I858" s="229"/>
      <c r="J858" s="547"/>
      <c r="K858" s="547"/>
      <c r="L858" s="547"/>
    </row>
    <row r="859" spans="2:12" ht="27.95" hidden="1" customHeight="1" outlineLevel="2" x14ac:dyDescent="0.15">
      <c r="B859" s="329" t="s">
        <v>282</v>
      </c>
      <c r="C859" s="330"/>
      <c r="D859" s="330"/>
      <c r="E859" s="330"/>
      <c r="F859" s="331"/>
      <c r="G859" s="77"/>
      <c r="H859" s="172"/>
      <c r="I859" s="215"/>
      <c r="J859" s="547"/>
      <c r="K859" s="547"/>
      <c r="L859" s="547"/>
    </row>
    <row r="860" spans="2:12" ht="27.95" hidden="1" customHeight="1" outlineLevel="2" x14ac:dyDescent="0.15">
      <c r="B860" s="535"/>
      <c r="C860" s="536"/>
      <c r="D860" s="536"/>
      <c r="E860" s="536"/>
      <c r="F860" s="537"/>
      <c r="G860" s="99"/>
      <c r="H860" s="204"/>
      <c r="I860" s="229"/>
      <c r="J860" s="547"/>
      <c r="K860" s="547"/>
      <c r="L860" s="547"/>
    </row>
    <row r="861" spans="2:12" ht="27.95" hidden="1" customHeight="1" outlineLevel="1" collapsed="1" x14ac:dyDescent="0.15">
      <c r="B861" s="333" t="s">
        <v>283</v>
      </c>
      <c r="C861" s="333"/>
      <c r="D861" s="333"/>
      <c r="E861" s="333"/>
      <c r="F861" s="333"/>
      <c r="G861" s="77"/>
      <c r="H861" s="172"/>
      <c r="I861" s="549"/>
      <c r="J861" s="547"/>
      <c r="K861" s="547"/>
      <c r="L861" s="547"/>
    </row>
    <row r="862" spans="2:12" ht="27.95" hidden="1" customHeight="1" outlineLevel="1" x14ac:dyDescent="0.15">
      <c r="B862" s="535"/>
      <c r="C862" s="536"/>
      <c r="D862" s="536"/>
      <c r="E862" s="536"/>
      <c r="F862" s="537"/>
      <c r="G862" s="99"/>
      <c r="H862" s="204"/>
      <c r="I862" s="550"/>
      <c r="J862" s="547"/>
      <c r="K862" s="547"/>
      <c r="L862" s="547"/>
    </row>
    <row r="863" spans="2:12" ht="27.95" hidden="1" customHeight="1" outlineLevel="2" x14ac:dyDescent="0.15">
      <c r="B863" s="333" t="s">
        <v>283</v>
      </c>
      <c r="C863" s="333"/>
      <c r="D863" s="333"/>
      <c r="E863" s="333"/>
      <c r="F863" s="333"/>
      <c r="G863" s="77"/>
      <c r="H863" s="172"/>
      <c r="I863" s="549"/>
      <c r="J863" s="547"/>
      <c r="K863" s="547"/>
      <c r="L863" s="547"/>
    </row>
    <row r="864" spans="2:12" ht="27.95" hidden="1" customHeight="1" outlineLevel="2" x14ac:dyDescent="0.15">
      <c r="B864" s="535"/>
      <c r="C864" s="536"/>
      <c r="D864" s="536"/>
      <c r="E864" s="536"/>
      <c r="F864" s="537"/>
      <c r="G864" s="99"/>
      <c r="H864" s="204"/>
      <c r="I864" s="550"/>
      <c r="J864" s="547"/>
      <c r="K864" s="547"/>
      <c r="L864" s="547"/>
    </row>
    <row r="865" spans="2:14" ht="27.95" hidden="1" customHeight="1" outlineLevel="2" x14ac:dyDescent="0.15">
      <c r="B865" s="333" t="s">
        <v>283</v>
      </c>
      <c r="C865" s="333"/>
      <c r="D865" s="333"/>
      <c r="E865" s="333"/>
      <c r="F865" s="333"/>
      <c r="G865" s="77"/>
      <c r="H865" s="172"/>
      <c r="I865" s="549"/>
      <c r="J865" s="547"/>
      <c r="K865" s="547"/>
      <c r="L865" s="547"/>
    </row>
    <row r="866" spans="2:14" ht="27.95" hidden="1" customHeight="1" outlineLevel="2" x14ac:dyDescent="0.15">
      <c r="B866" s="535"/>
      <c r="C866" s="536"/>
      <c r="D866" s="536"/>
      <c r="E866" s="536"/>
      <c r="F866" s="537"/>
      <c r="G866" s="99"/>
      <c r="H866" s="204"/>
      <c r="I866" s="550"/>
      <c r="J866" s="547"/>
      <c r="K866" s="547"/>
      <c r="L866" s="547"/>
    </row>
    <row r="867" spans="2:14" ht="27.95" hidden="1" customHeight="1" outlineLevel="2" x14ac:dyDescent="0.15">
      <c r="B867" s="333" t="s">
        <v>283</v>
      </c>
      <c r="C867" s="333"/>
      <c r="D867" s="333"/>
      <c r="E867" s="333"/>
      <c r="F867" s="333"/>
      <c r="G867" s="77"/>
      <c r="H867" s="172"/>
      <c r="I867" s="549"/>
      <c r="J867" s="547"/>
      <c r="K867" s="547"/>
      <c r="L867" s="547"/>
    </row>
    <row r="868" spans="2:14" ht="27.95" hidden="1" customHeight="1" outlineLevel="2" x14ac:dyDescent="0.15">
      <c r="B868" s="535"/>
      <c r="C868" s="536"/>
      <c r="D868" s="536"/>
      <c r="E868" s="536"/>
      <c r="F868" s="537"/>
      <c r="G868" s="99"/>
      <c r="H868" s="204"/>
      <c r="I868" s="550"/>
      <c r="J868" s="547"/>
      <c r="K868" s="547"/>
      <c r="L868" s="547"/>
    </row>
    <row r="869" spans="2:14" ht="27.95" hidden="1" customHeight="1" outlineLevel="2" x14ac:dyDescent="0.15">
      <c r="B869" s="333" t="s">
        <v>283</v>
      </c>
      <c r="C869" s="333"/>
      <c r="D869" s="333"/>
      <c r="E869" s="333"/>
      <c r="F869" s="333"/>
      <c r="G869" s="77"/>
      <c r="H869" s="172"/>
      <c r="I869" s="549"/>
      <c r="J869" s="547"/>
      <c r="K869" s="547"/>
      <c r="L869" s="547"/>
    </row>
    <row r="870" spans="2:14" ht="27.95" hidden="1" customHeight="1" outlineLevel="2" x14ac:dyDescent="0.15">
      <c r="B870" s="535"/>
      <c r="C870" s="536"/>
      <c r="D870" s="536"/>
      <c r="E870" s="536"/>
      <c r="F870" s="537"/>
      <c r="G870" s="99"/>
      <c r="H870" s="204"/>
      <c r="I870" s="550"/>
      <c r="J870" s="547"/>
      <c r="K870" s="547"/>
      <c r="L870" s="547"/>
    </row>
    <row r="871" spans="2:14" ht="27.95" hidden="1" customHeight="1" outlineLevel="1" collapsed="1" x14ac:dyDescent="0.15">
      <c r="B871" s="329" t="s">
        <v>337</v>
      </c>
      <c r="C871" s="330"/>
      <c r="D871" s="330"/>
      <c r="E871" s="330"/>
      <c r="F871" s="331"/>
      <c r="G871" s="77"/>
      <c r="H871" s="172"/>
      <c r="I871" s="215"/>
      <c r="J871" s="547"/>
      <c r="K871" s="547"/>
      <c r="L871" s="547"/>
    </row>
    <row r="872" spans="2:14" ht="27.95" hidden="1" customHeight="1" outlineLevel="1" thickBot="1" x14ac:dyDescent="0.2">
      <c r="B872" s="535"/>
      <c r="C872" s="536"/>
      <c r="D872" s="536"/>
      <c r="E872" s="536"/>
      <c r="F872" s="537"/>
      <c r="G872" s="99"/>
      <c r="H872" s="204"/>
      <c r="I872" s="229"/>
      <c r="J872" s="547"/>
      <c r="K872" s="547"/>
      <c r="L872" s="547"/>
    </row>
    <row r="873" spans="2:14" ht="27.95" hidden="1" customHeight="1" outlineLevel="2" x14ac:dyDescent="0.15">
      <c r="B873" s="329" t="s">
        <v>337</v>
      </c>
      <c r="C873" s="330"/>
      <c r="D873" s="330"/>
      <c r="E873" s="330"/>
      <c r="F873" s="331"/>
      <c r="G873" s="77"/>
      <c r="H873" s="172"/>
      <c r="I873" s="215"/>
      <c r="J873" s="547"/>
      <c r="K873" s="547"/>
      <c r="L873" s="547"/>
    </row>
    <row r="874" spans="2:14" ht="27.95" hidden="1" customHeight="1" outlineLevel="2" x14ac:dyDescent="0.15">
      <c r="B874" s="535"/>
      <c r="C874" s="536"/>
      <c r="D874" s="536"/>
      <c r="E874" s="536"/>
      <c r="F874" s="537"/>
      <c r="G874" s="99"/>
      <c r="H874" s="204"/>
      <c r="I874" s="229"/>
      <c r="J874" s="547"/>
      <c r="K874" s="547"/>
      <c r="L874" s="547"/>
      <c r="N874" s="157" t="e">
        <f>H874/I874</f>
        <v>#DIV/0!</v>
      </c>
    </row>
    <row r="875" spans="2:14" ht="27.95" hidden="1" customHeight="1" outlineLevel="2" x14ac:dyDescent="0.15">
      <c r="B875" s="329" t="s">
        <v>337</v>
      </c>
      <c r="C875" s="330"/>
      <c r="D875" s="330"/>
      <c r="E875" s="330"/>
      <c r="F875" s="331"/>
      <c r="G875" s="77"/>
      <c r="H875" s="172"/>
      <c r="I875" s="215"/>
      <c r="J875" s="547"/>
      <c r="K875" s="547"/>
      <c r="L875" s="547"/>
    </row>
    <row r="876" spans="2:14" ht="27.95" hidden="1" customHeight="1" outlineLevel="2" x14ac:dyDescent="0.15">
      <c r="B876" s="535"/>
      <c r="C876" s="536"/>
      <c r="D876" s="536"/>
      <c r="E876" s="536"/>
      <c r="F876" s="537"/>
      <c r="G876" s="99"/>
      <c r="H876" s="204"/>
      <c r="I876" s="229"/>
      <c r="J876" s="547"/>
      <c r="K876" s="547"/>
      <c r="L876" s="547"/>
      <c r="N876" s="157" t="e">
        <f>H876/I876</f>
        <v>#DIV/0!</v>
      </c>
    </row>
    <row r="877" spans="2:14" ht="27.95" hidden="1" customHeight="1" outlineLevel="2" x14ac:dyDescent="0.15">
      <c r="B877" s="329" t="s">
        <v>337</v>
      </c>
      <c r="C877" s="330"/>
      <c r="D877" s="330"/>
      <c r="E877" s="330"/>
      <c r="F877" s="331"/>
      <c r="G877" s="77"/>
      <c r="H877" s="172"/>
      <c r="I877" s="215"/>
      <c r="J877" s="547"/>
      <c r="K877" s="547"/>
      <c r="L877" s="547"/>
    </row>
    <row r="878" spans="2:14" ht="27.95" hidden="1" customHeight="1" outlineLevel="2" x14ac:dyDescent="0.15">
      <c r="B878" s="535"/>
      <c r="C878" s="536"/>
      <c r="D878" s="536"/>
      <c r="E878" s="536"/>
      <c r="F878" s="537"/>
      <c r="G878" s="99"/>
      <c r="H878" s="204"/>
      <c r="I878" s="229"/>
      <c r="J878" s="547"/>
      <c r="K878" s="547"/>
      <c r="L878" s="547"/>
      <c r="N878" s="157" t="e">
        <f>H878/I878</f>
        <v>#DIV/0!</v>
      </c>
    </row>
    <row r="879" spans="2:14" ht="27.95" hidden="1" customHeight="1" outlineLevel="2" x14ac:dyDescent="0.15">
      <c r="B879" s="329" t="s">
        <v>337</v>
      </c>
      <c r="C879" s="330"/>
      <c r="D879" s="330"/>
      <c r="E879" s="330"/>
      <c r="F879" s="331"/>
      <c r="G879" s="77"/>
      <c r="H879" s="172"/>
      <c r="I879" s="215"/>
      <c r="J879" s="547"/>
      <c r="K879" s="547"/>
      <c r="L879" s="547"/>
    </row>
    <row r="880" spans="2:14" ht="27.95" hidden="1" customHeight="1" outlineLevel="2" thickBot="1" x14ac:dyDescent="0.2">
      <c r="B880" s="535"/>
      <c r="C880" s="536"/>
      <c r="D880" s="536"/>
      <c r="E880" s="536"/>
      <c r="F880" s="537"/>
      <c r="G880" s="99"/>
      <c r="H880" s="204"/>
      <c r="I880" s="229"/>
      <c r="J880" s="548"/>
      <c r="K880" s="548"/>
      <c r="L880" s="548"/>
      <c r="N880" s="157" t="e">
        <f>H880/I880</f>
        <v>#DIV/0!</v>
      </c>
    </row>
    <row r="881" spans="2:12" ht="27.95" hidden="1" customHeight="1" outlineLevel="1" collapsed="1" x14ac:dyDescent="0.15">
      <c r="B881" s="538" t="s">
        <v>341</v>
      </c>
      <c r="C881" s="539"/>
      <c r="D881" s="539"/>
      <c r="E881" s="539"/>
      <c r="F881" s="539"/>
      <c r="G881" s="540"/>
      <c r="H881" s="226">
        <f>H841+H843+H845+H847+H849+H851+H853+H855+H857+H859+H861+H863+H865+H867+H869+H871+H873+H875+H877+H879</f>
        <v>0</v>
      </c>
      <c r="I881" s="544"/>
      <c r="J881" s="226">
        <f>IFERROR(MIN(H871/I871,100000)*I871+ROUNDDOWN(SUM(H841,H851,H861)*3/4,-3),0)</f>
        <v>0</v>
      </c>
      <c r="K881" s="226">
        <v>10000000</v>
      </c>
      <c r="L881" s="98">
        <f>MIN(J881,K881)</f>
        <v>0</v>
      </c>
    </row>
    <row r="882" spans="2:12" ht="27.95" hidden="1" customHeight="1" outlineLevel="1" thickBot="1" x14ac:dyDescent="0.2">
      <c r="B882" s="541"/>
      <c r="C882" s="542"/>
      <c r="D882" s="542"/>
      <c r="E882" s="542"/>
      <c r="F882" s="542"/>
      <c r="G882" s="543"/>
      <c r="H882" s="219">
        <f>H842+H844+H846+H848+H850+H852+H854+H856+H858+H860+H862+H864+H866+H868+H870+H872+H874+H876+H878+H880</f>
        <v>0</v>
      </c>
      <c r="I882" s="545"/>
      <c r="J882" s="220">
        <f>IFERROR(MIN(H872/I872,100000)*I872+ROUNDDOWN(SUM(H842,H852,H862)*3/4,-3),0)</f>
        <v>0</v>
      </c>
      <c r="K882" s="219">
        <v>10000000</v>
      </c>
      <c r="L882" s="230">
        <f>MIN(J882,K882)</f>
        <v>0</v>
      </c>
    </row>
    <row r="883" spans="2:12" collapsed="1" x14ac:dyDescent="0.15">
      <c r="K883" s="174"/>
    </row>
    <row r="884" spans="2:12" ht="15" hidden="1" customHeight="1" outlineLevel="1" collapsed="1" x14ac:dyDescent="0.15">
      <c r="B884" s="161" t="s">
        <v>274</v>
      </c>
      <c r="C884" s="161"/>
      <c r="D884" s="285"/>
      <c r="E884" s="285"/>
      <c r="F884" s="285"/>
      <c r="G884" s="285"/>
      <c r="H884" s="285"/>
      <c r="I884" s="176"/>
      <c r="J884" s="162"/>
      <c r="K884" s="175"/>
      <c r="L884" s="175"/>
    </row>
    <row r="885" spans="2:12" ht="40.5" hidden="1" outlineLevel="1" x14ac:dyDescent="0.15">
      <c r="B885" s="286" t="s">
        <v>221</v>
      </c>
      <c r="C885" s="287"/>
      <c r="D885" s="287"/>
      <c r="E885" s="287"/>
      <c r="F885" s="288"/>
      <c r="G885" s="124" t="s">
        <v>93</v>
      </c>
      <c r="H885" s="164" t="s">
        <v>334</v>
      </c>
      <c r="I885" s="124" t="s">
        <v>317</v>
      </c>
      <c r="J885" s="164" t="s">
        <v>351</v>
      </c>
      <c r="K885" s="164" t="s">
        <v>338</v>
      </c>
      <c r="L885" s="164" t="s">
        <v>339</v>
      </c>
    </row>
    <row r="886" spans="2:12" ht="27.95" hidden="1" customHeight="1" outlineLevel="1" x14ac:dyDescent="0.15">
      <c r="B886" s="329" t="s">
        <v>281</v>
      </c>
      <c r="C886" s="330"/>
      <c r="D886" s="330"/>
      <c r="E886" s="330"/>
      <c r="F886" s="331"/>
      <c r="G886" s="77"/>
      <c r="H886" s="172"/>
      <c r="I886" s="549"/>
      <c r="J886" s="546"/>
      <c r="K886" s="546"/>
      <c r="L886" s="546"/>
    </row>
    <row r="887" spans="2:12" ht="27.95" hidden="1" customHeight="1" outlineLevel="1" x14ac:dyDescent="0.15">
      <c r="B887" s="535"/>
      <c r="C887" s="536"/>
      <c r="D887" s="536"/>
      <c r="E887" s="536"/>
      <c r="F887" s="537"/>
      <c r="G887" s="99"/>
      <c r="H887" s="204"/>
      <c r="I887" s="550"/>
      <c r="J887" s="547"/>
      <c r="K887" s="547"/>
      <c r="L887" s="547"/>
    </row>
    <row r="888" spans="2:12" ht="27.95" hidden="1" customHeight="1" outlineLevel="2" x14ac:dyDescent="0.15">
      <c r="B888" s="329" t="s">
        <v>281</v>
      </c>
      <c r="C888" s="330"/>
      <c r="D888" s="330"/>
      <c r="E888" s="330"/>
      <c r="F888" s="331"/>
      <c r="G888" s="77"/>
      <c r="H888" s="172"/>
      <c r="I888" s="549"/>
      <c r="J888" s="547"/>
      <c r="K888" s="547"/>
      <c r="L888" s="547"/>
    </row>
    <row r="889" spans="2:12" ht="27.95" hidden="1" customHeight="1" outlineLevel="2" x14ac:dyDescent="0.15">
      <c r="B889" s="535"/>
      <c r="C889" s="536"/>
      <c r="D889" s="536"/>
      <c r="E889" s="536"/>
      <c r="F889" s="537"/>
      <c r="G889" s="99"/>
      <c r="H889" s="204"/>
      <c r="I889" s="550"/>
      <c r="J889" s="547"/>
      <c r="K889" s="547"/>
      <c r="L889" s="547"/>
    </row>
    <row r="890" spans="2:12" ht="27.95" hidden="1" customHeight="1" outlineLevel="2" x14ac:dyDescent="0.15">
      <c r="B890" s="329" t="s">
        <v>281</v>
      </c>
      <c r="C890" s="330"/>
      <c r="D890" s="330"/>
      <c r="E890" s="330"/>
      <c r="F890" s="331"/>
      <c r="G890" s="77"/>
      <c r="H890" s="172"/>
      <c r="I890" s="549"/>
      <c r="J890" s="547"/>
      <c r="K890" s="547"/>
      <c r="L890" s="547"/>
    </row>
    <row r="891" spans="2:12" ht="27.95" hidden="1" customHeight="1" outlineLevel="2" x14ac:dyDescent="0.15">
      <c r="B891" s="535"/>
      <c r="C891" s="536"/>
      <c r="D891" s="536"/>
      <c r="E891" s="536"/>
      <c r="F891" s="537"/>
      <c r="G891" s="99"/>
      <c r="H891" s="204"/>
      <c r="I891" s="550"/>
      <c r="J891" s="547"/>
      <c r="K891" s="547"/>
      <c r="L891" s="547"/>
    </row>
    <row r="892" spans="2:12" ht="27.95" hidden="1" customHeight="1" outlineLevel="2" x14ac:dyDescent="0.15">
      <c r="B892" s="329" t="s">
        <v>281</v>
      </c>
      <c r="C892" s="330"/>
      <c r="D892" s="330"/>
      <c r="E892" s="330"/>
      <c r="F892" s="331"/>
      <c r="G892" s="77"/>
      <c r="H892" s="172"/>
      <c r="I892" s="549"/>
      <c r="J892" s="547"/>
      <c r="K892" s="547"/>
      <c r="L892" s="547"/>
    </row>
    <row r="893" spans="2:12" ht="27.95" hidden="1" customHeight="1" outlineLevel="2" x14ac:dyDescent="0.15">
      <c r="B893" s="535"/>
      <c r="C893" s="536"/>
      <c r="D893" s="536"/>
      <c r="E893" s="536"/>
      <c r="F893" s="537"/>
      <c r="G893" s="99"/>
      <c r="H893" s="204"/>
      <c r="I893" s="550"/>
      <c r="J893" s="547"/>
      <c r="K893" s="547"/>
      <c r="L893" s="547"/>
    </row>
    <row r="894" spans="2:12" ht="27.95" hidden="1" customHeight="1" outlineLevel="2" x14ac:dyDescent="0.15">
      <c r="B894" s="329" t="s">
        <v>281</v>
      </c>
      <c r="C894" s="330"/>
      <c r="D894" s="330"/>
      <c r="E894" s="330"/>
      <c r="F894" s="331"/>
      <c r="G894" s="77"/>
      <c r="H894" s="172"/>
      <c r="I894" s="549"/>
      <c r="J894" s="547"/>
      <c r="K894" s="547"/>
      <c r="L894" s="547"/>
    </row>
    <row r="895" spans="2:12" ht="27.95" hidden="1" customHeight="1" outlineLevel="2" x14ac:dyDescent="0.15">
      <c r="B895" s="535"/>
      <c r="C895" s="536"/>
      <c r="D895" s="536"/>
      <c r="E895" s="536"/>
      <c r="F895" s="537"/>
      <c r="G895" s="99"/>
      <c r="H895" s="204"/>
      <c r="I895" s="550"/>
      <c r="J895" s="547"/>
      <c r="K895" s="547"/>
      <c r="L895" s="547"/>
    </row>
    <row r="896" spans="2:12" ht="27.95" hidden="1" customHeight="1" outlineLevel="1" collapsed="1" x14ac:dyDescent="0.15">
      <c r="B896" s="329" t="s">
        <v>282</v>
      </c>
      <c r="C896" s="330"/>
      <c r="D896" s="330"/>
      <c r="E896" s="330"/>
      <c r="F896" s="331"/>
      <c r="G896" s="77"/>
      <c r="H896" s="172"/>
      <c r="I896" s="215"/>
      <c r="J896" s="547"/>
      <c r="K896" s="547"/>
      <c r="L896" s="547"/>
    </row>
    <row r="897" spans="2:12" ht="27.95" hidden="1" customHeight="1" outlineLevel="1" x14ac:dyDescent="0.15">
      <c r="B897" s="535"/>
      <c r="C897" s="536"/>
      <c r="D897" s="536"/>
      <c r="E897" s="536"/>
      <c r="F897" s="537"/>
      <c r="G897" s="99"/>
      <c r="H897" s="204"/>
      <c r="I897" s="229"/>
      <c r="J897" s="547"/>
      <c r="K897" s="547"/>
      <c r="L897" s="547"/>
    </row>
    <row r="898" spans="2:12" ht="27.95" hidden="1" customHeight="1" outlineLevel="2" x14ac:dyDescent="0.15">
      <c r="B898" s="329" t="s">
        <v>282</v>
      </c>
      <c r="C898" s="330"/>
      <c r="D898" s="330"/>
      <c r="E898" s="330"/>
      <c r="F898" s="331"/>
      <c r="G898" s="77"/>
      <c r="H898" s="172"/>
      <c r="I898" s="215"/>
      <c r="J898" s="547"/>
      <c r="K898" s="547"/>
      <c r="L898" s="547"/>
    </row>
    <row r="899" spans="2:12" ht="27.95" hidden="1" customHeight="1" outlineLevel="2" x14ac:dyDescent="0.15">
      <c r="B899" s="535"/>
      <c r="C899" s="536"/>
      <c r="D899" s="536"/>
      <c r="E899" s="536"/>
      <c r="F899" s="537"/>
      <c r="G899" s="99"/>
      <c r="H899" s="204"/>
      <c r="I899" s="229"/>
      <c r="J899" s="547"/>
      <c r="K899" s="547"/>
      <c r="L899" s="547"/>
    </row>
    <row r="900" spans="2:12" ht="27.95" hidden="1" customHeight="1" outlineLevel="2" x14ac:dyDescent="0.15">
      <c r="B900" s="329" t="s">
        <v>282</v>
      </c>
      <c r="C900" s="330"/>
      <c r="D900" s="330"/>
      <c r="E900" s="330"/>
      <c r="F900" s="331"/>
      <c r="G900" s="77"/>
      <c r="H900" s="172"/>
      <c r="I900" s="215"/>
      <c r="J900" s="547"/>
      <c r="K900" s="547"/>
      <c r="L900" s="547"/>
    </row>
    <row r="901" spans="2:12" ht="27.95" hidden="1" customHeight="1" outlineLevel="2" x14ac:dyDescent="0.15">
      <c r="B901" s="535"/>
      <c r="C901" s="536"/>
      <c r="D901" s="536"/>
      <c r="E901" s="536"/>
      <c r="F901" s="537"/>
      <c r="G901" s="99"/>
      <c r="H901" s="204"/>
      <c r="I901" s="229"/>
      <c r="J901" s="547"/>
      <c r="K901" s="547"/>
      <c r="L901" s="547"/>
    </row>
    <row r="902" spans="2:12" ht="27.95" hidden="1" customHeight="1" outlineLevel="2" x14ac:dyDescent="0.15">
      <c r="B902" s="329" t="s">
        <v>282</v>
      </c>
      <c r="C902" s="330"/>
      <c r="D902" s="330"/>
      <c r="E902" s="330"/>
      <c r="F902" s="331"/>
      <c r="G902" s="77"/>
      <c r="H902" s="172"/>
      <c r="I902" s="215"/>
      <c r="J902" s="547"/>
      <c r="K902" s="547"/>
      <c r="L902" s="547"/>
    </row>
    <row r="903" spans="2:12" ht="27.95" hidden="1" customHeight="1" outlineLevel="2" x14ac:dyDescent="0.15">
      <c r="B903" s="535"/>
      <c r="C903" s="536"/>
      <c r="D903" s="536"/>
      <c r="E903" s="536"/>
      <c r="F903" s="537"/>
      <c r="G903" s="99"/>
      <c r="H903" s="204"/>
      <c r="I903" s="229"/>
      <c r="J903" s="547"/>
      <c r="K903" s="547"/>
      <c r="L903" s="547"/>
    </row>
    <row r="904" spans="2:12" ht="27.95" hidden="1" customHeight="1" outlineLevel="2" x14ac:dyDescent="0.15">
      <c r="B904" s="329" t="s">
        <v>282</v>
      </c>
      <c r="C904" s="330"/>
      <c r="D904" s="330"/>
      <c r="E904" s="330"/>
      <c r="F904" s="331"/>
      <c r="G904" s="77"/>
      <c r="H904" s="172"/>
      <c r="I904" s="215"/>
      <c r="J904" s="547"/>
      <c r="K904" s="547"/>
      <c r="L904" s="547"/>
    </row>
    <row r="905" spans="2:12" ht="27.95" hidden="1" customHeight="1" outlineLevel="2" x14ac:dyDescent="0.15">
      <c r="B905" s="535"/>
      <c r="C905" s="536"/>
      <c r="D905" s="536"/>
      <c r="E905" s="536"/>
      <c r="F905" s="537"/>
      <c r="G905" s="99"/>
      <c r="H905" s="204"/>
      <c r="I905" s="229"/>
      <c r="J905" s="547"/>
      <c r="K905" s="547"/>
      <c r="L905" s="547"/>
    </row>
    <row r="906" spans="2:12" ht="27.95" hidden="1" customHeight="1" outlineLevel="1" collapsed="1" x14ac:dyDescent="0.15">
      <c r="B906" s="333" t="s">
        <v>283</v>
      </c>
      <c r="C906" s="333"/>
      <c r="D906" s="333"/>
      <c r="E906" s="333"/>
      <c r="F906" s="333"/>
      <c r="G906" s="77"/>
      <c r="H906" s="172"/>
      <c r="I906" s="549"/>
      <c r="J906" s="547"/>
      <c r="K906" s="547"/>
      <c r="L906" s="547"/>
    </row>
    <row r="907" spans="2:12" ht="27.95" hidden="1" customHeight="1" outlineLevel="1" x14ac:dyDescent="0.15">
      <c r="B907" s="535"/>
      <c r="C907" s="536"/>
      <c r="D907" s="536"/>
      <c r="E907" s="536"/>
      <c r="F907" s="537"/>
      <c r="G907" s="99"/>
      <c r="H907" s="204"/>
      <c r="I907" s="550"/>
      <c r="J907" s="547"/>
      <c r="K907" s="547"/>
      <c r="L907" s="547"/>
    </row>
    <row r="908" spans="2:12" ht="27.95" hidden="1" customHeight="1" outlineLevel="2" x14ac:dyDescent="0.15">
      <c r="B908" s="333" t="s">
        <v>283</v>
      </c>
      <c r="C908" s="333"/>
      <c r="D908" s="333"/>
      <c r="E908" s="333"/>
      <c r="F908" s="333"/>
      <c r="G908" s="77"/>
      <c r="H908" s="172"/>
      <c r="I908" s="549"/>
      <c r="J908" s="547"/>
      <c r="K908" s="547"/>
      <c r="L908" s="547"/>
    </row>
    <row r="909" spans="2:12" ht="27.95" hidden="1" customHeight="1" outlineLevel="2" x14ac:dyDescent="0.15">
      <c r="B909" s="535"/>
      <c r="C909" s="536"/>
      <c r="D909" s="536"/>
      <c r="E909" s="536"/>
      <c r="F909" s="537"/>
      <c r="G909" s="99"/>
      <c r="H909" s="204"/>
      <c r="I909" s="550"/>
      <c r="J909" s="547"/>
      <c r="K909" s="547"/>
      <c r="L909" s="547"/>
    </row>
    <row r="910" spans="2:12" ht="27.95" hidden="1" customHeight="1" outlineLevel="2" x14ac:dyDescent="0.15">
      <c r="B910" s="333" t="s">
        <v>283</v>
      </c>
      <c r="C910" s="333"/>
      <c r="D910" s="333"/>
      <c r="E910" s="333"/>
      <c r="F910" s="333"/>
      <c r="G910" s="77"/>
      <c r="H910" s="172"/>
      <c r="I910" s="549"/>
      <c r="J910" s="547"/>
      <c r="K910" s="547"/>
      <c r="L910" s="547"/>
    </row>
    <row r="911" spans="2:12" ht="27.95" hidden="1" customHeight="1" outlineLevel="2" x14ac:dyDescent="0.15">
      <c r="B911" s="535"/>
      <c r="C911" s="536"/>
      <c r="D911" s="536"/>
      <c r="E911" s="536"/>
      <c r="F911" s="537"/>
      <c r="G911" s="99"/>
      <c r="H911" s="204"/>
      <c r="I911" s="550"/>
      <c r="J911" s="547"/>
      <c r="K911" s="547"/>
      <c r="L911" s="547"/>
    </row>
    <row r="912" spans="2:12" ht="27.95" hidden="1" customHeight="1" outlineLevel="2" x14ac:dyDescent="0.15">
      <c r="B912" s="333" t="s">
        <v>283</v>
      </c>
      <c r="C912" s="333"/>
      <c r="D912" s="333"/>
      <c r="E912" s="333"/>
      <c r="F912" s="333"/>
      <c r="G912" s="77"/>
      <c r="H912" s="172"/>
      <c r="I912" s="549"/>
      <c r="J912" s="547"/>
      <c r="K912" s="547"/>
      <c r="L912" s="547"/>
    </row>
    <row r="913" spans="2:14" ht="27.95" hidden="1" customHeight="1" outlineLevel="2" x14ac:dyDescent="0.15">
      <c r="B913" s="535"/>
      <c r="C913" s="536"/>
      <c r="D913" s="536"/>
      <c r="E913" s="536"/>
      <c r="F913" s="537"/>
      <c r="G913" s="99"/>
      <c r="H913" s="204"/>
      <c r="I913" s="550"/>
      <c r="J913" s="547"/>
      <c r="K913" s="547"/>
      <c r="L913" s="547"/>
    </row>
    <row r="914" spans="2:14" ht="27.95" hidden="1" customHeight="1" outlineLevel="2" x14ac:dyDescent="0.15">
      <c r="B914" s="333" t="s">
        <v>283</v>
      </c>
      <c r="C914" s="333"/>
      <c r="D914" s="333"/>
      <c r="E914" s="333"/>
      <c r="F914" s="333"/>
      <c r="G914" s="77"/>
      <c r="H914" s="172"/>
      <c r="I914" s="549"/>
      <c r="J914" s="547"/>
      <c r="K914" s="547"/>
      <c r="L914" s="547"/>
    </row>
    <row r="915" spans="2:14" ht="27.95" hidden="1" customHeight="1" outlineLevel="2" x14ac:dyDescent="0.15">
      <c r="B915" s="535"/>
      <c r="C915" s="536"/>
      <c r="D915" s="536"/>
      <c r="E915" s="536"/>
      <c r="F915" s="537"/>
      <c r="G915" s="99"/>
      <c r="H915" s="204"/>
      <c r="I915" s="550"/>
      <c r="J915" s="547"/>
      <c r="K915" s="547"/>
      <c r="L915" s="547"/>
    </row>
    <row r="916" spans="2:14" ht="27.95" hidden="1" customHeight="1" outlineLevel="1" collapsed="1" x14ac:dyDescent="0.15">
      <c r="B916" s="329" t="s">
        <v>337</v>
      </c>
      <c r="C916" s="330"/>
      <c r="D916" s="330"/>
      <c r="E916" s="330"/>
      <c r="F916" s="331"/>
      <c r="G916" s="77"/>
      <c r="H916" s="172"/>
      <c r="I916" s="215"/>
      <c r="J916" s="547"/>
      <c r="K916" s="547"/>
      <c r="L916" s="547"/>
    </row>
    <row r="917" spans="2:14" ht="27.95" hidden="1" customHeight="1" outlineLevel="1" thickBot="1" x14ac:dyDescent="0.2">
      <c r="B917" s="535"/>
      <c r="C917" s="536"/>
      <c r="D917" s="536"/>
      <c r="E917" s="536"/>
      <c r="F917" s="537"/>
      <c r="G917" s="99"/>
      <c r="H917" s="204"/>
      <c r="I917" s="229"/>
      <c r="J917" s="547"/>
      <c r="K917" s="547"/>
      <c r="L917" s="547"/>
    </row>
    <row r="918" spans="2:14" ht="27.95" hidden="1" customHeight="1" outlineLevel="2" x14ac:dyDescent="0.15">
      <c r="B918" s="329" t="s">
        <v>337</v>
      </c>
      <c r="C918" s="330"/>
      <c r="D918" s="330"/>
      <c r="E918" s="330"/>
      <c r="F918" s="331"/>
      <c r="G918" s="77"/>
      <c r="H918" s="172"/>
      <c r="I918" s="215"/>
      <c r="J918" s="547"/>
      <c r="K918" s="547"/>
      <c r="L918" s="547"/>
    </row>
    <row r="919" spans="2:14" ht="27.95" hidden="1" customHeight="1" outlineLevel="2" x14ac:dyDescent="0.15">
      <c r="B919" s="535"/>
      <c r="C919" s="536"/>
      <c r="D919" s="536"/>
      <c r="E919" s="536"/>
      <c r="F919" s="537"/>
      <c r="G919" s="99"/>
      <c r="H919" s="204"/>
      <c r="I919" s="229"/>
      <c r="J919" s="547"/>
      <c r="K919" s="547"/>
      <c r="L919" s="547"/>
      <c r="N919" s="157" t="e">
        <f>H919/I919</f>
        <v>#DIV/0!</v>
      </c>
    </row>
    <row r="920" spans="2:14" ht="27.95" hidden="1" customHeight="1" outlineLevel="2" x14ac:dyDescent="0.15">
      <c r="B920" s="329" t="s">
        <v>337</v>
      </c>
      <c r="C920" s="330"/>
      <c r="D920" s="330"/>
      <c r="E920" s="330"/>
      <c r="F920" s="331"/>
      <c r="G920" s="77"/>
      <c r="H920" s="172"/>
      <c r="I920" s="215"/>
      <c r="J920" s="547"/>
      <c r="K920" s="547"/>
      <c r="L920" s="547"/>
    </row>
    <row r="921" spans="2:14" ht="27.95" hidden="1" customHeight="1" outlineLevel="2" x14ac:dyDescent="0.15">
      <c r="B921" s="535"/>
      <c r="C921" s="536"/>
      <c r="D921" s="536"/>
      <c r="E921" s="536"/>
      <c r="F921" s="537"/>
      <c r="G921" s="99"/>
      <c r="H921" s="204"/>
      <c r="I921" s="229"/>
      <c r="J921" s="547"/>
      <c r="K921" s="547"/>
      <c r="L921" s="547"/>
      <c r="N921" s="157" t="e">
        <f>H921/I921</f>
        <v>#DIV/0!</v>
      </c>
    </row>
    <row r="922" spans="2:14" ht="27.95" hidden="1" customHeight="1" outlineLevel="2" x14ac:dyDescent="0.15">
      <c r="B922" s="329" t="s">
        <v>337</v>
      </c>
      <c r="C922" s="330"/>
      <c r="D922" s="330"/>
      <c r="E922" s="330"/>
      <c r="F922" s="331"/>
      <c r="G922" s="77"/>
      <c r="H922" s="172"/>
      <c r="I922" s="215"/>
      <c r="J922" s="547"/>
      <c r="K922" s="547"/>
      <c r="L922" s="547"/>
    </row>
    <row r="923" spans="2:14" ht="27.95" hidden="1" customHeight="1" outlineLevel="2" x14ac:dyDescent="0.15">
      <c r="B923" s="535"/>
      <c r="C923" s="536"/>
      <c r="D923" s="536"/>
      <c r="E923" s="536"/>
      <c r="F923" s="537"/>
      <c r="G923" s="99"/>
      <c r="H923" s="204"/>
      <c r="I923" s="229"/>
      <c r="J923" s="547"/>
      <c r="K923" s="547"/>
      <c r="L923" s="547"/>
      <c r="N923" s="157" t="e">
        <f>H923/I923</f>
        <v>#DIV/0!</v>
      </c>
    </row>
    <row r="924" spans="2:14" ht="27.95" hidden="1" customHeight="1" outlineLevel="2" x14ac:dyDescent="0.15">
      <c r="B924" s="329" t="s">
        <v>337</v>
      </c>
      <c r="C924" s="330"/>
      <c r="D924" s="330"/>
      <c r="E924" s="330"/>
      <c r="F924" s="331"/>
      <c r="G924" s="77"/>
      <c r="H924" s="172"/>
      <c r="I924" s="215"/>
      <c r="J924" s="547"/>
      <c r="K924" s="547"/>
      <c r="L924" s="547"/>
    </row>
    <row r="925" spans="2:14" ht="27.95" hidden="1" customHeight="1" outlineLevel="2" thickBot="1" x14ac:dyDescent="0.2">
      <c r="B925" s="535"/>
      <c r="C925" s="536"/>
      <c r="D925" s="536"/>
      <c r="E925" s="536"/>
      <c r="F925" s="537"/>
      <c r="G925" s="99"/>
      <c r="H925" s="204"/>
      <c r="I925" s="229"/>
      <c r="J925" s="548"/>
      <c r="K925" s="548"/>
      <c r="L925" s="548"/>
      <c r="N925" s="157" t="e">
        <f>H925/I925</f>
        <v>#DIV/0!</v>
      </c>
    </row>
    <row r="926" spans="2:14" ht="27.95" hidden="1" customHeight="1" outlineLevel="1" collapsed="1" x14ac:dyDescent="0.15">
      <c r="B926" s="538" t="s">
        <v>341</v>
      </c>
      <c r="C926" s="539"/>
      <c r="D926" s="539"/>
      <c r="E926" s="539"/>
      <c r="F926" s="539"/>
      <c r="G926" s="540"/>
      <c r="H926" s="226">
        <f>H886+H888+H890+H892+H894+H896+H898+H900+H902+H904+H906+H908+H910+H912+H914+H916+H918+H920+H922+H924</f>
        <v>0</v>
      </c>
      <c r="I926" s="544"/>
      <c r="J926" s="226">
        <f>IFERROR(MIN(H916/I916,100000)*I916+ROUNDDOWN(SUM(H886,H896,H906)*3/4,-3),0)</f>
        <v>0</v>
      </c>
      <c r="K926" s="226">
        <v>10000000</v>
      </c>
      <c r="L926" s="98">
        <f>MIN(J926,K926)</f>
        <v>0</v>
      </c>
    </row>
    <row r="927" spans="2:14" ht="27.95" hidden="1" customHeight="1" outlineLevel="1" thickBot="1" x14ac:dyDescent="0.2">
      <c r="B927" s="541"/>
      <c r="C927" s="542"/>
      <c r="D927" s="542"/>
      <c r="E927" s="542"/>
      <c r="F927" s="542"/>
      <c r="G927" s="543"/>
      <c r="H927" s="219">
        <f>H887+H889+H891+H893+H895+H897+H899+H901+H903+H905+H907+H909+H911+H913+H915+H917+H919+H921+H923+H925</f>
        <v>0</v>
      </c>
      <c r="I927" s="545"/>
      <c r="J927" s="220">
        <f>IFERROR(MIN(H917/I917,100000)*I917+ROUNDDOWN(SUM(H887,H897,H907)*3/4,-3),0)</f>
        <v>0</v>
      </c>
      <c r="K927" s="219">
        <v>10000000</v>
      </c>
      <c r="L927" s="230">
        <f>MIN(J927,K927)</f>
        <v>0</v>
      </c>
    </row>
    <row r="928" spans="2:14" collapsed="1" x14ac:dyDescent="0.15">
      <c r="K928" s="174"/>
    </row>
    <row r="929" spans="2:12" ht="15" hidden="1" customHeight="1" outlineLevel="1" collapsed="1" x14ac:dyDescent="0.15">
      <c r="B929" s="161" t="s">
        <v>274</v>
      </c>
      <c r="C929" s="161"/>
      <c r="D929" s="285"/>
      <c r="E929" s="285"/>
      <c r="F929" s="285"/>
      <c r="G929" s="285"/>
      <c r="H929" s="285"/>
      <c r="I929" s="176"/>
      <c r="J929" s="162"/>
      <c r="K929" s="175"/>
      <c r="L929" s="175"/>
    </row>
    <row r="930" spans="2:12" ht="40.5" hidden="1" outlineLevel="1" x14ac:dyDescent="0.15">
      <c r="B930" s="286" t="s">
        <v>221</v>
      </c>
      <c r="C930" s="287"/>
      <c r="D930" s="287"/>
      <c r="E930" s="287"/>
      <c r="F930" s="288"/>
      <c r="G930" s="124" t="s">
        <v>93</v>
      </c>
      <c r="H930" s="164" t="s">
        <v>334</v>
      </c>
      <c r="I930" s="124" t="s">
        <v>317</v>
      </c>
      <c r="J930" s="164" t="s">
        <v>351</v>
      </c>
      <c r="K930" s="164" t="s">
        <v>338</v>
      </c>
      <c r="L930" s="164" t="s">
        <v>339</v>
      </c>
    </row>
    <row r="931" spans="2:12" ht="27.95" hidden="1" customHeight="1" outlineLevel="1" x14ac:dyDescent="0.15">
      <c r="B931" s="329" t="s">
        <v>281</v>
      </c>
      <c r="C931" s="330"/>
      <c r="D931" s="330"/>
      <c r="E931" s="330"/>
      <c r="F931" s="331"/>
      <c r="G931" s="77"/>
      <c r="H931" s="172"/>
      <c r="I931" s="549"/>
      <c r="J931" s="546"/>
      <c r="K931" s="546"/>
      <c r="L931" s="546"/>
    </row>
    <row r="932" spans="2:12" ht="27.95" hidden="1" customHeight="1" outlineLevel="1" x14ac:dyDescent="0.15">
      <c r="B932" s="535"/>
      <c r="C932" s="536"/>
      <c r="D932" s="536"/>
      <c r="E932" s="536"/>
      <c r="F932" s="537"/>
      <c r="G932" s="99"/>
      <c r="H932" s="204"/>
      <c r="I932" s="550"/>
      <c r="J932" s="547"/>
      <c r="K932" s="547"/>
      <c r="L932" s="547"/>
    </row>
    <row r="933" spans="2:12" ht="27.95" hidden="1" customHeight="1" outlineLevel="2" x14ac:dyDescent="0.15">
      <c r="B933" s="329" t="s">
        <v>281</v>
      </c>
      <c r="C933" s="330"/>
      <c r="D933" s="330"/>
      <c r="E933" s="330"/>
      <c r="F933" s="331"/>
      <c r="G933" s="77"/>
      <c r="H933" s="172"/>
      <c r="I933" s="549"/>
      <c r="J933" s="547"/>
      <c r="K933" s="547"/>
      <c r="L933" s="547"/>
    </row>
    <row r="934" spans="2:12" ht="27.95" hidden="1" customHeight="1" outlineLevel="2" x14ac:dyDescent="0.15">
      <c r="B934" s="535"/>
      <c r="C934" s="536"/>
      <c r="D934" s="536"/>
      <c r="E934" s="536"/>
      <c r="F934" s="537"/>
      <c r="G934" s="99"/>
      <c r="H934" s="204"/>
      <c r="I934" s="550"/>
      <c r="J934" s="547"/>
      <c r="K934" s="547"/>
      <c r="L934" s="547"/>
    </row>
    <row r="935" spans="2:12" ht="27.95" hidden="1" customHeight="1" outlineLevel="2" x14ac:dyDescent="0.15">
      <c r="B935" s="329" t="s">
        <v>281</v>
      </c>
      <c r="C935" s="330"/>
      <c r="D935" s="330"/>
      <c r="E935" s="330"/>
      <c r="F935" s="331"/>
      <c r="G935" s="77"/>
      <c r="H935" s="172"/>
      <c r="I935" s="549"/>
      <c r="J935" s="547"/>
      <c r="K935" s="547"/>
      <c r="L935" s="547"/>
    </row>
    <row r="936" spans="2:12" ht="27.95" hidden="1" customHeight="1" outlineLevel="2" x14ac:dyDescent="0.15">
      <c r="B936" s="535"/>
      <c r="C936" s="536"/>
      <c r="D936" s="536"/>
      <c r="E936" s="536"/>
      <c r="F936" s="537"/>
      <c r="G936" s="99"/>
      <c r="H936" s="204"/>
      <c r="I936" s="550"/>
      <c r="J936" s="547"/>
      <c r="K936" s="547"/>
      <c r="L936" s="547"/>
    </row>
    <row r="937" spans="2:12" ht="27.95" hidden="1" customHeight="1" outlineLevel="2" x14ac:dyDescent="0.15">
      <c r="B937" s="329" t="s">
        <v>281</v>
      </c>
      <c r="C937" s="330"/>
      <c r="D937" s="330"/>
      <c r="E937" s="330"/>
      <c r="F937" s="331"/>
      <c r="G937" s="77"/>
      <c r="H937" s="172"/>
      <c r="I937" s="549"/>
      <c r="J937" s="547"/>
      <c r="K937" s="547"/>
      <c r="L937" s="547"/>
    </row>
    <row r="938" spans="2:12" ht="27.95" hidden="1" customHeight="1" outlineLevel="2" x14ac:dyDescent="0.15">
      <c r="B938" s="535"/>
      <c r="C938" s="536"/>
      <c r="D938" s="536"/>
      <c r="E938" s="536"/>
      <c r="F938" s="537"/>
      <c r="G938" s="99"/>
      <c r="H938" s="204"/>
      <c r="I938" s="550"/>
      <c r="J938" s="547"/>
      <c r="K938" s="547"/>
      <c r="L938" s="547"/>
    </row>
    <row r="939" spans="2:12" ht="27.95" hidden="1" customHeight="1" outlineLevel="2" x14ac:dyDescent="0.15">
      <c r="B939" s="329" t="s">
        <v>281</v>
      </c>
      <c r="C939" s="330"/>
      <c r="D939" s="330"/>
      <c r="E939" s="330"/>
      <c r="F939" s="331"/>
      <c r="G939" s="77"/>
      <c r="H939" s="172"/>
      <c r="I939" s="549"/>
      <c r="J939" s="547"/>
      <c r="K939" s="547"/>
      <c r="L939" s="547"/>
    </row>
    <row r="940" spans="2:12" ht="27.95" hidden="1" customHeight="1" outlineLevel="2" x14ac:dyDescent="0.15">
      <c r="B940" s="535"/>
      <c r="C940" s="536"/>
      <c r="D940" s="536"/>
      <c r="E940" s="536"/>
      <c r="F940" s="537"/>
      <c r="G940" s="99"/>
      <c r="H940" s="204"/>
      <c r="I940" s="550"/>
      <c r="J940" s="547"/>
      <c r="K940" s="547"/>
      <c r="L940" s="547"/>
    </row>
    <row r="941" spans="2:12" ht="27.95" hidden="1" customHeight="1" outlineLevel="1" collapsed="1" x14ac:dyDescent="0.15">
      <c r="B941" s="329" t="s">
        <v>282</v>
      </c>
      <c r="C941" s="330"/>
      <c r="D941" s="330"/>
      <c r="E941" s="330"/>
      <c r="F941" s="331"/>
      <c r="G941" s="77"/>
      <c r="H941" s="172"/>
      <c r="I941" s="215"/>
      <c r="J941" s="547"/>
      <c r="K941" s="547"/>
      <c r="L941" s="547"/>
    </row>
    <row r="942" spans="2:12" ht="27.95" hidden="1" customHeight="1" outlineLevel="1" x14ac:dyDescent="0.15">
      <c r="B942" s="535"/>
      <c r="C942" s="536"/>
      <c r="D942" s="536"/>
      <c r="E942" s="536"/>
      <c r="F942" s="537"/>
      <c r="G942" s="99"/>
      <c r="H942" s="204"/>
      <c r="I942" s="229"/>
      <c r="J942" s="547"/>
      <c r="K942" s="547"/>
      <c r="L942" s="547"/>
    </row>
    <row r="943" spans="2:12" ht="27.95" hidden="1" customHeight="1" outlineLevel="2" x14ac:dyDescent="0.15">
      <c r="B943" s="329" t="s">
        <v>282</v>
      </c>
      <c r="C943" s="330"/>
      <c r="D943" s="330"/>
      <c r="E943" s="330"/>
      <c r="F943" s="331"/>
      <c r="G943" s="77"/>
      <c r="H943" s="172"/>
      <c r="I943" s="215"/>
      <c r="J943" s="547"/>
      <c r="K943" s="547"/>
      <c r="L943" s="547"/>
    </row>
    <row r="944" spans="2:12" ht="27.95" hidden="1" customHeight="1" outlineLevel="2" x14ac:dyDescent="0.15">
      <c r="B944" s="535"/>
      <c r="C944" s="536"/>
      <c r="D944" s="536"/>
      <c r="E944" s="536"/>
      <c r="F944" s="537"/>
      <c r="G944" s="99"/>
      <c r="H944" s="204"/>
      <c r="I944" s="229"/>
      <c r="J944" s="547"/>
      <c r="K944" s="547"/>
      <c r="L944" s="547"/>
    </row>
    <row r="945" spans="2:12" ht="27.95" hidden="1" customHeight="1" outlineLevel="2" x14ac:dyDescent="0.15">
      <c r="B945" s="329" t="s">
        <v>282</v>
      </c>
      <c r="C945" s="330"/>
      <c r="D945" s="330"/>
      <c r="E945" s="330"/>
      <c r="F945" s="331"/>
      <c r="G945" s="77"/>
      <c r="H945" s="172"/>
      <c r="I945" s="215"/>
      <c r="J945" s="547"/>
      <c r="K945" s="547"/>
      <c r="L945" s="547"/>
    </row>
    <row r="946" spans="2:12" ht="27.95" hidden="1" customHeight="1" outlineLevel="2" x14ac:dyDescent="0.15">
      <c r="B946" s="535"/>
      <c r="C946" s="536"/>
      <c r="D946" s="536"/>
      <c r="E946" s="536"/>
      <c r="F946" s="537"/>
      <c r="G946" s="99"/>
      <c r="H946" s="204"/>
      <c r="I946" s="229"/>
      <c r="J946" s="547"/>
      <c r="K946" s="547"/>
      <c r="L946" s="547"/>
    </row>
    <row r="947" spans="2:12" ht="27.95" hidden="1" customHeight="1" outlineLevel="2" x14ac:dyDescent="0.15">
      <c r="B947" s="329" t="s">
        <v>282</v>
      </c>
      <c r="C947" s="330"/>
      <c r="D947" s="330"/>
      <c r="E947" s="330"/>
      <c r="F947" s="331"/>
      <c r="G947" s="77"/>
      <c r="H947" s="172"/>
      <c r="I947" s="215"/>
      <c r="J947" s="547"/>
      <c r="K947" s="547"/>
      <c r="L947" s="547"/>
    </row>
    <row r="948" spans="2:12" ht="27.95" hidden="1" customHeight="1" outlineLevel="2" x14ac:dyDescent="0.15">
      <c r="B948" s="535"/>
      <c r="C948" s="536"/>
      <c r="D948" s="536"/>
      <c r="E948" s="536"/>
      <c r="F948" s="537"/>
      <c r="G948" s="99"/>
      <c r="H948" s="204"/>
      <c r="I948" s="229"/>
      <c r="J948" s="547"/>
      <c r="K948" s="547"/>
      <c r="L948" s="547"/>
    </row>
    <row r="949" spans="2:12" ht="27.95" hidden="1" customHeight="1" outlineLevel="2" x14ac:dyDescent="0.15">
      <c r="B949" s="329" t="s">
        <v>282</v>
      </c>
      <c r="C949" s="330"/>
      <c r="D949" s="330"/>
      <c r="E949" s="330"/>
      <c r="F949" s="331"/>
      <c r="G949" s="77"/>
      <c r="H949" s="172"/>
      <c r="I949" s="215"/>
      <c r="J949" s="547"/>
      <c r="K949" s="547"/>
      <c r="L949" s="547"/>
    </row>
    <row r="950" spans="2:12" ht="27.95" hidden="1" customHeight="1" outlineLevel="2" x14ac:dyDescent="0.15">
      <c r="B950" s="535"/>
      <c r="C950" s="536"/>
      <c r="D950" s="536"/>
      <c r="E950" s="536"/>
      <c r="F950" s="537"/>
      <c r="G950" s="99"/>
      <c r="H950" s="204"/>
      <c r="I950" s="229"/>
      <c r="J950" s="547"/>
      <c r="K950" s="547"/>
      <c r="L950" s="547"/>
    </row>
    <row r="951" spans="2:12" ht="27.95" hidden="1" customHeight="1" outlineLevel="1" collapsed="1" x14ac:dyDescent="0.15">
      <c r="B951" s="333" t="s">
        <v>283</v>
      </c>
      <c r="C951" s="333"/>
      <c r="D951" s="333"/>
      <c r="E951" s="333"/>
      <c r="F951" s="333"/>
      <c r="G951" s="77"/>
      <c r="H951" s="172"/>
      <c r="I951" s="549"/>
      <c r="J951" s="547"/>
      <c r="K951" s="547"/>
      <c r="L951" s="547"/>
    </row>
    <row r="952" spans="2:12" ht="27.95" hidden="1" customHeight="1" outlineLevel="1" x14ac:dyDescent="0.15">
      <c r="B952" s="535"/>
      <c r="C952" s="536"/>
      <c r="D952" s="536"/>
      <c r="E952" s="536"/>
      <c r="F952" s="537"/>
      <c r="G952" s="99"/>
      <c r="H952" s="204"/>
      <c r="I952" s="550"/>
      <c r="J952" s="547"/>
      <c r="K952" s="547"/>
      <c r="L952" s="547"/>
    </row>
    <row r="953" spans="2:12" ht="27.95" hidden="1" customHeight="1" outlineLevel="2" x14ac:dyDescent="0.15">
      <c r="B953" s="333" t="s">
        <v>283</v>
      </c>
      <c r="C953" s="333"/>
      <c r="D953" s="333"/>
      <c r="E953" s="333"/>
      <c r="F953" s="333"/>
      <c r="G953" s="77"/>
      <c r="H953" s="172"/>
      <c r="I953" s="549"/>
      <c r="J953" s="547"/>
      <c r="K953" s="547"/>
      <c r="L953" s="547"/>
    </row>
    <row r="954" spans="2:12" ht="27.95" hidden="1" customHeight="1" outlineLevel="2" x14ac:dyDescent="0.15">
      <c r="B954" s="535"/>
      <c r="C954" s="536"/>
      <c r="D954" s="536"/>
      <c r="E954" s="536"/>
      <c r="F954" s="537"/>
      <c r="G954" s="99"/>
      <c r="H954" s="204"/>
      <c r="I954" s="550"/>
      <c r="J954" s="547"/>
      <c r="K954" s="547"/>
      <c r="L954" s="547"/>
    </row>
    <row r="955" spans="2:12" ht="27.95" hidden="1" customHeight="1" outlineLevel="2" x14ac:dyDescent="0.15">
      <c r="B955" s="333" t="s">
        <v>283</v>
      </c>
      <c r="C955" s="333"/>
      <c r="D955" s="333"/>
      <c r="E955" s="333"/>
      <c r="F955" s="333"/>
      <c r="G955" s="77"/>
      <c r="H955" s="172"/>
      <c r="I955" s="549"/>
      <c r="J955" s="547"/>
      <c r="K955" s="547"/>
      <c r="L955" s="547"/>
    </row>
    <row r="956" spans="2:12" ht="27.95" hidden="1" customHeight="1" outlineLevel="2" x14ac:dyDescent="0.15">
      <c r="B956" s="535"/>
      <c r="C956" s="536"/>
      <c r="D956" s="536"/>
      <c r="E956" s="536"/>
      <c r="F956" s="537"/>
      <c r="G956" s="99"/>
      <c r="H956" s="204"/>
      <c r="I956" s="550"/>
      <c r="J956" s="547"/>
      <c r="K956" s="547"/>
      <c r="L956" s="547"/>
    </row>
    <row r="957" spans="2:12" ht="27.95" hidden="1" customHeight="1" outlineLevel="2" x14ac:dyDescent="0.15">
      <c r="B957" s="333" t="s">
        <v>283</v>
      </c>
      <c r="C957" s="333"/>
      <c r="D957" s="333"/>
      <c r="E957" s="333"/>
      <c r="F957" s="333"/>
      <c r="G957" s="77"/>
      <c r="H957" s="172"/>
      <c r="I957" s="549"/>
      <c r="J957" s="547"/>
      <c r="K957" s="547"/>
      <c r="L957" s="547"/>
    </row>
    <row r="958" spans="2:12" ht="27.95" hidden="1" customHeight="1" outlineLevel="2" x14ac:dyDescent="0.15">
      <c r="B958" s="535"/>
      <c r="C958" s="536"/>
      <c r="D958" s="536"/>
      <c r="E958" s="536"/>
      <c r="F958" s="537"/>
      <c r="G958" s="99"/>
      <c r="H958" s="204"/>
      <c r="I958" s="550"/>
      <c r="J958" s="547"/>
      <c r="K958" s="547"/>
      <c r="L958" s="547"/>
    </row>
    <row r="959" spans="2:12" ht="27.95" hidden="1" customHeight="1" outlineLevel="2" x14ac:dyDescent="0.15">
      <c r="B959" s="333" t="s">
        <v>283</v>
      </c>
      <c r="C959" s="333"/>
      <c r="D959" s="333"/>
      <c r="E959" s="333"/>
      <c r="F959" s="333"/>
      <c r="G959" s="77"/>
      <c r="H959" s="172"/>
      <c r="I959" s="549"/>
      <c r="J959" s="547"/>
      <c r="K959" s="547"/>
      <c r="L959" s="547"/>
    </row>
    <row r="960" spans="2:12" ht="27.95" hidden="1" customHeight="1" outlineLevel="2" x14ac:dyDescent="0.15">
      <c r="B960" s="535"/>
      <c r="C960" s="536"/>
      <c r="D960" s="536"/>
      <c r="E960" s="536"/>
      <c r="F960" s="537"/>
      <c r="G960" s="99"/>
      <c r="H960" s="204"/>
      <c r="I960" s="550"/>
      <c r="J960" s="547"/>
      <c r="K960" s="547"/>
      <c r="L960" s="547"/>
    </row>
    <row r="961" spans="2:14" ht="27.95" hidden="1" customHeight="1" outlineLevel="1" collapsed="1" x14ac:dyDescent="0.15">
      <c r="B961" s="329" t="s">
        <v>337</v>
      </c>
      <c r="C961" s="330"/>
      <c r="D961" s="330"/>
      <c r="E961" s="330"/>
      <c r="F961" s="331"/>
      <c r="G961" s="77"/>
      <c r="H961" s="172"/>
      <c r="I961" s="215"/>
      <c r="J961" s="547"/>
      <c r="K961" s="547"/>
      <c r="L961" s="547"/>
    </row>
    <row r="962" spans="2:14" ht="27.95" hidden="1" customHeight="1" outlineLevel="1" thickBot="1" x14ac:dyDescent="0.2">
      <c r="B962" s="535"/>
      <c r="C962" s="536"/>
      <c r="D962" s="536"/>
      <c r="E962" s="536"/>
      <c r="F962" s="537"/>
      <c r="G962" s="99"/>
      <c r="H962" s="204"/>
      <c r="I962" s="229"/>
      <c r="J962" s="547"/>
      <c r="K962" s="547"/>
      <c r="L962" s="547"/>
    </row>
    <row r="963" spans="2:14" ht="27.95" hidden="1" customHeight="1" outlineLevel="2" x14ac:dyDescent="0.15">
      <c r="B963" s="329" t="s">
        <v>337</v>
      </c>
      <c r="C963" s="330"/>
      <c r="D963" s="330"/>
      <c r="E963" s="330"/>
      <c r="F963" s="331"/>
      <c r="G963" s="77"/>
      <c r="H963" s="172"/>
      <c r="I963" s="215"/>
      <c r="J963" s="547"/>
      <c r="K963" s="547"/>
      <c r="L963" s="547"/>
    </row>
    <row r="964" spans="2:14" ht="27.95" hidden="1" customHeight="1" outlineLevel="2" x14ac:dyDescent="0.15">
      <c r="B964" s="535"/>
      <c r="C964" s="536"/>
      <c r="D964" s="536"/>
      <c r="E964" s="536"/>
      <c r="F964" s="537"/>
      <c r="G964" s="99"/>
      <c r="H964" s="204"/>
      <c r="I964" s="229"/>
      <c r="J964" s="547"/>
      <c r="K964" s="547"/>
      <c r="L964" s="547"/>
      <c r="N964" s="157" t="e">
        <f>H964/I964</f>
        <v>#DIV/0!</v>
      </c>
    </row>
    <row r="965" spans="2:14" ht="27.95" hidden="1" customHeight="1" outlineLevel="2" x14ac:dyDescent="0.15">
      <c r="B965" s="329" t="s">
        <v>337</v>
      </c>
      <c r="C965" s="330"/>
      <c r="D965" s="330"/>
      <c r="E965" s="330"/>
      <c r="F965" s="331"/>
      <c r="G965" s="77"/>
      <c r="H965" s="172"/>
      <c r="I965" s="215"/>
      <c r="J965" s="547"/>
      <c r="K965" s="547"/>
      <c r="L965" s="547"/>
    </row>
    <row r="966" spans="2:14" ht="27.95" hidden="1" customHeight="1" outlineLevel="2" x14ac:dyDescent="0.15">
      <c r="B966" s="535"/>
      <c r="C966" s="536"/>
      <c r="D966" s="536"/>
      <c r="E966" s="536"/>
      <c r="F966" s="537"/>
      <c r="G966" s="99"/>
      <c r="H966" s="204"/>
      <c r="I966" s="229"/>
      <c r="J966" s="547"/>
      <c r="K966" s="547"/>
      <c r="L966" s="547"/>
      <c r="N966" s="157" t="e">
        <f>H966/I966</f>
        <v>#DIV/0!</v>
      </c>
    </row>
    <row r="967" spans="2:14" ht="27.95" hidden="1" customHeight="1" outlineLevel="2" x14ac:dyDescent="0.15">
      <c r="B967" s="329" t="s">
        <v>337</v>
      </c>
      <c r="C967" s="330"/>
      <c r="D967" s="330"/>
      <c r="E967" s="330"/>
      <c r="F967" s="331"/>
      <c r="G967" s="77"/>
      <c r="H967" s="172"/>
      <c r="I967" s="215"/>
      <c r="J967" s="547"/>
      <c r="K967" s="547"/>
      <c r="L967" s="547"/>
    </row>
    <row r="968" spans="2:14" ht="27.95" hidden="1" customHeight="1" outlineLevel="2" x14ac:dyDescent="0.15">
      <c r="B968" s="535"/>
      <c r="C968" s="536"/>
      <c r="D968" s="536"/>
      <c r="E968" s="536"/>
      <c r="F968" s="537"/>
      <c r="G968" s="99"/>
      <c r="H968" s="204"/>
      <c r="I968" s="229"/>
      <c r="J968" s="547"/>
      <c r="K968" s="547"/>
      <c r="L968" s="547"/>
      <c r="N968" s="157" t="e">
        <f>H968/I968</f>
        <v>#DIV/0!</v>
      </c>
    </row>
    <row r="969" spans="2:14" ht="27.95" hidden="1" customHeight="1" outlineLevel="2" x14ac:dyDescent="0.15">
      <c r="B969" s="329" t="s">
        <v>337</v>
      </c>
      <c r="C969" s="330"/>
      <c r="D969" s="330"/>
      <c r="E969" s="330"/>
      <c r="F969" s="331"/>
      <c r="G969" s="77"/>
      <c r="H969" s="172"/>
      <c r="I969" s="215"/>
      <c r="J969" s="547"/>
      <c r="K969" s="547"/>
      <c r="L969" s="547"/>
    </row>
    <row r="970" spans="2:14" ht="27.95" hidden="1" customHeight="1" outlineLevel="2" thickBot="1" x14ac:dyDescent="0.2">
      <c r="B970" s="535"/>
      <c r="C970" s="536"/>
      <c r="D970" s="536"/>
      <c r="E970" s="536"/>
      <c r="F970" s="537"/>
      <c r="G970" s="99"/>
      <c r="H970" s="204"/>
      <c r="I970" s="229"/>
      <c r="J970" s="548"/>
      <c r="K970" s="548"/>
      <c r="L970" s="548"/>
      <c r="N970" s="157" t="e">
        <f>H970/I970</f>
        <v>#DIV/0!</v>
      </c>
    </row>
    <row r="971" spans="2:14" ht="27.95" hidden="1" customHeight="1" outlineLevel="1" collapsed="1" x14ac:dyDescent="0.15">
      <c r="B971" s="538" t="s">
        <v>341</v>
      </c>
      <c r="C971" s="539"/>
      <c r="D971" s="539"/>
      <c r="E971" s="539"/>
      <c r="F971" s="539"/>
      <c r="G971" s="540"/>
      <c r="H971" s="226">
        <f>H931+H933+H935+H937+H939+H941+H943+H945+H947+H949+H951+H953+H955+H957+H959+H961+H963+H965+H967+H969</f>
        <v>0</v>
      </c>
      <c r="I971" s="544"/>
      <c r="J971" s="226">
        <f>IFERROR(MIN(H961/I961,100000)*I961+ROUNDDOWN(SUM(H931,H941,H951)*3/4,-3),0)</f>
        <v>0</v>
      </c>
      <c r="K971" s="226">
        <v>10000000</v>
      </c>
      <c r="L971" s="98">
        <f>MIN(J971,K971)</f>
        <v>0</v>
      </c>
    </row>
    <row r="972" spans="2:14" ht="27.95" hidden="1" customHeight="1" outlineLevel="1" thickBot="1" x14ac:dyDescent="0.2">
      <c r="B972" s="541"/>
      <c r="C972" s="542"/>
      <c r="D972" s="542"/>
      <c r="E972" s="542"/>
      <c r="F972" s="542"/>
      <c r="G972" s="543"/>
      <c r="H972" s="219">
        <f>H932+H934+H936+H938+H940+H942+H944+H946+H948+H950+H952+H954+H956+H958+H960+H962+H964+H966+H968+H970</f>
        <v>0</v>
      </c>
      <c r="I972" s="545"/>
      <c r="J972" s="220">
        <f>IFERROR(MIN(H962/I962,100000)*I962+ROUNDDOWN(SUM(H932,H942,H952)*3/4,-3),0)</f>
        <v>0</v>
      </c>
      <c r="K972" s="219">
        <v>10000000</v>
      </c>
      <c r="L972" s="230">
        <f>MIN(J972,K972)</f>
        <v>0</v>
      </c>
    </row>
    <row r="973" spans="2:14" collapsed="1" x14ac:dyDescent="0.15">
      <c r="K973" s="174"/>
    </row>
    <row r="974" spans="2:14" x14ac:dyDescent="0.15">
      <c r="C974" s="529" t="s">
        <v>335</v>
      </c>
      <c r="D974" s="530"/>
      <c r="E974" s="530"/>
      <c r="F974" s="531"/>
      <c r="G974" s="235">
        <f>J7+J519</f>
        <v>0</v>
      </c>
      <c r="I974" s="190"/>
    </row>
    <row r="975" spans="2:14" x14ac:dyDescent="0.15">
      <c r="C975" s="532"/>
      <c r="D975" s="533"/>
      <c r="E975" s="533"/>
      <c r="F975" s="534"/>
      <c r="G975" s="233">
        <f>J8+J520</f>
        <v>0</v>
      </c>
      <c r="I975" s="190"/>
    </row>
    <row r="976" spans="2:14" s="157" customFormat="1" ht="14.25" thickBot="1" x14ac:dyDescent="0.2">
      <c r="C976" s="156"/>
      <c r="D976" s="156"/>
      <c r="E976" s="156"/>
      <c r="F976" s="156"/>
      <c r="G976" s="156"/>
      <c r="L976" s="156"/>
      <c r="M976" s="156"/>
    </row>
    <row r="977" spans="3:13" s="157" customFormat="1" ht="35.1" customHeight="1" thickTop="1" x14ac:dyDescent="0.15">
      <c r="C977" s="523" t="s">
        <v>284</v>
      </c>
      <c r="D977" s="524"/>
      <c r="E977" s="524"/>
      <c r="F977" s="525"/>
      <c r="G977" s="234">
        <f>J9+J521</f>
        <v>0</v>
      </c>
      <c r="L977" s="156"/>
      <c r="M977" s="156"/>
    </row>
    <row r="978" spans="3:13" s="157" customFormat="1" ht="35.1" customHeight="1" thickBot="1" x14ac:dyDescent="0.2">
      <c r="C978" s="526"/>
      <c r="D978" s="527"/>
      <c r="E978" s="527"/>
      <c r="F978" s="528"/>
      <c r="G978" s="232">
        <f>J10+J522</f>
        <v>0</v>
      </c>
      <c r="L978" s="156"/>
      <c r="M978" s="156"/>
    </row>
    <row r="979" spans="3:13" s="157" customFormat="1" ht="14.25" thickTop="1" x14ac:dyDescent="0.15">
      <c r="C979" s="156"/>
      <c r="D979" s="156"/>
      <c r="E979" s="156"/>
      <c r="F979" s="156"/>
      <c r="G979" s="156"/>
      <c r="L979" s="156"/>
      <c r="M979" s="156"/>
    </row>
  </sheetData>
  <protectedRanges>
    <protectedRange sqref="D14:H14 D23:H23 D32:H32 D41:H41 D50:H50 D59:H59 D68:H68 D77:H77 D86:H86 D95:H95 D106:H106 D147:H147 D188:H188 D229:H229 D270:H270 D311:H311 D352:H352 D393:H393 D434:H434 D475:H475" name="範囲1"/>
  </protectedRanges>
  <mergeCells count="944">
    <mergeCell ref="L111:L112"/>
    <mergeCell ref="B3:L3"/>
    <mergeCell ref="D14:H14"/>
    <mergeCell ref="B15:G15"/>
    <mergeCell ref="E17:G17"/>
    <mergeCell ref="E19:G19"/>
    <mergeCell ref="I18:I19"/>
    <mergeCell ref="K18:K19"/>
    <mergeCell ref="B294:F295"/>
    <mergeCell ref="B296:F297"/>
    <mergeCell ref="K27:K28"/>
    <mergeCell ref="E28:G28"/>
    <mergeCell ref="B29:G30"/>
    <mergeCell ref="I29:I30"/>
    <mergeCell ref="J29:J30"/>
    <mergeCell ref="I20:I21"/>
    <mergeCell ref="J20:J21"/>
    <mergeCell ref="B16:D17"/>
    <mergeCell ref="B20:G21"/>
    <mergeCell ref="D23:H23"/>
    <mergeCell ref="B24:G24"/>
    <mergeCell ref="E16:G16"/>
    <mergeCell ref="E18:G18"/>
    <mergeCell ref="B18:D19"/>
    <mergeCell ref="B25:D26"/>
    <mergeCell ref="B289:G290"/>
    <mergeCell ref="I289:K290"/>
    <mergeCell ref="B149:F149"/>
    <mergeCell ref="B129:F129"/>
    <mergeCell ref="B134:F135"/>
    <mergeCell ref="B136:F137"/>
    <mergeCell ref="B138:F139"/>
    <mergeCell ref="B140:F141"/>
    <mergeCell ref="B142:F143"/>
    <mergeCell ref="B162:F163"/>
    <mergeCell ref="B164:F165"/>
    <mergeCell ref="B150:F151"/>
    <mergeCell ref="B152:F153"/>
    <mergeCell ref="B154:G155"/>
    <mergeCell ref="I154:K155"/>
    <mergeCell ref="B144:G145"/>
    <mergeCell ref="I144:K145"/>
    <mergeCell ref="D147:H147"/>
    <mergeCell ref="B252:F252"/>
    <mergeCell ref="B253:F254"/>
    <mergeCell ref="B255:F256"/>
    <mergeCell ref="B244:F245"/>
    <mergeCell ref="B306:F307"/>
    <mergeCell ref="B308:G309"/>
    <mergeCell ref="I308:K309"/>
    <mergeCell ref="D311:H311"/>
    <mergeCell ref="B300:F301"/>
    <mergeCell ref="B302:F303"/>
    <mergeCell ref="B304:F305"/>
    <mergeCell ref="B298:F299"/>
    <mergeCell ref="B293:F293"/>
    <mergeCell ref="B326:F327"/>
    <mergeCell ref="B328:F329"/>
    <mergeCell ref="B318:G319"/>
    <mergeCell ref="I318:K319"/>
    <mergeCell ref="B320:F321"/>
    <mergeCell ref="B322:F323"/>
    <mergeCell ref="B313:F313"/>
    <mergeCell ref="B314:F315"/>
    <mergeCell ref="B316:F317"/>
    <mergeCell ref="B378:F379"/>
    <mergeCell ref="B380:F381"/>
    <mergeCell ref="B382:F383"/>
    <mergeCell ref="B375:F375"/>
    <mergeCell ref="B376:F377"/>
    <mergeCell ref="B359:G360"/>
    <mergeCell ref="I359:K360"/>
    <mergeCell ref="B361:F362"/>
    <mergeCell ref="B363:F364"/>
    <mergeCell ref="B365:G366"/>
    <mergeCell ref="I365:K366"/>
    <mergeCell ref="B367:F368"/>
    <mergeCell ref="B369:F370"/>
    <mergeCell ref="B371:G372"/>
    <mergeCell ref="I371:K372"/>
    <mergeCell ref="B396:F397"/>
    <mergeCell ref="B398:F399"/>
    <mergeCell ref="B400:G401"/>
    <mergeCell ref="I400:K401"/>
    <mergeCell ref="B390:G391"/>
    <mergeCell ref="I390:K391"/>
    <mergeCell ref="D393:H393"/>
    <mergeCell ref="B395:F395"/>
    <mergeCell ref="B384:F385"/>
    <mergeCell ref="B386:F387"/>
    <mergeCell ref="B388:F389"/>
    <mergeCell ref="B416:F416"/>
    <mergeCell ref="B417:F418"/>
    <mergeCell ref="B419:F420"/>
    <mergeCell ref="B408:F409"/>
    <mergeCell ref="B410:F411"/>
    <mergeCell ref="B412:G413"/>
    <mergeCell ref="I412:K413"/>
    <mergeCell ref="B402:F403"/>
    <mergeCell ref="B404:F405"/>
    <mergeCell ref="B406:G407"/>
    <mergeCell ref="I406:K407"/>
    <mergeCell ref="B431:G432"/>
    <mergeCell ref="I431:K432"/>
    <mergeCell ref="D434:H434"/>
    <mergeCell ref="B437:F438"/>
    <mergeCell ref="B427:F428"/>
    <mergeCell ref="B429:F430"/>
    <mergeCell ref="B421:F422"/>
    <mergeCell ref="B423:F424"/>
    <mergeCell ref="B425:F426"/>
    <mergeCell ref="B445:F446"/>
    <mergeCell ref="B447:G448"/>
    <mergeCell ref="I447:K448"/>
    <mergeCell ref="B449:F450"/>
    <mergeCell ref="B439:F440"/>
    <mergeCell ref="B441:G442"/>
    <mergeCell ref="I441:K442"/>
    <mergeCell ref="B443:F444"/>
    <mergeCell ref="B436:F436"/>
    <mergeCell ref="B462:F463"/>
    <mergeCell ref="B464:F465"/>
    <mergeCell ref="B466:F467"/>
    <mergeCell ref="B457:F457"/>
    <mergeCell ref="B458:F459"/>
    <mergeCell ref="B460:F461"/>
    <mergeCell ref="B451:F452"/>
    <mergeCell ref="B453:G454"/>
    <mergeCell ref="I453:K454"/>
    <mergeCell ref="B480:F481"/>
    <mergeCell ref="B482:G483"/>
    <mergeCell ref="I482:K483"/>
    <mergeCell ref="B484:F485"/>
    <mergeCell ref="D475:H475"/>
    <mergeCell ref="B477:F477"/>
    <mergeCell ref="B478:F479"/>
    <mergeCell ref="B468:F469"/>
    <mergeCell ref="B470:F471"/>
    <mergeCell ref="B472:G473"/>
    <mergeCell ref="I472:K473"/>
    <mergeCell ref="D524:H524"/>
    <mergeCell ref="B525:F525"/>
    <mergeCell ref="B527:F527"/>
    <mergeCell ref="B536:F536"/>
    <mergeCell ref="B538:F538"/>
    <mergeCell ref="B539:F539"/>
    <mergeCell ref="B486:F487"/>
    <mergeCell ref="B488:G489"/>
    <mergeCell ref="I488:K489"/>
    <mergeCell ref="B490:F491"/>
    <mergeCell ref="I513:K514"/>
    <mergeCell ref="B503:F504"/>
    <mergeCell ref="B505:F506"/>
    <mergeCell ref="B507:F508"/>
    <mergeCell ref="B509:F510"/>
    <mergeCell ref="B511:F512"/>
    <mergeCell ref="B513:G514"/>
    <mergeCell ref="B492:F493"/>
    <mergeCell ref="B494:G495"/>
    <mergeCell ref="I494:K495"/>
    <mergeCell ref="B498:F498"/>
    <mergeCell ref="B499:F500"/>
    <mergeCell ref="B501:F502"/>
    <mergeCell ref="I528:I529"/>
    <mergeCell ref="B587:F587"/>
    <mergeCell ref="B588:F588"/>
    <mergeCell ref="B598:F598"/>
    <mergeCell ref="B599:F599"/>
    <mergeCell ref="I591:I592"/>
    <mergeCell ref="I593:I594"/>
    <mergeCell ref="B573:F573"/>
    <mergeCell ref="B574:F574"/>
    <mergeCell ref="B575:F575"/>
    <mergeCell ref="B576:F576"/>
    <mergeCell ref="B577:F577"/>
    <mergeCell ref="B578:F578"/>
    <mergeCell ref="B579:F579"/>
    <mergeCell ref="B580:F580"/>
    <mergeCell ref="B581:F581"/>
    <mergeCell ref="I573:I574"/>
    <mergeCell ref="I575:I576"/>
    <mergeCell ref="I577:I578"/>
    <mergeCell ref="I579:I580"/>
    <mergeCell ref="B582:F582"/>
    <mergeCell ref="B583:F583"/>
    <mergeCell ref="B584:F584"/>
    <mergeCell ref="B585:F585"/>
    <mergeCell ref="B586:F586"/>
    <mergeCell ref="I611:I612"/>
    <mergeCell ref="B589:F589"/>
    <mergeCell ref="B590:F590"/>
    <mergeCell ref="B591:F591"/>
    <mergeCell ref="B592:F592"/>
    <mergeCell ref="B593:F593"/>
    <mergeCell ref="B594:F594"/>
    <mergeCell ref="B595:F595"/>
    <mergeCell ref="B596:F596"/>
    <mergeCell ref="B597:F597"/>
    <mergeCell ref="B605:F605"/>
    <mergeCell ref="B606:F606"/>
    <mergeCell ref="B607:F607"/>
    <mergeCell ref="B608:F608"/>
    <mergeCell ref="B609:F609"/>
    <mergeCell ref="B610:F610"/>
    <mergeCell ref="B603:F603"/>
    <mergeCell ref="B604:F604"/>
    <mergeCell ref="B611:G612"/>
    <mergeCell ref="B646:F646"/>
    <mergeCell ref="B647:F647"/>
    <mergeCell ref="B632:F632"/>
    <mergeCell ref="B633:F633"/>
    <mergeCell ref="B621:F621"/>
    <mergeCell ref="B622:F622"/>
    <mergeCell ref="B623:F623"/>
    <mergeCell ref="B624:F624"/>
    <mergeCell ref="B625:F625"/>
    <mergeCell ref="B626:F626"/>
    <mergeCell ref="B627:F627"/>
    <mergeCell ref="B628:F628"/>
    <mergeCell ref="B629:F629"/>
    <mergeCell ref="B630:F630"/>
    <mergeCell ref="B631:F631"/>
    <mergeCell ref="B634:F634"/>
    <mergeCell ref="B679:F679"/>
    <mergeCell ref="B653:F653"/>
    <mergeCell ref="B654:F654"/>
    <mergeCell ref="B655:F655"/>
    <mergeCell ref="B660:F660"/>
    <mergeCell ref="B661:F661"/>
    <mergeCell ref="B651:F651"/>
    <mergeCell ref="B652:F652"/>
    <mergeCell ref="B662:F662"/>
    <mergeCell ref="B663:F663"/>
    <mergeCell ref="E25:G25"/>
    <mergeCell ref="E26:G26"/>
    <mergeCell ref="B27:D28"/>
    <mergeCell ref="D32:H32"/>
    <mergeCell ref="B33:G33"/>
    <mergeCell ref="B34:D35"/>
    <mergeCell ref="E34:G34"/>
    <mergeCell ref="E35:G35"/>
    <mergeCell ref="B36:D37"/>
    <mergeCell ref="E36:G36"/>
    <mergeCell ref="E27:G27"/>
    <mergeCell ref="I27:I28"/>
    <mergeCell ref="D41:H41"/>
    <mergeCell ref="B42:G42"/>
    <mergeCell ref="B43:D44"/>
    <mergeCell ref="E43:G43"/>
    <mergeCell ref="E44:G44"/>
    <mergeCell ref="B45:D46"/>
    <mergeCell ref="E45:G45"/>
    <mergeCell ref="I36:I37"/>
    <mergeCell ref="I45:I46"/>
    <mergeCell ref="K45:K46"/>
    <mergeCell ref="E46:G46"/>
    <mergeCell ref="B47:G48"/>
    <mergeCell ref="I47:I48"/>
    <mergeCell ref="J47:J48"/>
    <mergeCell ref="D59:H59"/>
    <mergeCell ref="K36:K37"/>
    <mergeCell ref="E37:G37"/>
    <mergeCell ref="B38:G39"/>
    <mergeCell ref="I38:I39"/>
    <mergeCell ref="J38:J39"/>
    <mergeCell ref="D50:H50"/>
    <mergeCell ref="B51:G51"/>
    <mergeCell ref="B52:D53"/>
    <mergeCell ref="E52:G52"/>
    <mergeCell ref="E53:G53"/>
    <mergeCell ref="B60:G60"/>
    <mergeCell ref="B61:D62"/>
    <mergeCell ref="E61:G61"/>
    <mergeCell ref="E62:G62"/>
    <mergeCell ref="B63:D64"/>
    <mergeCell ref="E63:G63"/>
    <mergeCell ref="I54:I55"/>
    <mergeCell ref="K54:K55"/>
    <mergeCell ref="E55:G55"/>
    <mergeCell ref="B56:G57"/>
    <mergeCell ref="I56:I57"/>
    <mergeCell ref="J56:J57"/>
    <mergeCell ref="B54:D55"/>
    <mergeCell ref="E54:G54"/>
    <mergeCell ref="D68:H68"/>
    <mergeCell ref="B69:G69"/>
    <mergeCell ref="B70:D71"/>
    <mergeCell ref="E70:G70"/>
    <mergeCell ref="E71:G71"/>
    <mergeCell ref="B72:D73"/>
    <mergeCell ref="E72:G72"/>
    <mergeCell ref="I63:I64"/>
    <mergeCell ref="K63:K64"/>
    <mergeCell ref="E64:G64"/>
    <mergeCell ref="B65:G66"/>
    <mergeCell ref="I65:I66"/>
    <mergeCell ref="J65:J66"/>
    <mergeCell ref="D77:H77"/>
    <mergeCell ref="B78:G78"/>
    <mergeCell ref="B79:D80"/>
    <mergeCell ref="E79:G79"/>
    <mergeCell ref="E80:G80"/>
    <mergeCell ref="B81:D82"/>
    <mergeCell ref="E81:G81"/>
    <mergeCell ref="I72:I73"/>
    <mergeCell ref="K72:K73"/>
    <mergeCell ref="E73:G73"/>
    <mergeCell ref="B74:G75"/>
    <mergeCell ref="I74:I75"/>
    <mergeCell ref="J74:J75"/>
    <mergeCell ref="D86:H86"/>
    <mergeCell ref="B87:G87"/>
    <mergeCell ref="B88:D89"/>
    <mergeCell ref="E88:G88"/>
    <mergeCell ref="E89:G89"/>
    <mergeCell ref="B90:D91"/>
    <mergeCell ref="E90:G90"/>
    <mergeCell ref="I81:I82"/>
    <mergeCell ref="K81:K82"/>
    <mergeCell ref="E82:G82"/>
    <mergeCell ref="B83:G84"/>
    <mergeCell ref="I83:I84"/>
    <mergeCell ref="J83:J84"/>
    <mergeCell ref="D95:H95"/>
    <mergeCell ref="B96:G96"/>
    <mergeCell ref="B97:D98"/>
    <mergeCell ref="E97:G97"/>
    <mergeCell ref="E98:G98"/>
    <mergeCell ref="B99:D100"/>
    <mergeCell ref="E99:G99"/>
    <mergeCell ref="I90:I91"/>
    <mergeCell ref="K90:K91"/>
    <mergeCell ref="E91:G91"/>
    <mergeCell ref="B92:G93"/>
    <mergeCell ref="I92:I93"/>
    <mergeCell ref="J92:J93"/>
    <mergeCell ref="B113:G114"/>
    <mergeCell ref="I113:K114"/>
    <mergeCell ref="B130:F131"/>
    <mergeCell ref="B132:F133"/>
    <mergeCell ref="B125:G126"/>
    <mergeCell ref="I125:K126"/>
    <mergeCell ref="I99:I100"/>
    <mergeCell ref="K99:K100"/>
    <mergeCell ref="E100:G100"/>
    <mergeCell ref="B101:G102"/>
    <mergeCell ref="I101:I102"/>
    <mergeCell ref="J101:J102"/>
    <mergeCell ref="D106:H106"/>
    <mergeCell ref="B108:F108"/>
    <mergeCell ref="B109:F110"/>
    <mergeCell ref="B111:F112"/>
    <mergeCell ref="B115:F116"/>
    <mergeCell ref="B117:F118"/>
    <mergeCell ref="B119:G120"/>
    <mergeCell ref="I119:K120"/>
    <mergeCell ref="B121:F122"/>
    <mergeCell ref="B123:F124"/>
    <mergeCell ref="B246:F247"/>
    <mergeCell ref="B248:G249"/>
    <mergeCell ref="I248:K249"/>
    <mergeCell ref="B232:F233"/>
    <mergeCell ref="B234:F235"/>
    <mergeCell ref="B238:F239"/>
    <mergeCell ref="B222:F223"/>
    <mergeCell ref="B224:F225"/>
    <mergeCell ref="B226:G227"/>
    <mergeCell ref="I226:K227"/>
    <mergeCell ref="D229:H229"/>
    <mergeCell ref="B231:F231"/>
    <mergeCell ref="B236:G237"/>
    <mergeCell ref="I236:K237"/>
    <mergeCell ref="B240:F241"/>
    <mergeCell ref="B242:G243"/>
    <mergeCell ref="I242:K243"/>
    <mergeCell ref="B216:F217"/>
    <mergeCell ref="B218:F219"/>
    <mergeCell ref="B220:F221"/>
    <mergeCell ref="B212:F213"/>
    <mergeCell ref="B191:F192"/>
    <mergeCell ref="B193:F194"/>
    <mergeCell ref="B195:G196"/>
    <mergeCell ref="I195:K196"/>
    <mergeCell ref="B197:F198"/>
    <mergeCell ref="B199:F200"/>
    <mergeCell ref="I201:K202"/>
    <mergeCell ref="B203:F204"/>
    <mergeCell ref="B205:F206"/>
    <mergeCell ref="B207:G208"/>
    <mergeCell ref="I207:K208"/>
    <mergeCell ref="B211:F211"/>
    <mergeCell ref="B214:F215"/>
    <mergeCell ref="B201:G202"/>
    <mergeCell ref="B156:F157"/>
    <mergeCell ref="B160:G161"/>
    <mergeCell ref="I160:K161"/>
    <mergeCell ref="B166:G167"/>
    <mergeCell ref="I166:K167"/>
    <mergeCell ref="B170:F170"/>
    <mergeCell ref="B185:G186"/>
    <mergeCell ref="I185:K186"/>
    <mergeCell ref="D188:H188"/>
    <mergeCell ref="B190:F190"/>
    <mergeCell ref="B181:F182"/>
    <mergeCell ref="B183:F184"/>
    <mergeCell ref="B177:F178"/>
    <mergeCell ref="B179:F180"/>
    <mergeCell ref="B171:F172"/>
    <mergeCell ref="B173:F174"/>
    <mergeCell ref="B175:F176"/>
    <mergeCell ref="B158:F159"/>
    <mergeCell ref="I267:K268"/>
    <mergeCell ref="D270:H270"/>
    <mergeCell ref="B272:F272"/>
    <mergeCell ref="B273:F274"/>
    <mergeCell ref="B275:F276"/>
    <mergeCell ref="B277:G278"/>
    <mergeCell ref="I277:K278"/>
    <mergeCell ref="B257:F258"/>
    <mergeCell ref="B259:F260"/>
    <mergeCell ref="B261:F262"/>
    <mergeCell ref="B263:F264"/>
    <mergeCell ref="B265:F266"/>
    <mergeCell ref="B267:G268"/>
    <mergeCell ref="B279:F280"/>
    <mergeCell ref="B281:F282"/>
    <mergeCell ref="B283:G284"/>
    <mergeCell ref="I283:K284"/>
    <mergeCell ref="B285:F286"/>
    <mergeCell ref="B287:F288"/>
    <mergeCell ref="B355:F356"/>
    <mergeCell ref="B357:F358"/>
    <mergeCell ref="B349:G350"/>
    <mergeCell ref="I349:K350"/>
    <mergeCell ref="D352:H352"/>
    <mergeCell ref="B354:F354"/>
    <mergeCell ref="B343:F344"/>
    <mergeCell ref="B345:F346"/>
    <mergeCell ref="B347:F348"/>
    <mergeCell ref="B335:F336"/>
    <mergeCell ref="B337:F338"/>
    <mergeCell ref="B339:F340"/>
    <mergeCell ref="B341:F342"/>
    <mergeCell ref="B334:F334"/>
    <mergeCell ref="B330:G331"/>
    <mergeCell ref="I330:K331"/>
    <mergeCell ref="B324:G325"/>
    <mergeCell ref="I324:K325"/>
    <mergeCell ref="B561:F561"/>
    <mergeCell ref="B566:G567"/>
    <mergeCell ref="B564:F564"/>
    <mergeCell ref="B565:F565"/>
    <mergeCell ref="J526:J565"/>
    <mergeCell ref="K526:K565"/>
    <mergeCell ref="I548:I549"/>
    <mergeCell ref="B550:F550"/>
    <mergeCell ref="I550:I551"/>
    <mergeCell ref="B551:F551"/>
    <mergeCell ref="B541:F541"/>
    <mergeCell ref="B545:F545"/>
    <mergeCell ref="I546:I547"/>
    <mergeCell ref="B532:F532"/>
    <mergeCell ref="I532:I533"/>
    <mergeCell ref="B533:F533"/>
    <mergeCell ref="B534:F534"/>
    <mergeCell ref="B537:F537"/>
    <mergeCell ref="B546:F546"/>
    <mergeCell ref="B547:F547"/>
    <mergeCell ref="B548:F548"/>
    <mergeCell ref="B526:F526"/>
    <mergeCell ref="I526:I527"/>
    <mergeCell ref="B528:F528"/>
    <mergeCell ref="B552:F552"/>
    <mergeCell ref="I554:I555"/>
    <mergeCell ref="B555:F555"/>
    <mergeCell ref="B556:F556"/>
    <mergeCell ref="I534:I535"/>
    <mergeCell ref="B535:F535"/>
    <mergeCell ref="B540:F540"/>
    <mergeCell ref="B542:F542"/>
    <mergeCell ref="B543:F543"/>
    <mergeCell ref="B544:F544"/>
    <mergeCell ref="L526:L565"/>
    <mergeCell ref="I566:I567"/>
    <mergeCell ref="D569:H569"/>
    <mergeCell ref="B570:F570"/>
    <mergeCell ref="B571:F571"/>
    <mergeCell ref="I571:I572"/>
    <mergeCell ref="J571:J610"/>
    <mergeCell ref="K571:K610"/>
    <mergeCell ref="L571:L610"/>
    <mergeCell ref="B557:F557"/>
    <mergeCell ref="B558:F558"/>
    <mergeCell ref="B559:F559"/>
    <mergeCell ref="B560:F560"/>
    <mergeCell ref="B562:F562"/>
    <mergeCell ref="B563:F563"/>
    <mergeCell ref="I552:I553"/>
    <mergeCell ref="B553:F553"/>
    <mergeCell ref="B554:F554"/>
    <mergeCell ref="B529:F529"/>
    <mergeCell ref="B530:F530"/>
    <mergeCell ref="I530:I531"/>
    <mergeCell ref="B531:F531"/>
    <mergeCell ref="B572:F572"/>
    <mergeCell ref="B549:F549"/>
    <mergeCell ref="K616:K655"/>
    <mergeCell ref="L616:L655"/>
    <mergeCell ref="B617:F617"/>
    <mergeCell ref="B618:F618"/>
    <mergeCell ref="I618:I619"/>
    <mergeCell ref="I620:I621"/>
    <mergeCell ref="I595:I596"/>
    <mergeCell ref="I597:I598"/>
    <mergeCell ref="I599:I600"/>
    <mergeCell ref="B600:F600"/>
    <mergeCell ref="B601:F601"/>
    <mergeCell ref="B602:F602"/>
    <mergeCell ref="B648:F648"/>
    <mergeCell ref="B649:F649"/>
    <mergeCell ref="B637:F637"/>
    <mergeCell ref="B638:F638"/>
    <mergeCell ref="B639:F639"/>
    <mergeCell ref="B640:F640"/>
    <mergeCell ref="B641:F641"/>
    <mergeCell ref="B642:F642"/>
    <mergeCell ref="B643:F643"/>
    <mergeCell ref="B644:F644"/>
    <mergeCell ref="B645:F645"/>
    <mergeCell ref="B635:F635"/>
    <mergeCell ref="I636:I637"/>
    <mergeCell ref="I638:I639"/>
    <mergeCell ref="I640:I641"/>
    <mergeCell ref="I642:I643"/>
    <mergeCell ref="I644:I645"/>
    <mergeCell ref="D614:H614"/>
    <mergeCell ref="B616:F616"/>
    <mergeCell ref="I616:I617"/>
    <mergeCell ref="B636:F636"/>
    <mergeCell ref="B619:F619"/>
    <mergeCell ref="B620:F620"/>
    <mergeCell ref="I622:I623"/>
    <mergeCell ref="I624:I625"/>
    <mergeCell ref="B615:F615"/>
    <mergeCell ref="B650:F650"/>
    <mergeCell ref="B656:G657"/>
    <mergeCell ref="I656:I657"/>
    <mergeCell ref="D659:H659"/>
    <mergeCell ref="I661:I662"/>
    <mergeCell ref="J661:J700"/>
    <mergeCell ref="I681:I682"/>
    <mergeCell ref="B682:F682"/>
    <mergeCell ref="I683:I684"/>
    <mergeCell ref="I685:I686"/>
    <mergeCell ref="J616:J655"/>
    <mergeCell ref="B685:F685"/>
    <mergeCell ref="B686:F686"/>
    <mergeCell ref="B687:F687"/>
    <mergeCell ref="B688:F688"/>
    <mergeCell ref="B689:F689"/>
    <mergeCell ref="B690:F690"/>
    <mergeCell ref="B691:F691"/>
    <mergeCell ref="B692:F692"/>
    <mergeCell ref="B693:F693"/>
    <mergeCell ref="B683:F683"/>
    <mergeCell ref="B684:F684"/>
    <mergeCell ref="B694:F694"/>
    <mergeCell ref="B695:F695"/>
    <mergeCell ref="L661:L700"/>
    <mergeCell ref="I663:I664"/>
    <mergeCell ref="B664:F664"/>
    <mergeCell ref="B665:F665"/>
    <mergeCell ref="I665:I666"/>
    <mergeCell ref="B666:F666"/>
    <mergeCell ref="I667:I668"/>
    <mergeCell ref="I669:I670"/>
    <mergeCell ref="B680:F680"/>
    <mergeCell ref="B681:F681"/>
    <mergeCell ref="K661:K700"/>
    <mergeCell ref="I687:I688"/>
    <mergeCell ref="B669:F669"/>
    <mergeCell ref="B670:F670"/>
    <mergeCell ref="B671:F671"/>
    <mergeCell ref="B672:F672"/>
    <mergeCell ref="B673:F673"/>
    <mergeCell ref="B674:F674"/>
    <mergeCell ref="B675:F675"/>
    <mergeCell ref="B676:F676"/>
    <mergeCell ref="B677:F677"/>
    <mergeCell ref="B667:F667"/>
    <mergeCell ref="B668:F668"/>
    <mergeCell ref="B678:F678"/>
    <mergeCell ref="B701:G702"/>
    <mergeCell ref="I701:I702"/>
    <mergeCell ref="D704:H704"/>
    <mergeCell ref="B705:F705"/>
    <mergeCell ref="B706:F706"/>
    <mergeCell ref="I706:I707"/>
    <mergeCell ref="I689:I690"/>
    <mergeCell ref="B696:F696"/>
    <mergeCell ref="B697:F697"/>
    <mergeCell ref="B698:F698"/>
    <mergeCell ref="B699:F699"/>
    <mergeCell ref="B700:F700"/>
    <mergeCell ref="B712:F712"/>
    <mergeCell ref="I712:I713"/>
    <mergeCell ref="B713:F713"/>
    <mergeCell ref="B714:F714"/>
    <mergeCell ref="I714:I715"/>
    <mergeCell ref="B715:F715"/>
    <mergeCell ref="J706:J745"/>
    <mergeCell ref="K706:K745"/>
    <mergeCell ref="L706:L745"/>
    <mergeCell ref="B707:F707"/>
    <mergeCell ref="B708:F708"/>
    <mergeCell ref="I708:I709"/>
    <mergeCell ref="B709:F709"/>
    <mergeCell ref="B710:F710"/>
    <mergeCell ref="I710:I711"/>
    <mergeCell ref="B711:F711"/>
    <mergeCell ref="B722:F722"/>
    <mergeCell ref="B723:F723"/>
    <mergeCell ref="B724:F724"/>
    <mergeCell ref="B725:F725"/>
    <mergeCell ref="B726:F726"/>
    <mergeCell ref="I726:I727"/>
    <mergeCell ref="B727:F727"/>
    <mergeCell ref="B716:F716"/>
    <mergeCell ref="B717:F717"/>
    <mergeCell ref="B718:F718"/>
    <mergeCell ref="B719:F719"/>
    <mergeCell ref="B720:F720"/>
    <mergeCell ref="B721:F721"/>
    <mergeCell ref="B732:F732"/>
    <mergeCell ref="I732:I733"/>
    <mergeCell ref="B733:F733"/>
    <mergeCell ref="B734:F734"/>
    <mergeCell ref="I734:I735"/>
    <mergeCell ref="B735:F735"/>
    <mergeCell ref="B728:F728"/>
    <mergeCell ref="I728:I729"/>
    <mergeCell ref="B729:F729"/>
    <mergeCell ref="B730:F730"/>
    <mergeCell ref="I730:I731"/>
    <mergeCell ref="B731:F731"/>
    <mergeCell ref="B742:F742"/>
    <mergeCell ref="B743:F743"/>
    <mergeCell ref="B744:F744"/>
    <mergeCell ref="B745:F745"/>
    <mergeCell ref="B746:G747"/>
    <mergeCell ref="I746:I747"/>
    <mergeCell ref="B736:F736"/>
    <mergeCell ref="B737:F737"/>
    <mergeCell ref="B738:F738"/>
    <mergeCell ref="B739:F739"/>
    <mergeCell ref="B740:F740"/>
    <mergeCell ref="B741:F741"/>
    <mergeCell ref="D749:H749"/>
    <mergeCell ref="B750:F750"/>
    <mergeCell ref="B751:F751"/>
    <mergeCell ref="I751:I752"/>
    <mergeCell ref="J751:J790"/>
    <mergeCell ref="K751:K790"/>
    <mergeCell ref="B758:F758"/>
    <mergeCell ref="B759:F759"/>
    <mergeCell ref="I759:I760"/>
    <mergeCell ref="B760:F760"/>
    <mergeCell ref="I777:I778"/>
    <mergeCell ref="B778:F778"/>
    <mergeCell ref="B779:F779"/>
    <mergeCell ref="I779:I780"/>
    <mergeCell ref="B780:F780"/>
    <mergeCell ref="B773:F773"/>
    <mergeCell ref="I773:I774"/>
    <mergeCell ref="B774:F774"/>
    <mergeCell ref="B775:F775"/>
    <mergeCell ref="I775:I776"/>
    <mergeCell ref="B776:F776"/>
    <mergeCell ref="B787:F787"/>
    <mergeCell ref="B788:F788"/>
    <mergeCell ref="B789:F789"/>
    <mergeCell ref="L751:L790"/>
    <mergeCell ref="B752:F752"/>
    <mergeCell ref="B753:F753"/>
    <mergeCell ref="I753:I754"/>
    <mergeCell ref="B754:F754"/>
    <mergeCell ref="B755:F755"/>
    <mergeCell ref="I755:I756"/>
    <mergeCell ref="B756:F756"/>
    <mergeCell ref="B757:F757"/>
    <mergeCell ref="I757:I758"/>
    <mergeCell ref="B767:F767"/>
    <mergeCell ref="B768:F768"/>
    <mergeCell ref="B769:F769"/>
    <mergeCell ref="B770:F770"/>
    <mergeCell ref="B771:F771"/>
    <mergeCell ref="I771:I772"/>
    <mergeCell ref="B772:F772"/>
    <mergeCell ref="B761:F761"/>
    <mergeCell ref="B762:F762"/>
    <mergeCell ref="B763:F763"/>
    <mergeCell ref="B764:F764"/>
    <mergeCell ref="B765:F765"/>
    <mergeCell ref="B766:F766"/>
    <mergeCell ref="B777:F777"/>
    <mergeCell ref="B790:F790"/>
    <mergeCell ref="B791:G792"/>
    <mergeCell ref="I791:I792"/>
    <mergeCell ref="B781:F781"/>
    <mergeCell ref="B782:F782"/>
    <mergeCell ref="B783:F783"/>
    <mergeCell ref="B784:F784"/>
    <mergeCell ref="B785:F785"/>
    <mergeCell ref="B786:F786"/>
    <mergeCell ref="D794:H794"/>
    <mergeCell ref="B795:F795"/>
    <mergeCell ref="B796:F796"/>
    <mergeCell ref="I796:I797"/>
    <mergeCell ref="J796:J835"/>
    <mergeCell ref="K796:K835"/>
    <mergeCell ref="B803:F803"/>
    <mergeCell ref="B804:F804"/>
    <mergeCell ref="I804:I805"/>
    <mergeCell ref="B805:F805"/>
    <mergeCell ref="I822:I823"/>
    <mergeCell ref="B823:F823"/>
    <mergeCell ref="B824:F824"/>
    <mergeCell ref="I824:I825"/>
    <mergeCell ref="B825:F825"/>
    <mergeCell ref="B818:F818"/>
    <mergeCell ref="I818:I819"/>
    <mergeCell ref="B819:F819"/>
    <mergeCell ref="B820:F820"/>
    <mergeCell ref="I820:I821"/>
    <mergeCell ref="B821:F821"/>
    <mergeCell ref="B832:F832"/>
    <mergeCell ref="B833:F833"/>
    <mergeCell ref="B834:F834"/>
    <mergeCell ref="L796:L835"/>
    <mergeCell ref="B797:F797"/>
    <mergeCell ref="B798:F798"/>
    <mergeCell ref="I798:I799"/>
    <mergeCell ref="B799:F799"/>
    <mergeCell ref="B800:F800"/>
    <mergeCell ref="I800:I801"/>
    <mergeCell ref="B801:F801"/>
    <mergeCell ref="B802:F802"/>
    <mergeCell ref="I802:I803"/>
    <mergeCell ref="B812:F812"/>
    <mergeCell ref="B813:F813"/>
    <mergeCell ref="B814:F814"/>
    <mergeCell ref="B815:F815"/>
    <mergeCell ref="B816:F816"/>
    <mergeCell ref="I816:I817"/>
    <mergeCell ref="B817:F817"/>
    <mergeCell ref="B806:F806"/>
    <mergeCell ref="B807:F807"/>
    <mergeCell ref="B808:F808"/>
    <mergeCell ref="B809:F809"/>
    <mergeCell ref="B810:F810"/>
    <mergeCell ref="B811:F811"/>
    <mergeCell ref="B822:F822"/>
    <mergeCell ref="B835:F835"/>
    <mergeCell ref="B836:G837"/>
    <mergeCell ref="I836:I837"/>
    <mergeCell ref="B826:F826"/>
    <mergeCell ref="B827:F827"/>
    <mergeCell ref="B828:F828"/>
    <mergeCell ref="B829:F829"/>
    <mergeCell ref="B830:F830"/>
    <mergeCell ref="B831:F831"/>
    <mergeCell ref="D839:H839"/>
    <mergeCell ref="B840:F840"/>
    <mergeCell ref="B841:F841"/>
    <mergeCell ref="I841:I842"/>
    <mergeCell ref="J841:J880"/>
    <mergeCell ref="K841:K880"/>
    <mergeCell ref="B848:F848"/>
    <mergeCell ref="B849:F849"/>
    <mergeCell ref="I849:I850"/>
    <mergeCell ref="B850:F850"/>
    <mergeCell ref="I867:I868"/>
    <mergeCell ref="B868:F868"/>
    <mergeCell ref="B869:F869"/>
    <mergeCell ref="I869:I870"/>
    <mergeCell ref="B870:F870"/>
    <mergeCell ref="B863:F863"/>
    <mergeCell ref="I863:I864"/>
    <mergeCell ref="B864:F864"/>
    <mergeCell ref="B865:F865"/>
    <mergeCell ref="I865:I866"/>
    <mergeCell ref="B866:F866"/>
    <mergeCell ref="B877:F877"/>
    <mergeCell ref="B878:F878"/>
    <mergeCell ref="B879:F879"/>
    <mergeCell ref="L841:L880"/>
    <mergeCell ref="B842:F842"/>
    <mergeCell ref="B843:F843"/>
    <mergeCell ref="I843:I844"/>
    <mergeCell ref="B844:F844"/>
    <mergeCell ref="B845:F845"/>
    <mergeCell ref="I845:I846"/>
    <mergeCell ref="B846:F846"/>
    <mergeCell ref="B847:F847"/>
    <mergeCell ref="I847:I848"/>
    <mergeCell ref="B857:F857"/>
    <mergeCell ref="B858:F858"/>
    <mergeCell ref="B859:F859"/>
    <mergeCell ref="B860:F860"/>
    <mergeCell ref="B861:F861"/>
    <mergeCell ref="I861:I862"/>
    <mergeCell ref="B862:F862"/>
    <mergeCell ref="B851:F851"/>
    <mergeCell ref="B852:F852"/>
    <mergeCell ref="B853:F853"/>
    <mergeCell ref="B854:F854"/>
    <mergeCell ref="B855:F855"/>
    <mergeCell ref="B856:F856"/>
    <mergeCell ref="B867:F867"/>
    <mergeCell ref="B880:F880"/>
    <mergeCell ref="B881:G882"/>
    <mergeCell ref="I881:I882"/>
    <mergeCell ref="B871:F871"/>
    <mergeCell ref="B872:F872"/>
    <mergeCell ref="B873:F873"/>
    <mergeCell ref="B874:F874"/>
    <mergeCell ref="B875:F875"/>
    <mergeCell ref="B876:F876"/>
    <mergeCell ref="D884:H884"/>
    <mergeCell ref="B885:F885"/>
    <mergeCell ref="B886:F886"/>
    <mergeCell ref="I886:I887"/>
    <mergeCell ref="J886:J925"/>
    <mergeCell ref="K886:K925"/>
    <mergeCell ref="B893:F893"/>
    <mergeCell ref="B894:F894"/>
    <mergeCell ref="I894:I895"/>
    <mergeCell ref="B895:F895"/>
    <mergeCell ref="I912:I913"/>
    <mergeCell ref="B913:F913"/>
    <mergeCell ref="B914:F914"/>
    <mergeCell ref="I914:I915"/>
    <mergeCell ref="B915:F915"/>
    <mergeCell ref="B908:F908"/>
    <mergeCell ref="I908:I909"/>
    <mergeCell ref="B909:F909"/>
    <mergeCell ref="B910:F910"/>
    <mergeCell ref="I910:I911"/>
    <mergeCell ref="B911:F911"/>
    <mergeCell ref="B922:F922"/>
    <mergeCell ref="B923:F923"/>
    <mergeCell ref="B924:F924"/>
    <mergeCell ref="L886:L925"/>
    <mergeCell ref="B887:F887"/>
    <mergeCell ref="B888:F888"/>
    <mergeCell ref="I888:I889"/>
    <mergeCell ref="B889:F889"/>
    <mergeCell ref="B890:F890"/>
    <mergeCell ref="I890:I891"/>
    <mergeCell ref="B891:F891"/>
    <mergeCell ref="B892:F892"/>
    <mergeCell ref="I892:I893"/>
    <mergeCell ref="B902:F902"/>
    <mergeCell ref="B903:F903"/>
    <mergeCell ref="B904:F904"/>
    <mergeCell ref="B905:F905"/>
    <mergeCell ref="B906:F906"/>
    <mergeCell ref="I906:I907"/>
    <mergeCell ref="B907:F907"/>
    <mergeCell ref="B896:F896"/>
    <mergeCell ref="B897:F897"/>
    <mergeCell ref="B898:F898"/>
    <mergeCell ref="B899:F899"/>
    <mergeCell ref="B900:F900"/>
    <mergeCell ref="B901:F901"/>
    <mergeCell ref="B912:F912"/>
    <mergeCell ref="B925:F925"/>
    <mergeCell ref="B926:G927"/>
    <mergeCell ref="I926:I927"/>
    <mergeCell ref="B916:F916"/>
    <mergeCell ref="B917:F917"/>
    <mergeCell ref="B918:F918"/>
    <mergeCell ref="B919:F919"/>
    <mergeCell ref="B920:F920"/>
    <mergeCell ref="B921:F921"/>
    <mergeCell ref="D929:H929"/>
    <mergeCell ref="B930:F930"/>
    <mergeCell ref="B931:F931"/>
    <mergeCell ref="I931:I932"/>
    <mergeCell ref="J931:J970"/>
    <mergeCell ref="K931:K970"/>
    <mergeCell ref="B938:F938"/>
    <mergeCell ref="B939:F939"/>
    <mergeCell ref="I939:I940"/>
    <mergeCell ref="B940:F940"/>
    <mergeCell ref="I957:I958"/>
    <mergeCell ref="B958:F958"/>
    <mergeCell ref="B959:F959"/>
    <mergeCell ref="I959:I960"/>
    <mergeCell ref="B960:F960"/>
    <mergeCell ref="B953:F953"/>
    <mergeCell ref="I953:I954"/>
    <mergeCell ref="B954:F954"/>
    <mergeCell ref="B955:F955"/>
    <mergeCell ref="I955:I956"/>
    <mergeCell ref="B956:F956"/>
    <mergeCell ref="L931:L970"/>
    <mergeCell ref="B932:F932"/>
    <mergeCell ref="B933:F933"/>
    <mergeCell ref="I933:I934"/>
    <mergeCell ref="B934:F934"/>
    <mergeCell ref="B935:F935"/>
    <mergeCell ref="I935:I936"/>
    <mergeCell ref="B936:F936"/>
    <mergeCell ref="B937:F937"/>
    <mergeCell ref="I937:I938"/>
    <mergeCell ref="B947:F947"/>
    <mergeCell ref="B948:F948"/>
    <mergeCell ref="B949:F949"/>
    <mergeCell ref="B950:F950"/>
    <mergeCell ref="B951:F951"/>
    <mergeCell ref="I951:I952"/>
    <mergeCell ref="B952:F952"/>
    <mergeCell ref="B941:F941"/>
    <mergeCell ref="B942:F942"/>
    <mergeCell ref="B943:F943"/>
    <mergeCell ref="B944:F944"/>
    <mergeCell ref="B945:F945"/>
    <mergeCell ref="B946:F946"/>
    <mergeCell ref="B957:F957"/>
    <mergeCell ref="C977:F978"/>
    <mergeCell ref="C974:F975"/>
    <mergeCell ref="B967:F967"/>
    <mergeCell ref="B968:F968"/>
    <mergeCell ref="B969:F969"/>
    <mergeCell ref="B970:F970"/>
    <mergeCell ref="B971:G972"/>
    <mergeCell ref="I971:I972"/>
    <mergeCell ref="B961:F961"/>
    <mergeCell ref="B962:F962"/>
    <mergeCell ref="B963:F963"/>
    <mergeCell ref="B964:F964"/>
    <mergeCell ref="B965:F965"/>
    <mergeCell ref="B966:F966"/>
  </mergeCells>
  <phoneticPr fontId="2"/>
  <dataValidations disablePrompts="1" count="1">
    <dataValidation type="list" allowBlank="1" showInputMessage="1" showErrorMessage="1" sqref="B111 B130 B142 B132 B134 B136 B138 B140 B117 B123 B152 B171 B183 B173 B175 B177 B179 B181 B158 B164 B193 B212 B224 B214 B216 B218 B220 B222 B199 B205 B234 B253 B265 B255 B257 B259 B261 B263 B240 B246 B275 B294 B306 B296 B298 B300 B302 B304 B281 B287 B316 B335 B347 B337 B339 B341 B343 B345 B322 B328 B357 B376 B388 B378 B380 B382 B384 B386 B363 B369 B398 B417 B429 B419 B421 B423 B425 B427 B404 B410 B439 B458 B470 B460 B462 B464 B466 B468 B445 B451 B480 B499 B511 B501 B503 B505 B507 B509 B486 B492" xr:uid="{7E6BF3EE-C8A6-47D6-9DD7-496408F18ED4}">
      <formula1>"移乗支援（装着）,移乗支援（リフト）,移乗支援（その他）,移動支援,排泄支援,入浴支援（トロリーバス）,入浴支援（その他）,見守り・コミュニケーション,介護業務支援（介護ソフト）,介護業務支援（その他）,機能訓練支援,食事・栄養管理支援,認知症生活支援・認知症ケア支援,効果的・効率的なコミュニケーションを図るための機器（インカム等）,バックオフィスソフト,ウェアラブル端末"</formula1>
    </dataValidation>
  </dataValidations>
  <printOptions horizontalCentered="1"/>
  <pageMargins left="0.78740157480314965" right="0.78740157480314965" top="0.78740157480314965" bottom="0.39370078740157483" header="0.31496062992125984" footer="0.31496062992125984"/>
  <pageSetup paperSize="9" scale="43" orientation="portrait" r:id="rId1"/>
  <colBreaks count="2" manualBreakCount="2">
    <brk id="13" max="39" man="1"/>
    <brk id="16" max="3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E107"/>
  <sheetViews>
    <sheetView view="pageBreakPreview" zoomScaleNormal="100" zoomScaleSheetLayoutView="100" workbookViewId="0">
      <selection activeCell="K27" sqref="K27:L27"/>
    </sheetView>
  </sheetViews>
  <sheetFormatPr defaultColWidth="9" defaultRowHeight="13.5" x14ac:dyDescent="0.15"/>
  <cols>
    <col min="1" max="47" width="3.75" style="2" customWidth="1"/>
    <col min="48" max="16384" width="9" style="2"/>
  </cols>
  <sheetData>
    <row r="1" spans="1:24" x14ac:dyDescent="0.15">
      <c r="A1" s="2" t="s">
        <v>89</v>
      </c>
    </row>
    <row r="2" spans="1:24" ht="18.75" customHeight="1" x14ac:dyDescent="0.15"/>
    <row r="3" spans="1:24" ht="18.75" customHeight="1" x14ac:dyDescent="0.15">
      <c r="A3" s="277" t="s">
        <v>47</v>
      </c>
      <c r="B3" s="277"/>
      <c r="C3" s="277"/>
      <c r="D3" s="277"/>
      <c r="E3" s="277"/>
      <c r="F3" s="277"/>
      <c r="G3" s="277"/>
      <c r="H3" s="277"/>
      <c r="I3" s="277"/>
      <c r="J3" s="277"/>
      <c r="K3" s="277"/>
      <c r="L3" s="277"/>
      <c r="M3" s="277"/>
      <c r="N3" s="277"/>
      <c r="O3" s="277"/>
      <c r="P3" s="277"/>
      <c r="Q3" s="277"/>
      <c r="R3" s="277"/>
      <c r="S3" s="277"/>
      <c r="T3" s="277"/>
      <c r="U3" s="277"/>
      <c r="V3" s="277"/>
      <c r="W3" s="277"/>
      <c r="X3" s="44"/>
    </row>
    <row r="4" spans="1:24" ht="18.75" customHeight="1" x14ac:dyDescent="0.15"/>
    <row r="5" spans="1:24" s="45" customFormat="1" ht="18.75" customHeight="1" x14ac:dyDescent="0.15">
      <c r="B5" s="45" t="s">
        <v>48</v>
      </c>
    </row>
    <row r="6" spans="1:24" s="45" customFormat="1" ht="18.75" customHeight="1" x14ac:dyDescent="0.15">
      <c r="B6" s="45" t="s">
        <v>49</v>
      </c>
    </row>
    <row r="7" spans="1:24" s="45" customFormat="1" ht="18.75" customHeight="1" x14ac:dyDescent="0.15">
      <c r="B7" s="45" t="s">
        <v>50</v>
      </c>
    </row>
    <row r="8" spans="1:24" s="45" customFormat="1" ht="18.75" customHeight="1" x14ac:dyDescent="0.15"/>
    <row r="9" spans="1:24" s="45" customFormat="1" ht="18.75" customHeight="1" x14ac:dyDescent="0.15">
      <c r="A9" s="278" t="s">
        <v>3</v>
      </c>
      <c r="B9" s="278"/>
      <c r="C9" s="278"/>
      <c r="D9" s="278"/>
      <c r="E9" s="278"/>
      <c r="F9" s="278"/>
      <c r="G9" s="278"/>
      <c r="H9" s="278"/>
      <c r="I9" s="278"/>
      <c r="J9" s="278"/>
      <c r="K9" s="278"/>
      <c r="L9" s="278"/>
      <c r="M9" s="278"/>
      <c r="N9" s="278"/>
      <c r="O9" s="278"/>
      <c r="P9" s="278"/>
      <c r="Q9" s="278"/>
      <c r="R9" s="278"/>
      <c r="S9" s="278"/>
      <c r="T9" s="278"/>
      <c r="U9" s="278"/>
      <c r="V9" s="278"/>
      <c r="W9" s="278"/>
    </row>
    <row r="10" spans="1:24" s="45" customFormat="1" ht="18.75" customHeight="1" x14ac:dyDescent="0.15"/>
    <row r="11" spans="1:24" s="45" customFormat="1" ht="18.75" customHeight="1" x14ac:dyDescent="0.15">
      <c r="B11" s="45" t="s">
        <v>51</v>
      </c>
    </row>
    <row r="12" spans="1:24" s="45" customFormat="1" ht="18.75" customHeight="1" x14ac:dyDescent="0.15">
      <c r="B12" s="45" t="s">
        <v>52</v>
      </c>
    </row>
    <row r="13" spans="1:24" s="45" customFormat="1" ht="18.75" customHeight="1" x14ac:dyDescent="0.15">
      <c r="B13" s="45" t="s">
        <v>53</v>
      </c>
    </row>
    <row r="14" spans="1:24" s="45" customFormat="1" ht="18.75" customHeight="1" x14ac:dyDescent="0.15">
      <c r="B14" s="45" t="s">
        <v>54</v>
      </c>
    </row>
    <row r="15" spans="1:24" s="45" customFormat="1" ht="18.75" customHeight="1" x14ac:dyDescent="0.15">
      <c r="B15" s="45" t="s">
        <v>55</v>
      </c>
    </row>
    <row r="16" spans="1:24" s="45" customFormat="1" ht="18.75" customHeight="1" x14ac:dyDescent="0.15">
      <c r="B16" s="45" t="s">
        <v>56</v>
      </c>
    </row>
    <row r="17" spans="2:18" s="45" customFormat="1" ht="18.75" customHeight="1" x14ac:dyDescent="0.15">
      <c r="B17" s="45" t="s">
        <v>57</v>
      </c>
    </row>
    <row r="18" spans="2:18" s="45" customFormat="1" ht="18.75" customHeight="1" x14ac:dyDescent="0.15">
      <c r="B18" s="45" t="s">
        <v>58</v>
      </c>
    </row>
    <row r="19" spans="2:18" s="45" customFormat="1" ht="18.75" customHeight="1" x14ac:dyDescent="0.15">
      <c r="B19" s="45" t="s">
        <v>59</v>
      </c>
    </row>
    <row r="20" spans="2:18" s="45" customFormat="1" ht="18.75" customHeight="1" x14ac:dyDescent="0.15">
      <c r="B20" s="45" t="s">
        <v>60</v>
      </c>
    </row>
    <row r="21" spans="2:18" s="45" customFormat="1" ht="18.75" customHeight="1" x14ac:dyDescent="0.15">
      <c r="B21" s="45" t="s">
        <v>61</v>
      </c>
    </row>
    <row r="22" spans="2:18" s="45" customFormat="1" ht="18.75" customHeight="1" x14ac:dyDescent="0.15"/>
    <row r="23" spans="2:18" s="45" customFormat="1" ht="18.75" customHeight="1" x14ac:dyDescent="0.15">
      <c r="B23" s="45" t="s">
        <v>62</v>
      </c>
    </row>
    <row r="24" spans="2:18" s="45" customFormat="1" ht="18.75" customHeight="1" x14ac:dyDescent="0.15">
      <c r="B24" s="45" t="s">
        <v>63</v>
      </c>
    </row>
    <row r="25" spans="2:18" s="45" customFormat="1" ht="18.75" customHeight="1" x14ac:dyDescent="0.15"/>
    <row r="26" spans="2:18" s="45" customFormat="1" ht="18.75" customHeight="1" x14ac:dyDescent="0.15"/>
    <row r="27" spans="2:18" s="45" customFormat="1" ht="18.75" customHeight="1" x14ac:dyDescent="0.15">
      <c r="K27" s="279"/>
      <c r="L27" s="279"/>
      <c r="M27" s="86"/>
      <c r="N27" s="45" t="s">
        <v>2</v>
      </c>
      <c r="O27" s="86"/>
      <c r="P27" s="45" t="s">
        <v>64</v>
      </c>
      <c r="Q27" s="86"/>
      <c r="R27" s="45" t="s">
        <v>65</v>
      </c>
    </row>
    <row r="28" spans="2:18" s="45" customFormat="1" ht="18.75" customHeight="1" x14ac:dyDescent="0.15"/>
    <row r="29" spans="2:18" s="45" customFormat="1" ht="18.75" customHeight="1" x14ac:dyDescent="0.15">
      <c r="B29" s="280" t="s">
        <v>66</v>
      </c>
      <c r="C29" s="280"/>
      <c r="D29" s="280"/>
      <c r="E29" s="281"/>
      <c r="F29" s="281"/>
      <c r="G29" s="281"/>
      <c r="H29" s="45" t="s">
        <v>10</v>
      </c>
    </row>
    <row r="30" spans="2:18" s="45" customFormat="1" ht="18.75" customHeight="1" x14ac:dyDescent="0.15"/>
    <row r="31" spans="2:18" s="45" customFormat="1" ht="18.75" customHeight="1" x14ac:dyDescent="0.15">
      <c r="I31" s="45" t="s">
        <v>67</v>
      </c>
    </row>
    <row r="32" spans="2:18" s="45" customFormat="1" ht="18.75" customHeight="1" x14ac:dyDescent="0.15">
      <c r="I32" s="45" t="s">
        <v>224</v>
      </c>
      <c r="J32" s="276"/>
      <c r="K32" s="276"/>
      <c r="L32" s="276"/>
    </row>
    <row r="33" spans="9:31" s="45" customFormat="1" ht="18.75" customHeight="1" x14ac:dyDescent="0.15">
      <c r="I33" s="46" t="s">
        <v>68</v>
      </c>
      <c r="J33" s="46"/>
      <c r="K33" s="275"/>
      <c r="L33" s="275"/>
      <c r="M33" s="275"/>
      <c r="N33" s="275"/>
      <c r="O33" s="275"/>
      <c r="P33" s="275"/>
      <c r="Q33" s="275"/>
      <c r="R33" s="275"/>
      <c r="S33" s="275"/>
    </row>
    <row r="34" spans="9:31" s="45" customFormat="1" ht="18.75" customHeight="1" x14ac:dyDescent="0.15">
      <c r="I34" s="283" t="s">
        <v>69</v>
      </c>
      <c r="J34" s="283"/>
      <c r="K34" s="276"/>
      <c r="L34" s="276"/>
      <c r="M34" s="276"/>
      <c r="N34" s="276"/>
      <c r="O34" s="276"/>
      <c r="P34" s="276"/>
      <c r="Q34" s="276"/>
      <c r="R34" s="276"/>
      <c r="S34" s="276"/>
    </row>
    <row r="35" spans="9:31" s="45" customFormat="1" ht="18.75" customHeight="1" x14ac:dyDescent="0.15">
      <c r="I35" s="282" t="s">
        <v>255</v>
      </c>
      <c r="J35" s="282"/>
      <c r="K35" s="275"/>
      <c r="L35" s="275"/>
      <c r="M35" s="275"/>
      <c r="N35" s="275"/>
      <c r="O35" s="275"/>
      <c r="P35" s="275"/>
      <c r="Q35" s="275"/>
      <c r="R35" s="275"/>
      <c r="S35" s="275"/>
    </row>
    <row r="36" spans="9:31" s="45" customFormat="1" ht="18.75" customHeight="1" x14ac:dyDescent="0.15">
      <c r="I36" s="283" t="s">
        <v>69</v>
      </c>
      <c r="J36" s="283"/>
      <c r="K36" s="276"/>
      <c r="L36" s="276"/>
      <c r="M36" s="276"/>
      <c r="N36" s="276"/>
      <c r="O36" s="276"/>
      <c r="P36" s="276"/>
      <c r="Q36" s="276"/>
      <c r="R36" s="276"/>
      <c r="S36" s="276"/>
    </row>
    <row r="37" spans="9:31" s="45" customFormat="1" ht="18.75" customHeight="1" x14ac:dyDescent="0.15">
      <c r="I37" s="46" t="s">
        <v>70</v>
      </c>
      <c r="J37" s="46"/>
      <c r="K37" s="275"/>
      <c r="L37" s="275"/>
      <c r="M37" s="275"/>
      <c r="N37" s="275"/>
      <c r="O37" s="275"/>
      <c r="P37" s="275"/>
      <c r="Q37" s="275"/>
      <c r="R37" s="275"/>
      <c r="S37" s="275"/>
      <c r="V37" s="48"/>
    </row>
    <row r="38" spans="9:31" s="45" customFormat="1" ht="18.75" customHeight="1" x14ac:dyDescent="0.15">
      <c r="V38" s="87"/>
      <c r="W38" s="87"/>
    </row>
    <row r="39" spans="9:31" s="45" customFormat="1" ht="18.75" customHeight="1" x14ac:dyDescent="0.15">
      <c r="I39" s="46" t="s">
        <v>232</v>
      </c>
      <c r="J39" s="46"/>
      <c r="K39" s="88"/>
      <c r="L39" s="88"/>
      <c r="M39" s="46" t="s">
        <v>229</v>
      </c>
      <c r="N39" s="88"/>
      <c r="O39" s="46" t="s">
        <v>1</v>
      </c>
      <c r="P39" s="88"/>
      <c r="Q39" s="46" t="s">
        <v>230</v>
      </c>
      <c r="R39" s="88" t="s">
        <v>231</v>
      </c>
      <c r="S39" s="88"/>
      <c r="T39" s="87"/>
      <c r="U39" s="87"/>
      <c r="V39" s="87"/>
      <c r="W39" s="87"/>
      <c r="Y39" s="79"/>
      <c r="Z39" s="79"/>
      <c r="AA39" s="79"/>
      <c r="AB39" s="79"/>
      <c r="AC39" s="79"/>
      <c r="AD39" s="79"/>
      <c r="AE39" s="79"/>
    </row>
    <row r="40" spans="9:31" s="45" customFormat="1" ht="15" customHeight="1" x14ac:dyDescent="0.15">
      <c r="V40" s="87"/>
      <c r="W40" s="89"/>
    </row>
    <row r="41" spans="9:31" s="45" customFormat="1" ht="15" customHeight="1" x14ac:dyDescent="0.15"/>
    <row r="42" spans="9:31" s="45" customFormat="1" ht="15" customHeight="1" x14ac:dyDescent="0.15"/>
    <row r="43" spans="9:31" s="45" customFormat="1" ht="15" customHeight="1" x14ac:dyDescent="0.15"/>
    <row r="44" spans="9:31" s="47" customFormat="1" ht="15" customHeight="1" x14ac:dyDescent="0.15"/>
    <row r="45" spans="9:31" s="47" customFormat="1" ht="15" customHeight="1" x14ac:dyDescent="0.15"/>
    <row r="46" spans="9:31" s="45" customFormat="1" ht="15" customHeight="1" x14ac:dyDescent="0.15"/>
    <row r="47" spans="9:31" s="45" customFormat="1" ht="15" customHeight="1" x14ac:dyDescent="0.15"/>
    <row r="48" spans="9:31" s="45" customFormat="1" ht="15" customHeight="1" x14ac:dyDescent="0.15"/>
    <row r="49" s="45" customFormat="1" ht="15" customHeight="1" x14ac:dyDescent="0.15"/>
    <row r="50" s="45" customFormat="1" ht="15" customHeight="1" x14ac:dyDescent="0.15"/>
    <row r="51" s="45" customFormat="1" ht="15" customHeight="1" x14ac:dyDescent="0.15"/>
    <row r="52" s="45" customFormat="1" ht="15" customHeight="1" x14ac:dyDescent="0.15"/>
    <row r="53" s="45" customFormat="1" ht="15" customHeight="1" x14ac:dyDescent="0.15"/>
    <row r="54" s="45" customFormat="1" ht="15" customHeight="1" x14ac:dyDescent="0.15"/>
    <row r="55" s="45" customFormat="1" ht="15" customHeight="1" x14ac:dyDescent="0.15"/>
    <row r="56" s="45" customFormat="1" ht="15" customHeight="1" x14ac:dyDescent="0.15"/>
    <row r="57" s="45" customFormat="1" ht="15" customHeight="1" x14ac:dyDescent="0.15"/>
    <row r="58" s="45" customFormat="1" ht="15" customHeight="1" x14ac:dyDescent="0.15"/>
    <row r="59" s="45" customFormat="1" ht="15" customHeight="1" x14ac:dyDescent="0.15"/>
    <row r="60" s="45" customFormat="1" ht="15" customHeight="1" x14ac:dyDescent="0.15"/>
    <row r="61" s="45" customFormat="1" ht="15" customHeight="1" x14ac:dyDescent="0.15"/>
    <row r="62" s="45" customFormat="1" ht="15" customHeight="1" x14ac:dyDescent="0.15"/>
    <row r="63" s="45" customFormat="1" ht="15" customHeight="1" x14ac:dyDescent="0.15"/>
    <row r="64" s="45" customFormat="1" ht="15" customHeight="1" x14ac:dyDescent="0.15"/>
    <row r="65" s="45" customFormat="1" ht="15" customHeight="1" x14ac:dyDescent="0.15"/>
    <row r="66" s="45" customFormat="1" ht="15" customHeight="1" x14ac:dyDescent="0.15"/>
    <row r="67" s="45" customFormat="1" ht="15" customHeight="1" x14ac:dyDescent="0.15"/>
    <row r="68" s="45" customFormat="1" ht="15" customHeight="1" x14ac:dyDescent="0.15"/>
    <row r="69" s="45" customFormat="1" ht="15" customHeight="1" x14ac:dyDescent="0.15"/>
    <row r="70" s="45" customFormat="1" ht="15" customHeight="1" x14ac:dyDescent="0.15"/>
    <row r="71" s="45" customFormat="1" ht="15" customHeight="1" x14ac:dyDescent="0.15"/>
    <row r="72" s="45" customFormat="1" ht="15" customHeight="1" x14ac:dyDescent="0.15"/>
    <row r="73" s="45" customFormat="1" ht="15" customHeight="1" x14ac:dyDescent="0.15"/>
    <row r="74" s="45" customFormat="1" ht="15" customHeight="1" x14ac:dyDescent="0.15"/>
    <row r="75" s="45" customFormat="1" ht="15" customHeight="1" x14ac:dyDescent="0.15"/>
    <row r="76" s="45" customFormat="1" ht="15" customHeight="1" x14ac:dyDescent="0.15"/>
    <row r="77" s="45" customFormat="1" ht="15" customHeight="1" x14ac:dyDescent="0.15"/>
    <row r="78" s="45" customFormat="1" ht="15" customHeight="1" x14ac:dyDescent="0.15"/>
    <row r="79" s="45" customFormat="1" ht="15" customHeight="1" x14ac:dyDescent="0.15"/>
    <row r="80" s="45" customFormat="1" ht="15" customHeight="1" x14ac:dyDescent="0.15"/>
    <row r="81" s="45" customFormat="1" ht="15" customHeight="1" x14ac:dyDescent="0.15"/>
    <row r="82" s="45" customFormat="1" ht="15" customHeight="1" x14ac:dyDescent="0.15"/>
    <row r="83" s="45" customFormat="1" ht="15" customHeight="1" x14ac:dyDescent="0.15"/>
    <row r="84" s="45" customFormat="1" ht="15" customHeight="1" x14ac:dyDescent="0.15"/>
    <row r="85" s="45" customFormat="1" ht="15" customHeight="1" x14ac:dyDescent="0.15"/>
    <row r="86" s="45" customFormat="1" ht="15" customHeight="1" x14ac:dyDescent="0.15"/>
    <row r="87" s="45" customFormat="1" ht="15" customHeight="1" x14ac:dyDescent="0.15"/>
    <row r="88" s="45" customFormat="1" ht="15" customHeight="1" x14ac:dyDescent="0.15"/>
    <row r="89" s="45" customFormat="1" ht="15" customHeight="1" x14ac:dyDescent="0.15"/>
    <row r="90" s="45" customFormat="1" ht="18.75" customHeight="1" x14ac:dyDescent="0.15"/>
    <row r="91" s="45" customFormat="1" ht="18.75" customHeight="1" x14ac:dyDescent="0.15"/>
    <row r="92" s="45" customFormat="1" ht="18.75" customHeight="1" x14ac:dyDescent="0.15"/>
    <row r="93" s="45" customFormat="1" ht="18.75" customHeight="1" x14ac:dyDescent="0.15"/>
    <row r="94" s="45" customFormat="1" ht="18.75" customHeight="1" x14ac:dyDescent="0.15"/>
    <row r="95" s="45" customFormat="1" ht="18.75" customHeight="1" x14ac:dyDescent="0.15"/>
    <row r="96" s="45" customFormat="1" ht="18.75" customHeight="1" x14ac:dyDescent="0.15"/>
    <row r="97" s="45" customFormat="1"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sheetData>
  <sheetProtection algorithmName="SHA-512" hashValue="9g7oLBnijY3deRqmmQx0l9fRrbcqW3Gt+j/K4mSc35accJ64DETZ4+uSTIlPgnXcXIYQ6fxwuiOtlvsZztIAGA==" saltValue="l+CFNZNgWRK/a24CJEfTLQ==" spinCount="100000" sheet="1" selectLockedCells="1"/>
  <mergeCells count="14">
    <mergeCell ref="K33:S33"/>
    <mergeCell ref="K36:S36"/>
    <mergeCell ref="K37:S37"/>
    <mergeCell ref="A3:W3"/>
    <mergeCell ref="A9:W9"/>
    <mergeCell ref="K27:L27"/>
    <mergeCell ref="J32:L32"/>
    <mergeCell ref="B29:D29"/>
    <mergeCell ref="E29:G29"/>
    <mergeCell ref="I35:J35"/>
    <mergeCell ref="K35:S35"/>
    <mergeCell ref="K34:S34"/>
    <mergeCell ref="I36:J36"/>
    <mergeCell ref="I34:J34"/>
  </mergeCells>
  <phoneticPr fontId="2" type="Hiragana"/>
  <dataValidations count="2">
    <dataValidation type="list" allowBlank="1" showInputMessage="1" showErrorMessage="1" sqref="K27" xr:uid="{00000000-0002-0000-0100-000000000000}">
      <formula1>"令和"</formula1>
    </dataValidation>
    <dataValidation type="list" allowBlank="1" showInputMessage="1" showErrorMessage="1" sqref="K39" xr:uid="{00000000-0002-0000-0100-000001000000}">
      <formula1>"昭和,平成"</formula1>
    </dataValidation>
  </dataValidations>
  <pageMargins left="0.7" right="0.7" top="0.75" bottom="0.75" header="0.3" footer="0.3"/>
  <pageSetup paperSize="9" scale="9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A200-9F4F-4870-9149-A6135B1E2676}">
  <sheetPr>
    <tabColor theme="9" tint="0.39997558519241921"/>
  </sheetPr>
  <dimension ref="A1:AS59"/>
  <sheetViews>
    <sheetView view="pageBreakPreview" zoomScaleNormal="100" zoomScaleSheetLayoutView="100" workbookViewId="0">
      <selection activeCell="J7" sqref="J7:AG7"/>
    </sheetView>
  </sheetViews>
  <sheetFormatPr defaultColWidth="9" defaultRowHeight="14.25" x14ac:dyDescent="0.15"/>
  <cols>
    <col min="1" max="1" width="1.875" style="1" customWidth="1"/>
    <col min="2" max="3" width="2.25" style="1" customWidth="1"/>
    <col min="4" max="7" width="2.75" style="1" customWidth="1"/>
    <col min="8" max="8" width="4.125" style="1" customWidth="1"/>
    <col min="9" max="9" width="3.875" style="1" customWidth="1"/>
    <col min="10" max="10" width="3.125" style="1" customWidth="1"/>
    <col min="11" max="12" width="2.625" style="1" customWidth="1"/>
    <col min="13" max="13" width="2.5" style="1" customWidth="1"/>
    <col min="14" max="33" width="2.625" style="1" customWidth="1"/>
    <col min="34" max="34" width="1.875" style="1" customWidth="1"/>
    <col min="35" max="44" width="2.5" style="1" customWidth="1"/>
    <col min="45" max="48" width="9" style="1"/>
    <col min="49" max="67" width="2.5" style="1" customWidth="1"/>
    <col min="68" max="16384" width="9" style="1"/>
  </cols>
  <sheetData>
    <row r="1" spans="1:45" x14ac:dyDescent="0.15">
      <c r="A1" s="2"/>
    </row>
    <row r="2" spans="1:45" s="2" customFormat="1" ht="15" customHeight="1" x14ac:dyDescent="0.15">
      <c r="A2" s="2" t="s">
        <v>95</v>
      </c>
    </row>
    <row r="3" spans="1:45" s="2" customFormat="1" ht="15" customHeight="1" x14ac:dyDescent="0.15"/>
    <row r="4" spans="1:45" s="2" customFormat="1" ht="15" customHeight="1" x14ac:dyDescent="0.15">
      <c r="A4" s="242" t="s">
        <v>285</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row>
    <row r="5" spans="1:45" s="2" customFormat="1" ht="15" customHeight="1" x14ac:dyDescent="0.15"/>
    <row r="6" spans="1:45" s="2" customFormat="1" ht="15" customHeight="1" x14ac:dyDescent="0.15">
      <c r="C6" s="15"/>
      <c r="D6" s="15"/>
      <c r="E6" s="15"/>
    </row>
    <row r="7" spans="1:45" s="2" customFormat="1" ht="54.75" customHeight="1" x14ac:dyDescent="0.15">
      <c r="B7" s="268" t="s">
        <v>19</v>
      </c>
      <c r="C7" s="367"/>
      <c r="D7" s="368" t="s">
        <v>96</v>
      </c>
      <c r="E7" s="368"/>
      <c r="F7" s="368"/>
      <c r="G7" s="368"/>
      <c r="H7" s="368"/>
      <c r="I7" s="369"/>
      <c r="J7" s="248"/>
      <c r="K7" s="249"/>
      <c r="L7" s="249"/>
      <c r="M7" s="249"/>
      <c r="N7" s="249"/>
      <c r="O7" s="249"/>
      <c r="P7" s="249"/>
      <c r="Q7" s="249"/>
      <c r="R7" s="249"/>
      <c r="S7" s="249"/>
      <c r="T7" s="249"/>
      <c r="U7" s="249"/>
      <c r="V7" s="249"/>
      <c r="W7" s="249"/>
      <c r="X7" s="249"/>
      <c r="Y7" s="249"/>
      <c r="Z7" s="249"/>
      <c r="AA7" s="249"/>
      <c r="AB7" s="249"/>
      <c r="AC7" s="249"/>
      <c r="AD7" s="249"/>
      <c r="AE7" s="249"/>
      <c r="AF7" s="249"/>
      <c r="AG7" s="250"/>
    </row>
    <row r="8" spans="1:45" s="2" customFormat="1" ht="30" customHeight="1" x14ac:dyDescent="0.15">
      <c r="B8" s="353" t="s">
        <v>21</v>
      </c>
      <c r="C8" s="354"/>
      <c r="D8" s="271" t="s">
        <v>97</v>
      </c>
      <c r="E8" s="271"/>
      <c r="F8" s="271"/>
      <c r="G8" s="271"/>
      <c r="H8" s="271"/>
      <c r="I8" s="627"/>
      <c r="J8" s="629"/>
      <c r="K8" s="447"/>
      <c r="L8" s="630"/>
      <c r="M8" s="630"/>
      <c r="N8" s="117" t="s">
        <v>2</v>
      </c>
      <c r="O8" s="451"/>
      <c r="P8" s="451"/>
      <c r="Q8" s="117" t="s">
        <v>1</v>
      </c>
      <c r="R8" s="451"/>
      <c r="S8" s="451"/>
      <c r="T8" s="118" t="s">
        <v>0</v>
      </c>
      <c r="U8" s="117" t="s">
        <v>256</v>
      </c>
      <c r="V8" s="631">
        <f>'第６号様式 (第５条関係)'!O24</f>
        <v>0</v>
      </c>
      <c r="W8" s="631"/>
      <c r="X8" s="631">
        <f>'第６号様式 (第５条関係)'!Q24</f>
        <v>0</v>
      </c>
      <c r="Y8" s="631"/>
      <c r="Z8" s="103" t="s">
        <v>2</v>
      </c>
      <c r="AA8" s="631">
        <f>'第６号様式 (第５条関係)'!T24</f>
        <v>0</v>
      </c>
      <c r="AB8" s="631"/>
      <c r="AC8" s="103" t="s">
        <v>1</v>
      </c>
      <c r="AD8" s="631">
        <f>'第６号様式 (第５条関係)'!W24</f>
        <v>0</v>
      </c>
      <c r="AE8" s="631"/>
      <c r="AF8" s="359" t="s">
        <v>259</v>
      </c>
      <c r="AG8" s="594"/>
    </row>
    <row r="9" spans="1:45" s="2" customFormat="1" ht="30" customHeight="1" x14ac:dyDescent="0.15">
      <c r="B9" s="357"/>
      <c r="C9" s="358"/>
      <c r="D9" s="442"/>
      <c r="E9" s="442"/>
      <c r="F9" s="442"/>
      <c r="G9" s="442"/>
      <c r="H9" s="442"/>
      <c r="I9" s="628"/>
      <c r="J9" s="632"/>
      <c r="K9" s="452"/>
      <c r="L9" s="633"/>
      <c r="M9" s="633"/>
      <c r="N9" s="104" t="s">
        <v>2</v>
      </c>
      <c r="O9" s="634"/>
      <c r="P9" s="634"/>
      <c r="Q9" s="104" t="s">
        <v>1</v>
      </c>
      <c r="R9" s="634"/>
      <c r="S9" s="634"/>
      <c r="T9" s="116" t="s">
        <v>0</v>
      </c>
      <c r="U9" s="126" t="s">
        <v>256</v>
      </c>
      <c r="V9" s="452"/>
      <c r="W9" s="452"/>
      <c r="X9" s="635"/>
      <c r="Y9" s="635"/>
      <c r="Z9" s="126" t="s">
        <v>2</v>
      </c>
      <c r="AA9" s="635"/>
      <c r="AB9" s="635"/>
      <c r="AC9" s="126" t="s">
        <v>1</v>
      </c>
      <c r="AD9" s="635"/>
      <c r="AE9" s="635"/>
      <c r="AF9" s="595" t="s">
        <v>0</v>
      </c>
      <c r="AG9" s="596"/>
    </row>
    <row r="10" spans="1:45" s="2" customFormat="1" ht="30" customHeight="1" x14ac:dyDescent="0.15">
      <c r="B10" s="268" t="s">
        <v>22</v>
      </c>
      <c r="C10" s="367"/>
      <c r="D10" s="368" t="s">
        <v>98</v>
      </c>
      <c r="E10" s="368"/>
      <c r="F10" s="368"/>
      <c r="G10" s="368"/>
      <c r="H10" s="368"/>
      <c r="I10" s="369"/>
      <c r="J10" s="248"/>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50"/>
    </row>
    <row r="11" spans="1:45" s="2" customFormat="1" ht="54.75" customHeight="1" x14ac:dyDescent="0.15">
      <c r="B11" s="272" t="s">
        <v>20</v>
      </c>
      <c r="C11" s="273"/>
      <c r="D11" s="376" t="s">
        <v>288</v>
      </c>
      <c r="E11" s="376"/>
      <c r="F11" s="376"/>
      <c r="G11" s="376"/>
      <c r="H11" s="376"/>
      <c r="I11" s="377"/>
      <c r="J11" s="389" t="s">
        <v>99</v>
      </c>
      <c r="K11" s="361"/>
      <c r="L11" s="361"/>
      <c r="M11" s="361"/>
      <c r="N11" s="248"/>
      <c r="O11" s="249"/>
      <c r="P11" s="249"/>
      <c r="Q11" s="249"/>
      <c r="R11" s="249"/>
      <c r="S11" s="249"/>
      <c r="T11" s="249"/>
      <c r="U11" s="249"/>
      <c r="V11" s="249"/>
      <c r="W11" s="249"/>
      <c r="X11" s="249"/>
      <c r="Y11" s="249"/>
      <c r="Z11" s="249"/>
      <c r="AA11" s="249"/>
      <c r="AB11" s="249"/>
      <c r="AC11" s="249"/>
      <c r="AD11" s="249"/>
      <c r="AE11" s="249"/>
      <c r="AF11" s="249"/>
      <c r="AG11" s="250"/>
      <c r="AJ11" s="80"/>
      <c r="AK11" s="80"/>
      <c r="AL11" s="80"/>
      <c r="AM11" s="80"/>
      <c r="AN11" s="80"/>
      <c r="AO11" s="80"/>
      <c r="AP11" s="80"/>
      <c r="AQ11" s="80"/>
      <c r="AR11" s="80"/>
      <c r="AS11" s="80"/>
    </row>
    <row r="12" spans="1:45" s="2" customFormat="1" ht="54.75" customHeight="1" x14ac:dyDescent="0.15">
      <c r="B12" s="374"/>
      <c r="C12" s="375"/>
      <c r="D12" s="378"/>
      <c r="E12" s="378"/>
      <c r="F12" s="378"/>
      <c r="G12" s="378"/>
      <c r="H12" s="378"/>
      <c r="I12" s="379"/>
      <c r="J12" s="380" t="s">
        <v>29</v>
      </c>
      <c r="K12" s="381"/>
      <c r="L12" s="381"/>
      <c r="M12" s="381"/>
      <c r="N12" s="609"/>
      <c r="O12" s="610"/>
      <c r="P12" s="610"/>
      <c r="Q12" s="610"/>
      <c r="R12" s="610"/>
      <c r="S12" s="610"/>
      <c r="T12" s="610"/>
      <c r="U12" s="610"/>
      <c r="V12" s="610"/>
      <c r="W12" s="610"/>
      <c r="X12" s="610"/>
      <c r="Y12" s="610"/>
      <c r="Z12" s="610"/>
      <c r="AA12" s="610"/>
      <c r="AB12" s="610"/>
      <c r="AC12" s="610"/>
      <c r="AD12" s="610"/>
      <c r="AE12" s="610"/>
      <c r="AF12" s="610"/>
      <c r="AG12" s="611"/>
    </row>
    <row r="13" spans="1:45" s="2" customFormat="1" ht="14.1" customHeight="1" x14ac:dyDescent="0.15">
      <c r="B13" s="272" t="s">
        <v>25</v>
      </c>
      <c r="C13" s="273"/>
      <c r="D13" s="376" t="s">
        <v>100</v>
      </c>
      <c r="E13" s="376"/>
      <c r="F13" s="376"/>
      <c r="G13" s="376"/>
      <c r="H13" s="376"/>
      <c r="I13" s="377"/>
      <c r="J13" s="380" t="s">
        <v>105</v>
      </c>
      <c r="K13" s="381"/>
      <c r="L13" s="381"/>
      <c r="M13" s="381"/>
      <c r="N13" s="361"/>
      <c r="O13" s="361"/>
      <c r="P13" s="361"/>
      <c r="Q13" s="361"/>
      <c r="R13" s="361"/>
      <c r="S13" s="361"/>
      <c r="T13" s="361"/>
      <c r="U13" s="361"/>
      <c r="V13" s="361"/>
      <c r="W13" s="361"/>
      <c r="X13" s="361"/>
      <c r="Y13" s="361"/>
      <c r="Z13" s="380" t="s">
        <v>150</v>
      </c>
      <c r="AA13" s="381"/>
      <c r="AB13" s="381"/>
      <c r="AC13" s="381"/>
      <c r="AD13" s="381"/>
      <c r="AE13" s="381"/>
      <c r="AF13" s="381"/>
      <c r="AG13" s="391"/>
    </row>
    <row r="14" spans="1:45" customFormat="1" ht="14.1" customHeight="1" x14ac:dyDescent="0.15">
      <c r="B14" s="622"/>
      <c r="C14" s="237"/>
      <c r="D14" s="623"/>
      <c r="E14" s="623"/>
      <c r="F14" s="623"/>
      <c r="G14" s="623"/>
      <c r="H14" s="623"/>
      <c r="I14" s="624"/>
      <c r="J14" s="614"/>
      <c r="K14" s="615"/>
      <c r="L14" s="615"/>
      <c r="M14" s="615"/>
      <c r="N14" s="615"/>
      <c r="O14" s="615"/>
      <c r="P14" s="615"/>
      <c r="Q14" s="615"/>
      <c r="R14" s="615"/>
      <c r="S14" s="615"/>
      <c r="T14" s="615"/>
      <c r="U14" s="615"/>
      <c r="V14" s="615"/>
      <c r="W14" s="615"/>
      <c r="X14" s="615"/>
      <c r="Y14" s="615"/>
      <c r="Z14" s="606"/>
      <c r="AA14" s="607"/>
      <c r="AB14" s="607"/>
      <c r="AC14" s="607"/>
      <c r="AD14" s="607"/>
      <c r="AE14" s="607"/>
      <c r="AF14" s="608"/>
      <c r="AG14" s="114" t="s">
        <v>236</v>
      </c>
    </row>
    <row r="15" spans="1:45" customFormat="1" ht="14.1" customHeight="1" x14ac:dyDescent="0.15">
      <c r="B15" s="622"/>
      <c r="C15" s="237"/>
      <c r="D15" s="623"/>
      <c r="E15" s="623"/>
      <c r="F15" s="623"/>
      <c r="G15" s="623"/>
      <c r="H15" s="623"/>
      <c r="I15" s="624"/>
      <c r="J15" s="616"/>
      <c r="K15" s="617"/>
      <c r="L15" s="617"/>
      <c r="M15" s="617"/>
      <c r="N15" s="617"/>
      <c r="O15" s="617"/>
      <c r="P15" s="617"/>
      <c r="Q15" s="617"/>
      <c r="R15" s="617"/>
      <c r="S15" s="617"/>
      <c r="T15" s="617"/>
      <c r="U15" s="617"/>
      <c r="V15" s="617"/>
      <c r="W15" s="617"/>
      <c r="X15" s="617"/>
      <c r="Y15" s="618"/>
      <c r="Z15" s="600"/>
      <c r="AA15" s="601"/>
      <c r="AB15" s="601"/>
      <c r="AC15" s="601"/>
      <c r="AD15" s="601"/>
      <c r="AE15" s="601"/>
      <c r="AF15" s="602"/>
      <c r="AG15" s="100" t="s">
        <v>236</v>
      </c>
    </row>
    <row r="16" spans="1:45" customFormat="1" ht="14.1" customHeight="1" x14ac:dyDescent="0.15">
      <c r="B16" s="622"/>
      <c r="C16" s="237"/>
      <c r="D16" s="623"/>
      <c r="E16" s="623"/>
      <c r="F16" s="623"/>
      <c r="G16" s="623"/>
      <c r="H16" s="623"/>
      <c r="I16" s="624"/>
      <c r="J16" s="614"/>
      <c r="K16" s="615"/>
      <c r="L16" s="615"/>
      <c r="M16" s="615"/>
      <c r="N16" s="615"/>
      <c r="O16" s="615"/>
      <c r="P16" s="615"/>
      <c r="Q16" s="615"/>
      <c r="R16" s="615"/>
      <c r="S16" s="615"/>
      <c r="T16" s="615"/>
      <c r="U16" s="615"/>
      <c r="V16" s="615"/>
      <c r="W16" s="615"/>
      <c r="X16" s="615"/>
      <c r="Y16" s="615"/>
      <c r="Z16" s="606"/>
      <c r="AA16" s="607"/>
      <c r="AB16" s="607"/>
      <c r="AC16" s="607"/>
      <c r="AD16" s="607"/>
      <c r="AE16" s="607"/>
      <c r="AF16" s="608"/>
      <c r="AG16" s="63" t="s">
        <v>236</v>
      </c>
    </row>
    <row r="17" spans="2:33" customFormat="1" ht="14.1" customHeight="1" x14ac:dyDescent="0.15">
      <c r="B17" s="622"/>
      <c r="C17" s="237"/>
      <c r="D17" s="623"/>
      <c r="E17" s="623"/>
      <c r="F17" s="623"/>
      <c r="G17" s="623"/>
      <c r="H17" s="623"/>
      <c r="I17" s="624"/>
      <c r="J17" s="616"/>
      <c r="K17" s="617"/>
      <c r="L17" s="617"/>
      <c r="M17" s="617"/>
      <c r="N17" s="617"/>
      <c r="O17" s="617"/>
      <c r="P17" s="617"/>
      <c r="Q17" s="617"/>
      <c r="R17" s="617"/>
      <c r="S17" s="617"/>
      <c r="T17" s="617"/>
      <c r="U17" s="617"/>
      <c r="V17" s="617"/>
      <c r="W17" s="617"/>
      <c r="X17" s="617"/>
      <c r="Y17" s="618"/>
      <c r="Z17" s="600"/>
      <c r="AA17" s="601"/>
      <c r="AB17" s="601"/>
      <c r="AC17" s="601"/>
      <c r="AD17" s="601"/>
      <c r="AE17" s="601"/>
      <c r="AF17" s="602"/>
      <c r="AG17" s="100" t="s">
        <v>236</v>
      </c>
    </row>
    <row r="18" spans="2:33" customFormat="1" ht="14.1" customHeight="1" x14ac:dyDescent="0.15">
      <c r="B18" s="622"/>
      <c r="C18" s="237"/>
      <c r="D18" s="623"/>
      <c r="E18" s="623"/>
      <c r="F18" s="623"/>
      <c r="G18" s="623"/>
      <c r="H18" s="623"/>
      <c r="I18" s="624"/>
      <c r="J18" s="614"/>
      <c r="K18" s="615"/>
      <c r="L18" s="615"/>
      <c r="M18" s="615"/>
      <c r="N18" s="615"/>
      <c r="O18" s="615"/>
      <c r="P18" s="615"/>
      <c r="Q18" s="615"/>
      <c r="R18" s="615"/>
      <c r="S18" s="615"/>
      <c r="T18" s="615"/>
      <c r="U18" s="615"/>
      <c r="V18" s="615"/>
      <c r="W18" s="615"/>
      <c r="X18" s="615"/>
      <c r="Y18" s="615"/>
      <c r="Z18" s="606"/>
      <c r="AA18" s="607"/>
      <c r="AB18" s="607"/>
      <c r="AC18" s="607"/>
      <c r="AD18" s="607"/>
      <c r="AE18" s="607"/>
      <c r="AF18" s="608"/>
      <c r="AG18" s="63" t="s">
        <v>236</v>
      </c>
    </row>
    <row r="19" spans="2:33" customFormat="1" ht="14.1" customHeight="1" x14ac:dyDescent="0.15">
      <c r="B19" s="622"/>
      <c r="C19" s="237"/>
      <c r="D19" s="623"/>
      <c r="E19" s="623"/>
      <c r="F19" s="623"/>
      <c r="G19" s="623"/>
      <c r="H19" s="623"/>
      <c r="I19" s="624"/>
      <c r="J19" s="616"/>
      <c r="K19" s="617"/>
      <c r="L19" s="617"/>
      <c r="M19" s="617"/>
      <c r="N19" s="617"/>
      <c r="O19" s="617"/>
      <c r="P19" s="617"/>
      <c r="Q19" s="617"/>
      <c r="R19" s="617"/>
      <c r="S19" s="617"/>
      <c r="T19" s="617"/>
      <c r="U19" s="617"/>
      <c r="V19" s="617"/>
      <c r="W19" s="617"/>
      <c r="X19" s="617"/>
      <c r="Y19" s="618"/>
      <c r="Z19" s="600"/>
      <c r="AA19" s="601"/>
      <c r="AB19" s="601"/>
      <c r="AC19" s="601"/>
      <c r="AD19" s="601"/>
      <c r="AE19" s="601"/>
      <c r="AF19" s="602"/>
      <c r="AG19" s="100" t="s">
        <v>236</v>
      </c>
    </row>
    <row r="20" spans="2:33" customFormat="1" ht="14.1" customHeight="1" x14ac:dyDescent="0.15">
      <c r="B20" s="622"/>
      <c r="C20" s="237"/>
      <c r="D20" s="623"/>
      <c r="E20" s="623"/>
      <c r="F20" s="623"/>
      <c r="G20" s="623"/>
      <c r="H20" s="623"/>
      <c r="I20" s="624"/>
      <c r="J20" s="614"/>
      <c r="K20" s="615"/>
      <c r="L20" s="615"/>
      <c r="M20" s="615"/>
      <c r="N20" s="615"/>
      <c r="O20" s="615"/>
      <c r="P20" s="615"/>
      <c r="Q20" s="615"/>
      <c r="R20" s="615"/>
      <c r="S20" s="615"/>
      <c r="T20" s="615"/>
      <c r="U20" s="615"/>
      <c r="V20" s="615"/>
      <c r="W20" s="615"/>
      <c r="X20" s="615"/>
      <c r="Y20" s="615"/>
      <c r="Z20" s="606"/>
      <c r="AA20" s="607"/>
      <c r="AB20" s="607"/>
      <c r="AC20" s="607"/>
      <c r="AD20" s="607"/>
      <c r="AE20" s="607"/>
      <c r="AF20" s="608"/>
      <c r="AG20" s="63" t="s">
        <v>236</v>
      </c>
    </row>
    <row r="21" spans="2:33" customFormat="1" ht="14.1" customHeight="1" x14ac:dyDescent="0.15">
      <c r="B21" s="622"/>
      <c r="C21" s="237"/>
      <c r="D21" s="623"/>
      <c r="E21" s="623"/>
      <c r="F21" s="623"/>
      <c r="G21" s="623"/>
      <c r="H21" s="623"/>
      <c r="I21" s="624"/>
      <c r="J21" s="616"/>
      <c r="K21" s="617"/>
      <c r="L21" s="617"/>
      <c r="M21" s="617"/>
      <c r="N21" s="617"/>
      <c r="O21" s="617"/>
      <c r="P21" s="617"/>
      <c r="Q21" s="617"/>
      <c r="R21" s="617"/>
      <c r="S21" s="617"/>
      <c r="T21" s="617"/>
      <c r="U21" s="617"/>
      <c r="V21" s="617"/>
      <c r="W21" s="617"/>
      <c r="X21" s="617"/>
      <c r="Y21" s="618"/>
      <c r="Z21" s="600"/>
      <c r="AA21" s="601"/>
      <c r="AB21" s="601"/>
      <c r="AC21" s="601"/>
      <c r="AD21" s="601"/>
      <c r="AE21" s="601"/>
      <c r="AF21" s="602"/>
      <c r="AG21" s="100" t="s">
        <v>236</v>
      </c>
    </row>
    <row r="22" spans="2:33" customFormat="1" ht="14.1" customHeight="1" x14ac:dyDescent="0.15">
      <c r="B22" s="622"/>
      <c r="C22" s="237"/>
      <c r="D22" s="623"/>
      <c r="E22" s="623"/>
      <c r="F22" s="623"/>
      <c r="G22" s="623"/>
      <c r="H22" s="623"/>
      <c r="I22" s="624"/>
      <c r="J22" s="614"/>
      <c r="K22" s="615"/>
      <c r="L22" s="615"/>
      <c r="M22" s="615"/>
      <c r="N22" s="615"/>
      <c r="O22" s="615"/>
      <c r="P22" s="615"/>
      <c r="Q22" s="615"/>
      <c r="R22" s="615"/>
      <c r="S22" s="615"/>
      <c r="T22" s="615"/>
      <c r="U22" s="615"/>
      <c r="V22" s="615"/>
      <c r="W22" s="615"/>
      <c r="X22" s="615"/>
      <c r="Y22" s="615"/>
      <c r="Z22" s="606"/>
      <c r="AA22" s="607"/>
      <c r="AB22" s="607"/>
      <c r="AC22" s="607"/>
      <c r="AD22" s="607"/>
      <c r="AE22" s="607"/>
      <c r="AF22" s="608"/>
      <c r="AG22" s="63" t="s">
        <v>236</v>
      </c>
    </row>
    <row r="23" spans="2:33" customFormat="1" ht="14.1" customHeight="1" x14ac:dyDescent="0.15">
      <c r="B23" s="622"/>
      <c r="C23" s="237"/>
      <c r="D23" s="623"/>
      <c r="E23" s="623"/>
      <c r="F23" s="623"/>
      <c r="G23" s="623"/>
      <c r="H23" s="623"/>
      <c r="I23" s="624"/>
      <c r="J23" s="616"/>
      <c r="K23" s="617"/>
      <c r="L23" s="617"/>
      <c r="M23" s="617"/>
      <c r="N23" s="617"/>
      <c r="O23" s="617"/>
      <c r="P23" s="617"/>
      <c r="Q23" s="617"/>
      <c r="R23" s="617"/>
      <c r="S23" s="617"/>
      <c r="T23" s="617"/>
      <c r="U23" s="617"/>
      <c r="V23" s="617"/>
      <c r="W23" s="617"/>
      <c r="X23" s="617"/>
      <c r="Y23" s="618"/>
      <c r="Z23" s="600"/>
      <c r="AA23" s="601"/>
      <c r="AB23" s="601"/>
      <c r="AC23" s="601"/>
      <c r="AD23" s="601"/>
      <c r="AE23" s="601"/>
      <c r="AF23" s="602"/>
      <c r="AG23" s="100" t="s">
        <v>236</v>
      </c>
    </row>
    <row r="24" spans="2:33" customFormat="1" ht="14.1" customHeight="1" x14ac:dyDescent="0.15">
      <c r="B24" s="622"/>
      <c r="C24" s="237"/>
      <c r="D24" s="623"/>
      <c r="E24" s="623"/>
      <c r="F24" s="623"/>
      <c r="G24" s="623"/>
      <c r="H24" s="623"/>
      <c r="I24" s="624"/>
      <c r="J24" s="614"/>
      <c r="K24" s="615"/>
      <c r="L24" s="615"/>
      <c r="M24" s="615"/>
      <c r="N24" s="615"/>
      <c r="O24" s="615"/>
      <c r="P24" s="615"/>
      <c r="Q24" s="615"/>
      <c r="R24" s="615"/>
      <c r="S24" s="615"/>
      <c r="T24" s="615"/>
      <c r="U24" s="615"/>
      <c r="V24" s="615"/>
      <c r="W24" s="615"/>
      <c r="X24" s="615"/>
      <c r="Y24" s="615"/>
      <c r="Z24" s="606"/>
      <c r="AA24" s="607"/>
      <c r="AB24" s="607"/>
      <c r="AC24" s="607"/>
      <c r="AD24" s="607"/>
      <c r="AE24" s="607"/>
      <c r="AF24" s="608"/>
      <c r="AG24" s="63" t="s">
        <v>236</v>
      </c>
    </row>
    <row r="25" spans="2:33" customFormat="1" ht="14.1" customHeight="1" x14ac:dyDescent="0.15">
      <c r="B25" s="622"/>
      <c r="C25" s="237"/>
      <c r="D25" s="623"/>
      <c r="E25" s="623"/>
      <c r="F25" s="623"/>
      <c r="G25" s="623"/>
      <c r="H25" s="623"/>
      <c r="I25" s="624"/>
      <c r="J25" s="616"/>
      <c r="K25" s="617"/>
      <c r="L25" s="617"/>
      <c r="M25" s="617"/>
      <c r="N25" s="617"/>
      <c r="O25" s="617"/>
      <c r="P25" s="617"/>
      <c r="Q25" s="617"/>
      <c r="R25" s="617"/>
      <c r="S25" s="617"/>
      <c r="T25" s="617"/>
      <c r="U25" s="617"/>
      <c r="V25" s="617"/>
      <c r="W25" s="617"/>
      <c r="X25" s="617"/>
      <c r="Y25" s="618"/>
      <c r="Z25" s="600"/>
      <c r="AA25" s="601"/>
      <c r="AB25" s="601"/>
      <c r="AC25" s="601"/>
      <c r="AD25" s="601"/>
      <c r="AE25" s="601"/>
      <c r="AF25" s="602"/>
      <c r="AG25" s="100" t="s">
        <v>236</v>
      </c>
    </row>
    <row r="26" spans="2:33" customFormat="1" ht="14.1" customHeight="1" x14ac:dyDescent="0.15">
      <c r="B26" s="622"/>
      <c r="C26" s="237"/>
      <c r="D26" s="623"/>
      <c r="E26" s="623"/>
      <c r="F26" s="623"/>
      <c r="G26" s="623"/>
      <c r="H26" s="623"/>
      <c r="I26" s="624"/>
      <c r="J26" s="614"/>
      <c r="K26" s="615"/>
      <c r="L26" s="615"/>
      <c r="M26" s="615"/>
      <c r="N26" s="615"/>
      <c r="O26" s="615"/>
      <c r="P26" s="615"/>
      <c r="Q26" s="615"/>
      <c r="R26" s="615"/>
      <c r="S26" s="615"/>
      <c r="T26" s="615"/>
      <c r="U26" s="615"/>
      <c r="V26" s="615"/>
      <c r="W26" s="615"/>
      <c r="X26" s="615"/>
      <c r="Y26" s="615"/>
      <c r="Z26" s="606"/>
      <c r="AA26" s="607"/>
      <c r="AB26" s="607"/>
      <c r="AC26" s="607"/>
      <c r="AD26" s="607"/>
      <c r="AE26" s="607"/>
      <c r="AF26" s="608"/>
      <c r="AG26" s="63" t="s">
        <v>236</v>
      </c>
    </row>
    <row r="27" spans="2:33" customFormat="1" ht="14.1" customHeight="1" x14ac:dyDescent="0.15">
      <c r="B27" s="622"/>
      <c r="C27" s="237"/>
      <c r="D27" s="623"/>
      <c r="E27" s="623"/>
      <c r="F27" s="623"/>
      <c r="G27" s="623"/>
      <c r="H27" s="623"/>
      <c r="I27" s="624"/>
      <c r="J27" s="616"/>
      <c r="K27" s="617"/>
      <c r="L27" s="617"/>
      <c r="M27" s="617"/>
      <c r="N27" s="617"/>
      <c r="O27" s="617"/>
      <c r="P27" s="617"/>
      <c r="Q27" s="617"/>
      <c r="R27" s="617"/>
      <c r="S27" s="617"/>
      <c r="T27" s="617"/>
      <c r="U27" s="617"/>
      <c r="V27" s="617"/>
      <c r="W27" s="617"/>
      <c r="X27" s="617"/>
      <c r="Y27" s="618"/>
      <c r="Z27" s="600"/>
      <c r="AA27" s="601"/>
      <c r="AB27" s="601"/>
      <c r="AC27" s="601"/>
      <c r="AD27" s="601"/>
      <c r="AE27" s="601"/>
      <c r="AF27" s="602"/>
      <c r="AG27" s="100" t="s">
        <v>236</v>
      </c>
    </row>
    <row r="28" spans="2:33" customFormat="1" ht="14.1" customHeight="1" x14ac:dyDescent="0.15">
      <c r="B28" s="622"/>
      <c r="C28" s="237"/>
      <c r="D28" s="623"/>
      <c r="E28" s="623"/>
      <c r="F28" s="623"/>
      <c r="G28" s="623"/>
      <c r="H28" s="623"/>
      <c r="I28" s="624"/>
      <c r="J28" s="614"/>
      <c r="K28" s="615"/>
      <c r="L28" s="615"/>
      <c r="M28" s="615"/>
      <c r="N28" s="615"/>
      <c r="O28" s="615"/>
      <c r="P28" s="615"/>
      <c r="Q28" s="615"/>
      <c r="R28" s="615"/>
      <c r="S28" s="615"/>
      <c r="T28" s="615"/>
      <c r="U28" s="615"/>
      <c r="V28" s="615"/>
      <c r="W28" s="615"/>
      <c r="X28" s="615"/>
      <c r="Y28" s="615"/>
      <c r="Z28" s="606"/>
      <c r="AA28" s="607"/>
      <c r="AB28" s="607"/>
      <c r="AC28" s="607"/>
      <c r="AD28" s="607"/>
      <c r="AE28" s="607"/>
      <c r="AF28" s="608"/>
      <c r="AG28" s="63" t="s">
        <v>236</v>
      </c>
    </row>
    <row r="29" spans="2:33" customFormat="1" ht="14.1" customHeight="1" x14ac:dyDescent="0.15">
      <c r="B29" s="622"/>
      <c r="C29" s="237"/>
      <c r="D29" s="623"/>
      <c r="E29" s="623"/>
      <c r="F29" s="623"/>
      <c r="G29" s="623"/>
      <c r="H29" s="623"/>
      <c r="I29" s="624"/>
      <c r="J29" s="616"/>
      <c r="K29" s="617"/>
      <c r="L29" s="617"/>
      <c r="M29" s="617"/>
      <c r="N29" s="617"/>
      <c r="O29" s="617"/>
      <c r="P29" s="617"/>
      <c r="Q29" s="617"/>
      <c r="R29" s="617"/>
      <c r="S29" s="617"/>
      <c r="T29" s="617"/>
      <c r="U29" s="617"/>
      <c r="V29" s="617"/>
      <c r="W29" s="617"/>
      <c r="X29" s="617"/>
      <c r="Y29" s="618"/>
      <c r="Z29" s="600"/>
      <c r="AA29" s="601"/>
      <c r="AB29" s="601"/>
      <c r="AC29" s="601"/>
      <c r="AD29" s="601"/>
      <c r="AE29" s="601"/>
      <c r="AF29" s="602"/>
      <c r="AG29" s="100" t="s">
        <v>236</v>
      </c>
    </row>
    <row r="30" spans="2:33" customFormat="1" ht="14.1" customHeight="1" x14ac:dyDescent="0.15">
      <c r="B30" s="622"/>
      <c r="C30" s="237"/>
      <c r="D30" s="623"/>
      <c r="E30" s="623"/>
      <c r="F30" s="623"/>
      <c r="G30" s="623"/>
      <c r="H30" s="623"/>
      <c r="I30" s="624"/>
      <c r="J30" s="614"/>
      <c r="K30" s="615"/>
      <c r="L30" s="615"/>
      <c r="M30" s="615"/>
      <c r="N30" s="615"/>
      <c r="O30" s="615"/>
      <c r="P30" s="615"/>
      <c r="Q30" s="615"/>
      <c r="R30" s="615"/>
      <c r="S30" s="615"/>
      <c r="T30" s="615"/>
      <c r="U30" s="615"/>
      <c r="V30" s="615"/>
      <c r="W30" s="615"/>
      <c r="X30" s="615"/>
      <c r="Y30" s="615"/>
      <c r="Z30" s="606"/>
      <c r="AA30" s="607"/>
      <c r="AB30" s="607"/>
      <c r="AC30" s="607"/>
      <c r="AD30" s="607"/>
      <c r="AE30" s="607"/>
      <c r="AF30" s="608"/>
      <c r="AG30" s="63" t="s">
        <v>236</v>
      </c>
    </row>
    <row r="31" spans="2:33" customFormat="1" ht="14.1" customHeight="1" x14ac:dyDescent="0.15">
      <c r="B31" s="622"/>
      <c r="C31" s="237"/>
      <c r="D31" s="623"/>
      <c r="E31" s="623"/>
      <c r="F31" s="623"/>
      <c r="G31" s="623"/>
      <c r="H31" s="623"/>
      <c r="I31" s="624"/>
      <c r="J31" s="616"/>
      <c r="K31" s="617"/>
      <c r="L31" s="617"/>
      <c r="M31" s="617"/>
      <c r="N31" s="617"/>
      <c r="O31" s="617"/>
      <c r="P31" s="617"/>
      <c r="Q31" s="617"/>
      <c r="R31" s="617"/>
      <c r="S31" s="617"/>
      <c r="T31" s="617"/>
      <c r="U31" s="617"/>
      <c r="V31" s="617"/>
      <c r="W31" s="617"/>
      <c r="X31" s="617"/>
      <c r="Y31" s="618"/>
      <c r="Z31" s="600"/>
      <c r="AA31" s="601"/>
      <c r="AB31" s="601"/>
      <c r="AC31" s="601"/>
      <c r="AD31" s="601"/>
      <c r="AE31" s="601"/>
      <c r="AF31" s="602"/>
      <c r="AG31" s="100" t="s">
        <v>236</v>
      </c>
    </row>
    <row r="32" spans="2:33" customFormat="1" ht="14.1" customHeight="1" x14ac:dyDescent="0.15">
      <c r="B32" s="622"/>
      <c r="C32" s="237"/>
      <c r="D32" s="623"/>
      <c r="E32" s="623"/>
      <c r="F32" s="623"/>
      <c r="G32" s="623"/>
      <c r="H32" s="623"/>
      <c r="I32" s="624"/>
      <c r="J32" s="614"/>
      <c r="K32" s="615"/>
      <c r="L32" s="615"/>
      <c r="M32" s="615"/>
      <c r="N32" s="615"/>
      <c r="O32" s="615"/>
      <c r="P32" s="615"/>
      <c r="Q32" s="615"/>
      <c r="R32" s="615"/>
      <c r="S32" s="615"/>
      <c r="T32" s="615"/>
      <c r="U32" s="615"/>
      <c r="V32" s="615"/>
      <c r="W32" s="615"/>
      <c r="X32" s="615"/>
      <c r="Y32" s="615"/>
      <c r="Z32" s="588"/>
      <c r="AA32" s="589"/>
      <c r="AB32" s="589"/>
      <c r="AC32" s="589"/>
      <c r="AD32" s="589"/>
      <c r="AE32" s="589"/>
      <c r="AF32" s="590"/>
      <c r="AG32" s="63" t="s">
        <v>236</v>
      </c>
    </row>
    <row r="33" spans="2:33" customFormat="1" ht="14.1" customHeight="1" thickBot="1" x14ac:dyDescent="0.2">
      <c r="B33" s="622"/>
      <c r="C33" s="237"/>
      <c r="D33" s="623"/>
      <c r="E33" s="623"/>
      <c r="F33" s="623"/>
      <c r="G33" s="623"/>
      <c r="H33" s="623"/>
      <c r="I33" s="624"/>
      <c r="J33" s="616"/>
      <c r="K33" s="617"/>
      <c r="L33" s="617"/>
      <c r="M33" s="617"/>
      <c r="N33" s="617"/>
      <c r="O33" s="617"/>
      <c r="P33" s="617"/>
      <c r="Q33" s="617"/>
      <c r="R33" s="617"/>
      <c r="S33" s="617"/>
      <c r="T33" s="617"/>
      <c r="U33" s="617"/>
      <c r="V33" s="617"/>
      <c r="W33" s="617"/>
      <c r="X33" s="617"/>
      <c r="Y33" s="618"/>
      <c r="Z33" s="600"/>
      <c r="AA33" s="601"/>
      <c r="AB33" s="601"/>
      <c r="AC33" s="601"/>
      <c r="AD33" s="601"/>
      <c r="AE33" s="601"/>
      <c r="AF33" s="602"/>
      <c r="AG33" s="100" t="s">
        <v>236</v>
      </c>
    </row>
    <row r="34" spans="2:33" customFormat="1" ht="14.1" customHeight="1" x14ac:dyDescent="0.15">
      <c r="B34" s="622"/>
      <c r="C34" s="237"/>
      <c r="D34" s="623"/>
      <c r="E34" s="623"/>
      <c r="F34" s="623"/>
      <c r="G34" s="623"/>
      <c r="H34" s="623"/>
      <c r="I34" s="623"/>
      <c r="J34" s="626" t="s">
        <v>237</v>
      </c>
      <c r="K34" s="620"/>
      <c r="L34" s="620"/>
      <c r="M34" s="620"/>
      <c r="N34" s="620"/>
      <c r="O34" s="620"/>
      <c r="P34" s="620"/>
      <c r="Q34" s="620"/>
      <c r="R34" s="620"/>
      <c r="S34" s="620"/>
      <c r="T34" s="620"/>
      <c r="U34" s="620"/>
      <c r="V34" s="620"/>
      <c r="W34" s="620"/>
      <c r="X34" s="620"/>
      <c r="Y34" s="621"/>
      <c r="Z34" s="597">
        <f>Z14+Z16+Z18+Z20+Z22+Z24+Z26+Z28+Z30+Z32</f>
        <v>0</v>
      </c>
      <c r="AA34" s="598"/>
      <c r="AB34" s="598"/>
      <c r="AC34" s="598"/>
      <c r="AD34" s="598"/>
      <c r="AE34" s="598"/>
      <c r="AF34" s="599"/>
      <c r="AG34" s="101" t="s">
        <v>236</v>
      </c>
    </row>
    <row r="35" spans="2:33" customFormat="1" ht="14.1" customHeight="1" thickBot="1" x14ac:dyDescent="0.2">
      <c r="B35" s="622"/>
      <c r="C35" s="237"/>
      <c r="D35" s="623"/>
      <c r="E35" s="623"/>
      <c r="F35" s="623"/>
      <c r="G35" s="623"/>
      <c r="H35" s="623"/>
      <c r="I35" s="623"/>
      <c r="J35" s="612"/>
      <c r="K35" s="613"/>
      <c r="L35" s="613"/>
      <c r="M35" s="613"/>
      <c r="N35" s="613"/>
      <c r="O35" s="613"/>
      <c r="P35" s="613"/>
      <c r="Q35" s="613"/>
      <c r="R35" s="613"/>
      <c r="S35" s="613"/>
      <c r="T35" s="613"/>
      <c r="U35" s="613"/>
      <c r="V35" s="613"/>
      <c r="W35" s="613"/>
      <c r="X35" s="613"/>
      <c r="Y35" s="625"/>
      <c r="Z35" s="591">
        <f>Z15+Z17+Z19+Z21+Z23+Z25+Z27+Z29+Z31+Z33</f>
        <v>0</v>
      </c>
      <c r="AA35" s="592"/>
      <c r="AB35" s="592"/>
      <c r="AC35" s="592"/>
      <c r="AD35" s="592"/>
      <c r="AE35" s="592"/>
      <c r="AF35" s="593"/>
      <c r="AG35" s="102" t="s">
        <v>236</v>
      </c>
    </row>
    <row r="36" spans="2:33" s="2" customFormat="1" ht="14.1" customHeight="1" x14ac:dyDescent="0.15">
      <c r="B36" s="272" t="s">
        <v>26</v>
      </c>
      <c r="C36" s="273"/>
      <c r="D36" s="376" t="s">
        <v>238</v>
      </c>
      <c r="E36" s="376"/>
      <c r="F36" s="376"/>
      <c r="G36" s="376"/>
      <c r="H36" s="376"/>
      <c r="I36" s="377"/>
      <c r="J36" s="389" t="s">
        <v>105</v>
      </c>
      <c r="K36" s="361"/>
      <c r="L36" s="361"/>
      <c r="M36" s="361"/>
      <c r="N36" s="361"/>
      <c r="O36" s="361"/>
      <c r="P36" s="361"/>
      <c r="Q36" s="361"/>
      <c r="R36" s="361"/>
      <c r="S36" s="361"/>
      <c r="T36" s="361"/>
      <c r="U36" s="361"/>
      <c r="V36" s="361"/>
      <c r="W36" s="361"/>
      <c r="X36" s="361"/>
      <c r="Y36" s="361"/>
      <c r="Z36" s="619" t="s">
        <v>150</v>
      </c>
      <c r="AA36" s="620"/>
      <c r="AB36" s="620"/>
      <c r="AC36" s="620"/>
      <c r="AD36" s="620"/>
      <c r="AE36" s="620"/>
      <c r="AF36" s="620"/>
      <c r="AG36" s="621"/>
    </row>
    <row r="37" spans="2:33" customFormat="1" ht="14.1" customHeight="1" x14ac:dyDescent="0.15">
      <c r="B37" s="622"/>
      <c r="C37" s="237"/>
      <c r="D37" s="623"/>
      <c r="E37" s="623"/>
      <c r="F37" s="623"/>
      <c r="G37" s="623"/>
      <c r="H37" s="623"/>
      <c r="I37" s="624"/>
      <c r="J37" s="614"/>
      <c r="K37" s="615"/>
      <c r="L37" s="615"/>
      <c r="M37" s="615"/>
      <c r="N37" s="615"/>
      <c r="O37" s="615"/>
      <c r="P37" s="615"/>
      <c r="Q37" s="615"/>
      <c r="R37" s="615"/>
      <c r="S37" s="615"/>
      <c r="T37" s="615"/>
      <c r="U37" s="615"/>
      <c r="V37" s="615"/>
      <c r="W37" s="615"/>
      <c r="X37" s="615"/>
      <c r="Y37" s="615"/>
      <c r="Z37" s="588"/>
      <c r="AA37" s="589"/>
      <c r="AB37" s="589"/>
      <c r="AC37" s="589"/>
      <c r="AD37" s="589"/>
      <c r="AE37" s="589"/>
      <c r="AF37" s="590"/>
      <c r="AG37" s="63" t="s">
        <v>236</v>
      </c>
    </row>
    <row r="38" spans="2:33" customFormat="1" ht="14.1" customHeight="1" x14ac:dyDescent="0.15">
      <c r="B38" s="622"/>
      <c r="C38" s="237"/>
      <c r="D38" s="623"/>
      <c r="E38" s="623"/>
      <c r="F38" s="623"/>
      <c r="G38" s="623"/>
      <c r="H38" s="623"/>
      <c r="I38" s="624"/>
      <c r="J38" s="616"/>
      <c r="K38" s="617"/>
      <c r="L38" s="617"/>
      <c r="M38" s="617"/>
      <c r="N38" s="617"/>
      <c r="O38" s="617"/>
      <c r="P38" s="617"/>
      <c r="Q38" s="617"/>
      <c r="R38" s="617"/>
      <c r="S38" s="617"/>
      <c r="T38" s="617"/>
      <c r="U38" s="617"/>
      <c r="V38" s="617"/>
      <c r="W38" s="617"/>
      <c r="X38" s="617"/>
      <c r="Y38" s="618"/>
      <c r="Z38" s="603"/>
      <c r="AA38" s="604"/>
      <c r="AB38" s="604"/>
      <c r="AC38" s="604"/>
      <c r="AD38" s="604"/>
      <c r="AE38" s="604"/>
      <c r="AF38" s="605"/>
      <c r="AG38" s="100" t="s">
        <v>236</v>
      </c>
    </row>
    <row r="39" spans="2:33" customFormat="1" ht="14.1" customHeight="1" x14ac:dyDescent="0.15">
      <c r="B39" s="622"/>
      <c r="C39" s="237"/>
      <c r="D39" s="623"/>
      <c r="E39" s="623"/>
      <c r="F39" s="623"/>
      <c r="G39" s="623"/>
      <c r="H39" s="623"/>
      <c r="I39" s="624"/>
      <c r="J39" s="614"/>
      <c r="K39" s="615"/>
      <c r="L39" s="615"/>
      <c r="M39" s="615"/>
      <c r="N39" s="615"/>
      <c r="O39" s="615"/>
      <c r="P39" s="615"/>
      <c r="Q39" s="615"/>
      <c r="R39" s="615"/>
      <c r="S39" s="615"/>
      <c r="T39" s="615"/>
      <c r="U39" s="615"/>
      <c r="V39" s="615"/>
      <c r="W39" s="615"/>
      <c r="X39" s="615"/>
      <c r="Y39" s="615"/>
      <c r="Z39" s="588"/>
      <c r="AA39" s="589"/>
      <c r="AB39" s="589"/>
      <c r="AC39" s="589"/>
      <c r="AD39" s="589"/>
      <c r="AE39" s="589"/>
      <c r="AF39" s="590"/>
      <c r="AG39" s="63" t="s">
        <v>236</v>
      </c>
    </row>
    <row r="40" spans="2:33" customFormat="1" ht="14.1" customHeight="1" x14ac:dyDescent="0.15">
      <c r="B40" s="622"/>
      <c r="C40" s="237"/>
      <c r="D40" s="623"/>
      <c r="E40" s="623"/>
      <c r="F40" s="623"/>
      <c r="G40" s="623"/>
      <c r="H40" s="623"/>
      <c r="I40" s="624"/>
      <c r="J40" s="616"/>
      <c r="K40" s="617"/>
      <c r="L40" s="617"/>
      <c r="M40" s="617"/>
      <c r="N40" s="617"/>
      <c r="O40" s="617"/>
      <c r="P40" s="617"/>
      <c r="Q40" s="617"/>
      <c r="R40" s="617"/>
      <c r="S40" s="617"/>
      <c r="T40" s="617"/>
      <c r="U40" s="617"/>
      <c r="V40" s="617"/>
      <c r="W40" s="617"/>
      <c r="X40" s="617"/>
      <c r="Y40" s="618"/>
      <c r="Z40" s="600"/>
      <c r="AA40" s="601"/>
      <c r="AB40" s="601"/>
      <c r="AC40" s="601"/>
      <c r="AD40" s="601"/>
      <c r="AE40" s="601"/>
      <c r="AF40" s="602"/>
      <c r="AG40" s="100" t="s">
        <v>236</v>
      </c>
    </row>
    <row r="41" spans="2:33" customFormat="1" ht="14.1" customHeight="1" x14ac:dyDescent="0.15">
      <c r="B41" s="622"/>
      <c r="C41" s="237"/>
      <c r="D41" s="623"/>
      <c r="E41" s="623"/>
      <c r="F41" s="623"/>
      <c r="G41" s="623"/>
      <c r="H41" s="623"/>
      <c r="I41" s="624"/>
      <c r="J41" s="614"/>
      <c r="K41" s="615"/>
      <c r="L41" s="615"/>
      <c r="M41" s="615"/>
      <c r="N41" s="615"/>
      <c r="O41" s="615"/>
      <c r="P41" s="615"/>
      <c r="Q41" s="615"/>
      <c r="R41" s="615"/>
      <c r="S41" s="615"/>
      <c r="T41" s="615"/>
      <c r="U41" s="615"/>
      <c r="V41" s="615"/>
      <c r="W41" s="615"/>
      <c r="X41" s="615"/>
      <c r="Y41" s="615"/>
      <c r="Z41" s="588"/>
      <c r="AA41" s="589"/>
      <c r="AB41" s="589"/>
      <c r="AC41" s="589"/>
      <c r="AD41" s="589"/>
      <c r="AE41" s="589"/>
      <c r="AF41" s="590"/>
      <c r="AG41" s="63" t="s">
        <v>236</v>
      </c>
    </row>
    <row r="42" spans="2:33" customFormat="1" ht="14.1" customHeight="1" x14ac:dyDescent="0.15">
      <c r="B42" s="622"/>
      <c r="C42" s="237"/>
      <c r="D42" s="623"/>
      <c r="E42" s="623"/>
      <c r="F42" s="623"/>
      <c r="G42" s="623"/>
      <c r="H42" s="623"/>
      <c r="I42" s="624"/>
      <c r="J42" s="616"/>
      <c r="K42" s="617"/>
      <c r="L42" s="617"/>
      <c r="M42" s="617"/>
      <c r="N42" s="617"/>
      <c r="O42" s="617"/>
      <c r="P42" s="617"/>
      <c r="Q42" s="617"/>
      <c r="R42" s="617"/>
      <c r="S42" s="617"/>
      <c r="T42" s="617"/>
      <c r="U42" s="617"/>
      <c r="V42" s="617"/>
      <c r="W42" s="617"/>
      <c r="X42" s="617"/>
      <c r="Y42" s="618"/>
      <c r="Z42" s="600"/>
      <c r="AA42" s="601"/>
      <c r="AB42" s="601"/>
      <c r="AC42" s="601"/>
      <c r="AD42" s="601"/>
      <c r="AE42" s="601"/>
      <c r="AF42" s="602"/>
      <c r="AG42" s="100" t="s">
        <v>236</v>
      </c>
    </row>
    <row r="43" spans="2:33" customFormat="1" ht="14.1" customHeight="1" x14ac:dyDescent="0.15">
      <c r="B43" s="622"/>
      <c r="C43" s="237"/>
      <c r="D43" s="623"/>
      <c r="E43" s="623"/>
      <c r="F43" s="623"/>
      <c r="G43" s="623"/>
      <c r="H43" s="623"/>
      <c r="I43" s="624"/>
      <c r="J43" s="614"/>
      <c r="K43" s="615"/>
      <c r="L43" s="615"/>
      <c r="M43" s="615"/>
      <c r="N43" s="615"/>
      <c r="O43" s="615"/>
      <c r="P43" s="615"/>
      <c r="Q43" s="615"/>
      <c r="R43" s="615"/>
      <c r="S43" s="615"/>
      <c r="T43" s="615"/>
      <c r="U43" s="615"/>
      <c r="V43" s="615"/>
      <c r="W43" s="615"/>
      <c r="X43" s="615"/>
      <c r="Y43" s="615"/>
      <c r="Z43" s="588"/>
      <c r="AA43" s="589"/>
      <c r="AB43" s="589"/>
      <c r="AC43" s="589"/>
      <c r="AD43" s="589"/>
      <c r="AE43" s="589"/>
      <c r="AF43" s="590"/>
      <c r="AG43" s="63" t="s">
        <v>236</v>
      </c>
    </row>
    <row r="44" spans="2:33" customFormat="1" ht="14.1" customHeight="1" x14ac:dyDescent="0.15">
      <c r="B44" s="622"/>
      <c r="C44" s="237"/>
      <c r="D44" s="623"/>
      <c r="E44" s="623"/>
      <c r="F44" s="623"/>
      <c r="G44" s="623"/>
      <c r="H44" s="623"/>
      <c r="I44" s="624"/>
      <c r="J44" s="616"/>
      <c r="K44" s="617"/>
      <c r="L44" s="617"/>
      <c r="M44" s="617"/>
      <c r="N44" s="617"/>
      <c r="O44" s="617"/>
      <c r="P44" s="617"/>
      <c r="Q44" s="617"/>
      <c r="R44" s="617"/>
      <c r="S44" s="617"/>
      <c r="T44" s="617"/>
      <c r="U44" s="617"/>
      <c r="V44" s="617"/>
      <c r="W44" s="617"/>
      <c r="X44" s="617"/>
      <c r="Y44" s="618"/>
      <c r="Z44" s="600"/>
      <c r="AA44" s="601"/>
      <c r="AB44" s="601"/>
      <c r="AC44" s="601"/>
      <c r="AD44" s="601"/>
      <c r="AE44" s="601"/>
      <c r="AF44" s="602"/>
      <c r="AG44" s="100" t="s">
        <v>236</v>
      </c>
    </row>
    <row r="45" spans="2:33" customFormat="1" ht="14.1" customHeight="1" x14ac:dyDescent="0.15">
      <c r="B45" s="622"/>
      <c r="C45" s="237"/>
      <c r="D45" s="623"/>
      <c r="E45" s="623"/>
      <c r="F45" s="623"/>
      <c r="G45" s="623"/>
      <c r="H45" s="623"/>
      <c r="I45" s="624"/>
      <c r="J45" s="614"/>
      <c r="K45" s="615"/>
      <c r="L45" s="615"/>
      <c r="M45" s="615"/>
      <c r="N45" s="615"/>
      <c r="O45" s="615"/>
      <c r="P45" s="615"/>
      <c r="Q45" s="615"/>
      <c r="R45" s="615"/>
      <c r="S45" s="615"/>
      <c r="T45" s="615"/>
      <c r="U45" s="615"/>
      <c r="V45" s="615"/>
      <c r="W45" s="615"/>
      <c r="X45" s="615"/>
      <c r="Y45" s="615"/>
      <c r="Z45" s="588"/>
      <c r="AA45" s="589"/>
      <c r="AB45" s="589"/>
      <c r="AC45" s="589"/>
      <c r="AD45" s="589"/>
      <c r="AE45" s="589"/>
      <c r="AF45" s="590"/>
      <c r="AG45" s="63" t="s">
        <v>236</v>
      </c>
    </row>
    <row r="46" spans="2:33" customFormat="1" ht="14.1" customHeight="1" x14ac:dyDescent="0.15">
      <c r="B46" s="622"/>
      <c r="C46" s="237"/>
      <c r="D46" s="623"/>
      <c r="E46" s="623"/>
      <c r="F46" s="623"/>
      <c r="G46" s="623"/>
      <c r="H46" s="623"/>
      <c r="I46" s="624"/>
      <c r="J46" s="616"/>
      <c r="K46" s="617"/>
      <c r="L46" s="617"/>
      <c r="M46" s="617"/>
      <c r="N46" s="617"/>
      <c r="O46" s="617"/>
      <c r="P46" s="617"/>
      <c r="Q46" s="617"/>
      <c r="R46" s="617"/>
      <c r="S46" s="617"/>
      <c r="T46" s="617"/>
      <c r="U46" s="617"/>
      <c r="V46" s="617"/>
      <c r="W46" s="617"/>
      <c r="X46" s="617"/>
      <c r="Y46" s="618"/>
      <c r="Z46" s="600"/>
      <c r="AA46" s="601"/>
      <c r="AB46" s="601"/>
      <c r="AC46" s="601"/>
      <c r="AD46" s="601"/>
      <c r="AE46" s="601"/>
      <c r="AF46" s="602"/>
      <c r="AG46" s="100" t="s">
        <v>236</v>
      </c>
    </row>
    <row r="47" spans="2:33" customFormat="1" ht="14.1" customHeight="1" x14ac:dyDescent="0.15">
      <c r="B47" s="622"/>
      <c r="C47" s="237"/>
      <c r="D47" s="623"/>
      <c r="E47" s="623"/>
      <c r="F47" s="623"/>
      <c r="G47" s="623"/>
      <c r="H47" s="623"/>
      <c r="I47" s="624"/>
      <c r="J47" s="614"/>
      <c r="K47" s="615"/>
      <c r="L47" s="615"/>
      <c r="M47" s="615"/>
      <c r="N47" s="615"/>
      <c r="O47" s="615"/>
      <c r="P47" s="615"/>
      <c r="Q47" s="615"/>
      <c r="R47" s="615"/>
      <c r="S47" s="615"/>
      <c r="T47" s="615"/>
      <c r="U47" s="615"/>
      <c r="V47" s="615"/>
      <c r="W47" s="615"/>
      <c r="X47" s="615"/>
      <c r="Y47" s="615"/>
      <c r="Z47" s="588"/>
      <c r="AA47" s="589"/>
      <c r="AB47" s="589"/>
      <c r="AC47" s="589"/>
      <c r="AD47" s="589"/>
      <c r="AE47" s="589"/>
      <c r="AF47" s="590"/>
      <c r="AG47" s="63" t="s">
        <v>236</v>
      </c>
    </row>
    <row r="48" spans="2:33" customFormat="1" ht="14.1" customHeight="1" x14ac:dyDescent="0.15">
      <c r="B48" s="622"/>
      <c r="C48" s="237"/>
      <c r="D48" s="623"/>
      <c r="E48" s="623"/>
      <c r="F48" s="623"/>
      <c r="G48" s="623"/>
      <c r="H48" s="623"/>
      <c r="I48" s="624"/>
      <c r="J48" s="616"/>
      <c r="K48" s="617"/>
      <c r="L48" s="617"/>
      <c r="M48" s="617"/>
      <c r="N48" s="617"/>
      <c r="O48" s="617"/>
      <c r="P48" s="617"/>
      <c r="Q48" s="617"/>
      <c r="R48" s="617"/>
      <c r="S48" s="617"/>
      <c r="T48" s="617"/>
      <c r="U48" s="617"/>
      <c r="V48" s="617"/>
      <c r="W48" s="617"/>
      <c r="X48" s="617"/>
      <c r="Y48" s="618"/>
      <c r="Z48" s="600"/>
      <c r="AA48" s="601"/>
      <c r="AB48" s="601"/>
      <c r="AC48" s="601"/>
      <c r="AD48" s="601"/>
      <c r="AE48" s="601"/>
      <c r="AF48" s="602"/>
      <c r="AG48" s="100" t="s">
        <v>236</v>
      </c>
    </row>
    <row r="49" spans="2:33" customFormat="1" ht="14.1" customHeight="1" x14ac:dyDescent="0.15">
      <c r="B49" s="622"/>
      <c r="C49" s="237"/>
      <c r="D49" s="623"/>
      <c r="E49" s="623"/>
      <c r="F49" s="623"/>
      <c r="G49" s="623"/>
      <c r="H49" s="623"/>
      <c r="I49" s="624"/>
      <c r="J49" s="614"/>
      <c r="K49" s="615"/>
      <c r="L49" s="615"/>
      <c r="M49" s="615"/>
      <c r="N49" s="615"/>
      <c r="O49" s="615"/>
      <c r="P49" s="615"/>
      <c r="Q49" s="615"/>
      <c r="R49" s="615"/>
      <c r="S49" s="615"/>
      <c r="T49" s="615"/>
      <c r="U49" s="615"/>
      <c r="V49" s="615"/>
      <c r="W49" s="615"/>
      <c r="X49" s="615"/>
      <c r="Y49" s="615"/>
      <c r="Z49" s="588"/>
      <c r="AA49" s="589"/>
      <c r="AB49" s="589"/>
      <c r="AC49" s="589"/>
      <c r="AD49" s="589"/>
      <c r="AE49" s="589"/>
      <c r="AF49" s="590"/>
      <c r="AG49" s="63" t="s">
        <v>236</v>
      </c>
    </row>
    <row r="50" spans="2:33" customFormat="1" ht="14.1" customHeight="1" x14ac:dyDescent="0.15">
      <c r="B50" s="622"/>
      <c r="C50" s="237"/>
      <c r="D50" s="623"/>
      <c r="E50" s="623"/>
      <c r="F50" s="623"/>
      <c r="G50" s="623"/>
      <c r="H50" s="623"/>
      <c r="I50" s="624"/>
      <c r="J50" s="616"/>
      <c r="K50" s="617"/>
      <c r="L50" s="617"/>
      <c r="M50" s="617"/>
      <c r="N50" s="617"/>
      <c r="O50" s="617"/>
      <c r="P50" s="617"/>
      <c r="Q50" s="617"/>
      <c r="R50" s="617"/>
      <c r="S50" s="617"/>
      <c r="T50" s="617"/>
      <c r="U50" s="617"/>
      <c r="V50" s="617"/>
      <c r="W50" s="617"/>
      <c r="X50" s="617"/>
      <c r="Y50" s="618"/>
      <c r="Z50" s="600"/>
      <c r="AA50" s="601"/>
      <c r="AB50" s="601"/>
      <c r="AC50" s="601"/>
      <c r="AD50" s="601"/>
      <c r="AE50" s="601"/>
      <c r="AF50" s="602"/>
      <c r="AG50" s="100" t="s">
        <v>236</v>
      </c>
    </row>
    <row r="51" spans="2:33" customFormat="1" ht="14.1" customHeight="1" x14ac:dyDescent="0.15">
      <c r="B51" s="622"/>
      <c r="C51" s="237"/>
      <c r="D51" s="623"/>
      <c r="E51" s="623"/>
      <c r="F51" s="623"/>
      <c r="G51" s="623"/>
      <c r="H51" s="623"/>
      <c r="I51" s="624"/>
      <c r="J51" s="614"/>
      <c r="K51" s="615"/>
      <c r="L51" s="615"/>
      <c r="M51" s="615"/>
      <c r="N51" s="615"/>
      <c r="O51" s="615"/>
      <c r="P51" s="615"/>
      <c r="Q51" s="615"/>
      <c r="R51" s="615"/>
      <c r="S51" s="615"/>
      <c r="T51" s="615"/>
      <c r="U51" s="615"/>
      <c r="V51" s="615"/>
      <c r="W51" s="615"/>
      <c r="X51" s="615"/>
      <c r="Y51" s="615"/>
      <c r="Z51" s="588"/>
      <c r="AA51" s="589"/>
      <c r="AB51" s="589"/>
      <c r="AC51" s="589"/>
      <c r="AD51" s="589"/>
      <c r="AE51" s="589"/>
      <c r="AF51" s="590"/>
      <c r="AG51" s="63" t="s">
        <v>236</v>
      </c>
    </row>
    <row r="52" spans="2:33" customFormat="1" ht="14.1" customHeight="1" x14ac:dyDescent="0.15">
      <c r="B52" s="622"/>
      <c r="C52" s="237"/>
      <c r="D52" s="623"/>
      <c r="E52" s="623"/>
      <c r="F52" s="623"/>
      <c r="G52" s="623"/>
      <c r="H52" s="623"/>
      <c r="I52" s="624"/>
      <c r="J52" s="616"/>
      <c r="K52" s="617"/>
      <c r="L52" s="617"/>
      <c r="M52" s="617"/>
      <c r="N52" s="617"/>
      <c r="O52" s="617"/>
      <c r="P52" s="617"/>
      <c r="Q52" s="617"/>
      <c r="R52" s="617"/>
      <c r="S52" s="617"/>
      <c r="T52" s="617"/>
      <c r="U52" s="617"/>
      <c r="V52" s="617"/>
      <c r="W52" s="617"/>
      <c r="X52" s="617"/>
      <c r="Y52" s="618"/>
      <c r="Z52" s="600"/>
      <c r="AA52" s="601"/>
      <c r="AB52" s="601"/>
      <c r="AC52" s="601"/>
      <c r="AD52" s="601"/>
      <c r="AE52" s="601"/>
      <c r="AF52" s="602"/>
      <c r="AG52" s="100" t="s">
        <v>236</v>
      </c>
    </row>
    <row r="53" spans="2:33" customFormat="1" ht="14.1" customHeight="1" x14ac:dyDescent="0.15">
      <c r="B53" s="622"/>
      <c r="C53" s="237"/>
      <c r="D53" s="623"/>
      <c r="E53" s="623"/>
      <c r="F53" s="623"/>
      <c r="G53" s="623"/>
      <c r="H53" s="623"/>
      <c r="I53" s="624"/>
      <c r="J53" s="614"/>
      <c r="K53" s="615"/>
      <c r="L53" s="615"/>
      <c r="M53" s="615"/>
      <c r="N53" s="615"/>
      <c r="O53" s="615"/>
      <c r="P53" s="615"/>
      <c r="Q53" s="615"/>
      <c r="R53" s="615"/>
      <c r="S53" s="615"/>
      <c r="T53" s="615"/>
      <c r="U53" s="615"/>
      <c r="V53" s="615"/>
      <c r="W53" s="615"/>
      <c r="X53" s="615"/>
      <c r="Y53" s="615"/>
      <c r="Z53" s="588"/>
      <c r="AA53" s="589"/>
      <c r="AB53" s="589"/>
      <c r="AC53" s="589"/>
      <c r="AD53" s="589"/>
      <c r="AE53" s="589"/>
      <c r="AF53" s="590"/>
      <c r="AG53" s="63" t="s">
        <v>236</v>
      </c>
    </row>
    <row r="54" spans="2:33" customFormat="1" ht="14.1" customHeight="1" x14ac:dyDescent="0.15">
      <c r="B54" s="622"/>
      <c r="C54" s="237"/>
      <c r="D54" s="623"/>
      <c r="E54" s="623"/>
      <c r="F54" s="623"/>
      <c r="G54" s="623"/>
      <c r="H54" s="623"/>
      <c r="I54" s="624"/>
      <c r="J54" s="616"/>
      <c r="K54" s="617"/>
      <c r="L54" s="617"/>
      <c r="M54" s="617"/>
      <c r="N54" s="617"/>
      <c r="O54" s="617"/>
      <c r="P54" s="617"/>
      <c r="Q54" s="617"/>
      <c r="R54" s="617"/>
      <c r="S54" s="617"/>
      <c r="T54" s="617"/>
      <c r="U54" s="617"/>
      <c r="V54" s="617"/>
      <c r="W54" s="617"/>
      <c r="X54" s="617"/>
      <c r="Y54" s="618"/>
      <c r="Z54" s="600"/>
      <c r="AA54" s="601"/>
      <c r="AB54" s="601"/>
      <c r="AC54" s="601"/>
      <c r="AD54" s="601"/>
      <c r="AE54" s="601"/>
      <c r="AF54" s="602"/>
      <c r="AG54" s="100" t="s">
        <v>236</v>
      </c>
    </row>
    <row r="55" spans="2:33" customFormat="1" ht="14.1" customHeight="1" x14ac:dyDescent="0.15">
      <c r="B55" s="622"/>
      <c r="C55" s="237"/>
      <c r="D55" s="623"/>
      <c r="E55" s="623"/>
      <c r="F55" s="623"/>
      <c r="G55" s="623"/>
      <c r="H55" s="623"/>
      <c r="I55" s="624"/>
      <c r="J55" s="614"/>
      <c r="K55" s="615"/>
      <c r="L55" s="615"/>
      <c r="M55" s="615"/>
      <c r="N55" s="615"/>
      <c r="O55" s="615"/>
      <c r="P55" s="615"/>
      <c r="Q55" s="615"/>
      <c r="R55" s="615"/>
      <c r="S55" s="615"/>
      <c r="T55" s="615"/>
      <c r="U55" s="615"/>
      <c r="V55" s="615"/>
      <c r="W55" s="615"/>
      <c r="X55" s="615"/>
      <c r="Y55" s="615"/>
      <c r="Z55" s="588"/>
      <c r="AA55" s="589"/>
      <c r="AB55" s="589"/>
      <c r="AC55" s="589"/>
      <c r="AD55" s="589"/>
      <c r="AE55" s="589"/>
      <c r="AF55" s="590"/>
      <c r="AG55" s="63" t="s">
        <v>236</v>
      </c>
    </row>
    <row r="56" spans="2:33" customFormat="1" ht="14.1" customHeight="1" thickBot="1" x14ac:dyDescent="0.2">
      <c r="B56" s="622"/>
      <c r="C56" s="237"/>
      <c r="D56" s="623"/>
      <c r="E56" s="623"/>
      <c r="F56" s="623"/>
      <c r="G56" s="623"/>
      <c r="H56" s="623"/>
      <c r="I56" s="624"/>
      <c r="J56" s="616"/>
      <c r="K56" s="617"/>
      <c r="L56" s="617"/>
      <c r="M56" s="617"/>
      <c r="N56" s="617"/>
      <c r="O56" s="617"/>
      <c r="P56" s="617"/>
      <c r="Q56" s="617"/>
      <c r="R56" s="617"/>
      <c r="S56" s="617"/>
      <c r="T56" s="617"/>
      <c r="U56" s="617"/>
      <c r="V56" s="617"/>
      <c r="W56" s="617"/>
      <c r="X56" s="617"/>
      <c r="Y56" s="618"/>
      <c r="Z56" s="600"/>
      <c r="AA56" s="601"/>
      <c r="AB56" s="601"/>
      <c r="AC56" s="601"/>
      <c r="AD56" s="601"/>
      <c r="AE56" s="601"/>
      <c r="AF56" s="602"/>
      <c r="AG56" s="100" t="s">
        <v>236</v>
      </c>
    </row>
    <row r="57" spans="2:33" customFormat="1" ht="14.1" customHeight="1" x14ac:dyDescent="0.15">
      <c r="B57" s="622"/>
      <c r="C57" s="237"/>
      <c r="D57" s="623"/>
      <c r="E57" s="623"/>
      <c r="F57" s="623"/>
      <c r="G57" s="623"/>
      <c r="H57" s="623"/>
      <c r="I57" s="623"/>
      <c r="J57" s="626" t="s">
        <v>237</v>
      </c>
      <c r="K57" s="620"/>
      <c r="L57" s="620"/>
      <c r="M57" s="620"/>
      <c r="N57" s="620"/>
      <c r="O57" s="620"/>
      <c r="P57" s="620"/>
      <c r="Q57" s="620"/>
      <c r="R57" s="620"/>
      <c r="S57" s="620"/>
      <c r="T57" s="620"/>
      <c r="U57" s="620"/>
      <c r="V57" s="620"/>
      <c r="W57" s="620"/>
      <c r="X57" s="620"/>
      <c r="Y57" s="620"/>
      <c r="Z57" s="597">
        <f>Z37+Z39+Z41+Z43+Z45+Z47+Z49+Z51+Z53+Z55</f>
        <v>0</v>
      </c>
      <c r="AA57" s="598"/>
      <c r="AB57" s="598"/>
      <c r="AC57" s="598"/>
      <c r="AD57" s="598"/>
      <c r="AE57" s="598"/>
      <c r="AF57" s="599"/>
      <c r="AG57" s="101" t="s">
        <v>236</v>
      </c>
    </row>
    <row r="58" spans="2:33" customFormat="1" ht="14.1" customHeight="1" thickBot="1" x14ac:dyDescent="0.2">
      <c r="B58" s="374"/>
      <c r="C58" s="375"/>
      <c r="D58" s="378"/>
      <c r="E58" s="378"/>
      <c r="F58" s="378"/>
      <c r="G58" s="378"/>
      <c r="H58" s="378"/>
      <c r="I58" s="378"/>
      <c r="J58" s="612"/>
      <c r="K58" s="613"/>
      <c r="L58" s="613"/>
      <c r="M58" s="613"/>
      <c r="N58" s="613"/>
      <c r="O58" s="613"/>
      <c r="P58" s="613"/>
      <c r="Q58" s="613"/>
      <c r="R58" s="613"/>
      <c r="S58" s="613"/>
      <c r="T58" s="613"/>
      <c r="U58" s="613"/>
      <c r="V58" s="613"/>
      <c r="W58" s="613"/>
      <c r="X58" s="613"/>
      <c r="Y58" s="613"/>
      <c r="Z58" s="591">
        <f>Z38+Z40+Z42+Z44+Z46+Z48+Z50+Z52+Z54+Z56</f>
        <v>0</v>
      </c>
      <c r="AA58" s="592"/>
      <c r="AB58" s="592"/>
      <c r="AC58" s="592"/>
      <c r="AD58" s="592"/>
      <c r="AE58" s="592"/>
      <c r="AF58" s="593"/>
      <c r="AG58" s="102" t="s">
        <v>236</v>
      </c>
    </row>
    <row r="59" spans="2:33" x14ac:dyDescent="0.15">
      <c r="AG59" s="115"/>
    </row>
  </sheetData>
  <sheetProtection algorithmName="SHA-512" hashValue="J9GLXAqXxLtyhNJDtUGSxvnxWQEtd1fkLtu9JUnOYN+78aml+sjN2KTtelozRcpHdB/zv5UMvtMtH48EVzB+Tg==" saltValue="moMD+IdarIRLCyXYCcxaew==" spinCount="100000" sheet="1"/>
  <mergeCells count="129">
    <mergeCell ref="A4:AH4"/>
    <mergeCell ref="B7:C7"/>
    <mergeCell ref="D7:I7"/>
    <mergeCell ref="B10:C10"/>
    <mergeCell ref="D10:I10"/>
    <mergeCell ref="B8:C9"/>
    <mergeCell ref="D8:I9"/>
    <mergeCell ref="J8:K8"/>
    <mergeCell ref="L8:M8"/>
    <mergeCell ref="O8:P8"/>
    <mergeCell ref="R8:S8"/>
    <mergeCell ref="V8:W8"/>
    <mergeCell ref="X8:Y8"/>
    <mergeCell ref="AA8:AB8"/>
    <mergeCell ref="AD8:AE8"/>
    <mergeCell ref="J9:K9"/>
    <mergeCell ref="L9:M9"/>
    <mergeCell ref="O9:P9"/>
    <mergeCell ref="R9:S9"/>
    <mergeCell ref="J7:AG7"/>
    <mergeCell ref="V9:W9"/>
    <mergeCell ref="X9:Y9"/>
    <mergeCell ref="AA9:AB9"/>
    <mergeCell ref="AD9:AE9"/>
    <mergeCell ref="B11:C12"/>
    <mergeCell ref="D11:I12"/>
    <mergeCell ref="J11:M11"/>
    <mergeCell ref="J12:M12"/>
    <mergeCell ref="B13:C35"/>
    <mergeCell ref="D13:I35"/>
    <mergeCell ref="J13:Y13"/>
    <mergeCell ref="J34:Y34"/>
    <mergeCell ref="J15:Y15"/>
    <mergeCell ref="J17:Y17"/>
    <mergeCell ref="J19:Y19"/>
    <mergeCell ref="J21:Y21"/>
    <mergeCell ref="J23:Y23"/>
    <mergeCell ref="J25:Y25"/>
    <mergeCell ref="J27:Y27"/>
    <mergeCell ref="J29:Y29"/>
    <mergeCell ref="J31:Y31"/>
    <mergeCell ref="J33:Y33"/>
    <mergeCell ref="J24:Y24"/>
    <mergeCell ref="J26:Y26"/>
    <mergeCell ref="J28:Y28"/>
    <mergeCell ref="J30:Y30"/>
    <mergeCell ref="J32:Y32"/>
    <mergeCell ref="B36:C58"/>
    <mergeCell ref="D36:I58"/>
    <mergeCell ref="J35:Y35"/>
    <mergeCell ref="J14:Y14"/>
    <mergeCell ref="J16:Y16"/>
    <mergeCell ref="J18:Y18"/>
    <mergeCell ref="J20:Y20"/>
    <mergeCell ref="J22:Y22"/>
    <mergeCell ref="J40:Y40"/>
    <mergeCell ref="J42:Y42"/>
    <mergeCell ref="J39:Y39"/>
    <mergeCell ref="J41:Y41"/>
    <mergeCell ref="J38:Y38"/>
    <mergeCell ref="J37:Y37"/>
    <mergeCell ref="J48:Y48"/>
    <mergeCell ref="J50:Y50"/>
    <mergeCell ref="J47:Y47"/>
    <mergeCell ref="J49:Y49"/>
    <mergeCell ref="J44:Y44"/>
    <mergeCell ref="J46:Y46"/>
    <mergeCell ref="J43:Y43"/>
    <mergeCell ref="J45:Y45"/>
    <mergeCell ref="J56:Y56"/>
    <mergeCell ref="J57:Y57"/>
    <mergeCell ref="J10:AG10"/>
    <mergeCell ref="N11:AG11"/>
    <mergeCell ref="N12:AG12"/>
    <mergeCell ref="J36:Y36"/>
    <mergeCell ref="J58:Y58"/>
    <mergeCell ref="Z48:AF48"/>
    <mergeCell ref="J55:Y55"/>
    <mergeCell ref="J52:Y52"/>
    <mergeCell ref="J54:Y54"/>
    <mergeCell ref="J51:Y51"/>
    <mergeCell ref="J53:Y53"/>
    <mergeCell ref="Z56:AF56"/>
    <mergeCell ref="Z57:AF57"/>
    <mergeCell ref="Z36:AG36"/>
    <mergeCell ref="Z13:AG13"/>
    <mergeCell ref="Z14:AF14"/>
    <mergeCell ref="Z15:AF15"/>
    <mergeCell ref="Z16:AF16"/>
    <mergeCell ref="Z17:AF17"/>
    <mergeCell ref="Z18:AF18"/>
    <mergeCell ref="Z19:AF19"/>
    <mergeCell ref="Z20:AF20"/>
    <mergeCell ref="Z21:AF21"/>
    <mergeCell ref="Z22:AF22"/>
    <mergeCell ref="Z46:AF46"/>
    <mergeCell ref="Z23:AF23"/>
    <mergeCell ref="Z24:AF24"/>
    <mergeCell ref="Z25:AF25"/>
    <mergeCell ref="Z26:AF26"/>
    <mergeCell ref="Z27:AF27"/>
    <mergeCell ref="Z28:AF28"/>
    <mergeCell ref="Z29:AF29"/>
    <mergeCell ref="Z30:AF30"/>
    <mergeCell ref="Z31:AF31"/>
    <mergeCell ref="Z47:AF47"/>
    <mergeCell ref="Z32:AF32"/>
    <mergeCell ref="Z58:AF58"/>
    <mergeCell ref="AF8:AG8"/>
    <mergeCell ref="AF9:AG9"/>
    <mergeCell ref="Z34:AF34"/>
    <mergeCell ref="Z35:AF35"/>
    <mergeCell ref="Z49:AF49"/>
    <mergeCell ref="Z50:AF50"/>
    <mergeCell ref="Z51:AF51"/>
    <mergeCell ref="Z52:AF52"/>
    <mergeCell ref="Z53:AF53"/>
    <mergeCell ref="Z54:AF54"/>
    <mergeCell ref="Z55:AF55"/>
    <mergeCell ref="Z33:AF33"/>
    <mergeCell ref="Z37:AF37"/>
    <mergeCell ref="Z38:AF38"/>
    <mergeCell ref="Z39:AF39"/>
    <mergeCell ref="Z40:AF40"/>
    <mergeCell ref="Z41:AF41"/>
    <mergeCell ref="Z42:AF42"/>
    <mergeCell ref="Z43:AF43"/>
    <mergeCell ref="Z44:AF44"/>
    <mergeCell ref="Z45:AF45"/>
  </mergeCells>
  <phoneticPr fontId="2"/>
  <dataValidations count="2">
    <dataValidation type="list" allowBlank="1" showInputMessage="1" showErrorMessage="1" sqref="J9:K9 V9:W9" xr:uid="{D4605D64-D46E-4AD1-A65C-667287EA9156}">
      <formula1>"令和"</formula1>
    </dataValidation>
    <dataValidation type="list" allowBlank="1" showInputMessage="1" showErrorMessage="1" sqref="J8:K8" xr:uid="{25F562E2-A340-4650-A41D-04F0A5009AE7}">
      <formula1>"(令和"</formula1>
    </dataValidation>
  </dataValidations>
  <printOptions horizontalCentered="1"/>
  <pageMargins left="0.78740157480314965" right="0.78740157480314965" top="0.78740157480314965" bottom="0.39370078740157483" header="0.31496062992125984" footer="0.31496062992125984"/>
  <pageSetup paperSize="9" scale="8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4E2F0-8848-413A-8B2C-ED6B557C469F}">
  <sheetPr>
    <tabColor theme="9" tint="0.39997558519241921"/>
  </sheetPr>
  <dimension ref="A1:AK34"/>
  <sheetViews>
    <sheetView view="pageBreakPreview" zoomScaleNormal="100" zoomScaleSheetLayoutView="100" workbookViewId="0">
      <selection activeCell="J8" sqref="J8:P8"/>
    </sheetView>
  </sheetViews>
  <sheetFormatPr defaultColWidth="9" defaultRowHeight="14.25" x14ac:dyDescent="0.15"/>
  <cols>
    <col min="1" max="1" width="1.875" style="1" customWidth="1"/>
    <col min="2" max="3" width="2.25" style="1" customWidth="1"/>
    <col min="4" max="7" width="2.75" style="1" customWidth="1"/>
    <col min="8" max="8" width="4.125" style="1" customWidth="1"/>
    <col min="9" max="9" width="3.875" style="1" customWidth="1"/>
    <col min="10" max="32" width="2.625" style="1" customWidth="1"/>
    <col min="33" max="33" width="1.875" style="1" customWidth="1"/>
    <col min="34" max="43" width="2.5" style="1" customWidth="1"/>
    <col min="44" max="47" width="9" style="1"/>
    <col min="48" max="66" width="2.5" style="1" customWidth="1"/>
    <col min="67" max="16384" width="9" style="1"/>
  </cols>
  <sheetData>
    <row r="1" spans="1:37" x14ac:dyDescent="0.15">
      <c r="A1" s="2"/>
    </row>
    <row r="2" spans="1:37" s="2" customFormat="1" ht="15" customHeight="1" x14ac:dyDescent="0.15">
      <c r="A2" s="2" t="s">
        <v>101</v>
      </c>
      <c r="AK2" s="2" t="e" vm="1">
        <v>#VALUE!</v>
      </c>
    </row>
    <row r="3" spans="1:37" s="2" customFormat="1" ht="15" customHeight="1" x14ac:dyDescent="0.15"/>
    <row r="4" spans="1:37" s="2" customFormat="1" ht="15" customHeight="1" x14ac:dyDescent="0.15">
      <c r="A4" s="242" t="s">
        <v>102</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row>
    <row r="5" spans="1:37" s="2" customFormat="1" ht="15" customHeight="1" x14ac:dyDescent="0.15"/>
    <row r="6" spans="1:37" s="2" customFormat="1" ht="15" customHeight="1" x14ac:dyDescent="0.15">
      <c r="A6" s="2" t="s">
        <v>103</v>
      </c>
      <c r="C6" s="15"/>
      <c r="D6" s="15"/>
      <c r="E6" s="15"/>
    </row>
    <row r="7" spans="1:37" s="2" customFormat="1" ht="13.5" x14ac:dyDescent="0.15">
      <c r="B7" s="392" t="s">
        <v>105</v>
      </c>
      <c r="C7" s="393"/>
      <c r="D7" s="393"/>
      <c r="E7" s="393"/>
      <c r="F7" s="393"/>
      <c r="G7" s="393"/>
      <c r="H7" s="393"/>
      <c r="I7" s="394"/>
      <c r="J7" s="380" t="s">
        <v>104</v>
      </c>
      <c r="K7" s="381"/>
      <c r="L7" s="381"/>
      <c r="M7" s="381"/>
      <c r="N7" s="381"/>
      <c r="O7" s="381"/>
      <c r="P7" s="381"/>
      <c r="Q7" s="381"/>
      <c r="R7" s="380" t="s">
        <v>34</v>
      </c>
      <c r="S7" s="381"/>
      <c r="T7" s="381"/>
      <c r="U7" s="381"/>
      <c r="V7" s="381"/>
      <c r="W7" s="381"/>
      <c r="X7" s="381"/>
      <c r="Y7" s="381"/>
      <c r="Z7" s="381"/>
      <c r="AA7" s="381"/>
      <c r="AB7" s="381"/>
      <c r="AC7" s="381"/>
      <c r="AD7" s="381"/>
      <c r="AE7" s="381"/>
      <c r="AF7" s="391"/>
    </row>
    <row r="8" spans="1:37" s="2" customFormat="1" ht="13.5" x14ac:dyDescent="0.15">
      <c r="B8" s="636" t="s">
        <v>106</v>
      </c>
      <c r="C8" s="637"/>
      <c r="D8" s="637"/>
      <c r="E8" s="637"/>
      <c r="F8" s="637"/>
      <c r="G8" s="637"/>
      <c r="H8" s="637"/>
      <c r="I8" s="638"/>
      <c r="J8" s="639"/>
      <c r="K8" s="640"/>
      <c r="L8" s="640"/>
      <c r="M8" s="640"/>
      <c r="N8" s="640"/>
      <c r="O8" s="640"/>
      <c r="P8" s="640"/>
      <c r="Q8" s="103" t="s">
        <v>4</v>
      </c>
      <c r="R8" s="362"/>
      <c r="S8" s="363"/>
      <c r="T8" s="363"/>
      <c r="U8" s="363"/>
      <c r="V8" s="363"/>
      <c r="W8" s="363"/>
      <c r="X8" s="363"/>
      <c r="Y8" s="363"/>
      <c r="Z8" s="363"/>
      <c r="AA8" s="363"/>
      <c r="AB8" s="363"/>
      <c r="AC8" s="363"/>
      <c r="AD8" s="363"/>
      <c r="AE8" s="363"/>
      <c r="AF8" s="641"/>
    </row>
    <row r="9" spans="1:37" s="2" customFormat="1" ht="13.5" x14ac:dyDescent="0.15">
      <c r="B9" s="642"/>
      <c r="C9" s="643"/>
      <c r="D9" s="643"/>
      <c r="E9" s="643"/>
      <c r="F9" s="643"/>
      <c r="G9" s="643"/>
      <c r="H9" s="643"/>
      <c r="I9" s="644"/>
      <c r="J9" s="645"/>
      <c r="K9" s="646"/>
      <c r="L9" s="646"/>
      <c r="M9" s="646"/>
      <c r="N9" s="646"/>
      <c r="O9" s="646"/>
      <c r="P9" s="646"/>
      <c r="Q9" s="105" t="s">
        <v>4</v>
      </c>
      <c r="R9" s="609"/>
      <c r="S9" s="610"/>
      <c r="T9" s="610"/>
      <c r="U9" s="610"/>
      <c r="V9" s="610"/>
      <c r="W9" s="610"/>
      <c r="X9" s="610"/>
      <c r="Y9" s="610"/>
      <c r="Z9" s="610"/>
      <c r="AA9" s="610"/>
      <c r="AB9" s="610"/>
      <c r="AC9" s="610"/>
      <c r="AD9" s="610"/>
      <c r="AE9" s="610"/>
      <c r="AF9" s="611"/>
    </row>
    <row r="10" spans="1:37" s="2" customFormat="1" ht="13.5" x14ac:dyDescent="0.15">
      <c r="B10" s="651" t="s">
        <v>254</v>
      </c>
      <c r="C10" s="652"/>
      <c r="D10" s="652"/>
      <c r="E10" s="652"/>
      <c r="F10" s="652"/>
      <c r="G10" s="652"/>
      <c r="H10" s="652"/>
      <c r="I10" s="653"/>
      <c r="J10" s="639"/>
      <c r="K10" s="640"/>
      <c r="L10" s="640"/>
      <c r="M10" s="640"/>
      <c r="N10" s="640"/>
      <c r="O10" s="640"/>
      <c r="P10" s="640"/>
      <c r="Q10" s="106" t="s">
        <v>4</v>
      </c>
      <c r="R10" s="362"/>
      <c r="S10" s="363"/>
      <c r="T10" s="363"/>
      <c r="U10" s="363"/>
      <c r="V10" s="363"/>
      <c r="W10" s="363"/>
      <c r="X10" s="363"/>
      <c r="Y10" s="363"/>
      <c r="Z10" s="363"/>
      <c r="AA10" s="363"/>
      <c r="AB10" s="363"/>
      <c r="AC10" s="363"/>
      <c r="AD10" s="363"/>
      <c r="AE10" s="363"/>
      <c r="AF10" s="641"/>
    </row>
    <row r="11" spans="1:37" s="2" customFormat="1" ht="13.5" x14ac:dyDescent="0.15">
      <c r="B11" s="642"/>
      <c r="C11" s="643"/>
      <c r="D11" s="643"/>
      <c r="E11" s="643"/>
      <c r="F11" s="643"/>
      <c r="G11" s="643"/>
      <c r="H11" s="643"/>
      <c r="I11" s="644"/>
      <c r="J11" s="645"/>
      <c r="K11" s="646"/>
      <c r="L11" s="646"/>
      <c r="M11" s="646"/>
      <c r="N11" s="646"/>
      <c r="O11" s="646"/>
      <c r="P11" s="646"/>
      <c r="Q11" s="105" t="s">
        <v>4</v>
      </c>
      <c r="R11" s="609"/>
      <c r="S11" s="610"/>
      <c r="T11" s="610"/>
      <c r="U11" s="610"/>
      <c r="V11" s="610"/>
      <c r="W11" s="610"/>
      <c r="X11" s="610"/>
      <c r="Y11" s="610"/>
      <c r="Z11" s="610"/>
      <c r="AA11" s="610"/>
      <c r="AB11" s="610"/>
      <c r="AC11" s="610"/>
      <c r="AD11" s="610"/>
      <c r="AE11" s="610"/>
      <c r="AF11" s="611"/>
    </row>
    <row r="12" spans="1:37" s="2" customFormat="1" ht="13.5" x14ac:dyDescent="0.15">
      <c r="B12" s="636"/>
      <c r="C12" s="637"/>
      <c r="D12" s="637"/>
      <c r="E12" s="637"/>
      <c r="F12" s="637"/>
      <c r="G12" s="637"/>
      <c r="H12" s="637"/>
      <c r="I12" s="638"/>
      <c r="J12" s="639"/>
      <c r="K12" s="640"/>
      <c r="L12" s="640"/>
      <c r="M12" s="640"/>
      <c r="N12" s="640"/>
      <c r="O12" s="640"/>
      <c r="P12" s="640"/>
      <c r="Q12" s="103" t="s">
        <v>4</v>
      </c>
      <c r="R12" s="362"/>
      <c r="S12" s="363"/>
      <c r="T12" s="363"/>
      <c r="U12" s="363"/>
      <c r="V12" s="363"/>
      <c r="W12" s="363"/>
      <c r="X12" s="363"/>
      <c r="Y12" s="363"/>
      <c r="Z12" s="363"/>
      <c r="AA12" s="363"/>
      <c r="AB12" s="363"/>
      <c r="AC12" s="363"/>
      <c r="AD12" s="363"/>
      <c r="AE12" s="363"/>
      <c r="AF12" s="641"/>
    </row>
    <row r="13" spans="1:37" s="2" customFormat="1" ht="13.5" x14ac:dyDescent="0.15">
      <c r="B13" s="642"/>
      <c r="C13" s="643"/>
      <c r="D13" s="643"/>
      <c r="E13" s="643"/>
      <c r="F13" s="643"/>
      <c r="G13" s="643"/>
      <c r="H13" s="643"/>
      <c r="I13" s="644"/>
      <c r="J13" s="645"/>
      <c r="K13" s="646"/>
      <c r="L13" s="646"/>
      <c r="M13" s="646"/>
      <c r="N13" s="646"/>
      <c r="O13" s="646"/>
      <c r="P13" s="646"/>
      <c r="Q13" s="105" t="s">
        <v>4</v>
      </c>
      <c r="R13" s="609"/>
      <c r="S13" s="610"/>
      <c r="T13" s="610"/>
      <c r="U13" s="610"/>
      <c r="V13" s="610"/>
      <c r="W13" s="610"/>
      <c r="X13" s="610"/>
      <c r="Y13" s="610"/>
      <c r="Z13" s="610"/>
      <c r="AA13" s="610"/>
      <c r="AB13" s="610"/>
      <c r="AC13" s="610"/>
      <c r="AD13" s="610"/>
      <c r="AE13" s="610"/>
      <c r="AF13" s="611"/>
    </row>
    <row r="14" spans="1:37" s="2" customFormat="1" ht="13.5" x14ac:dyDescent="0.15">
      <c r="B14" s="651"/>
      <c r="C14" s="652"/>
      <c r="D14" s="652"/>
      <c r="E14" s="652"/>
      <c r="F14" s="652"/>
      <c r="G14" s="652"/>
      <c r="H14" s="652"/>
      <c r="I14" s="653"/>
      <c r="J14" s="639"/>
      <c r="K14" s="640"/>
      <c r="L14" s="640"/>
      <c r="M14" s="640"/>
      <c r="N14" s="640"/>
      <c r="O14" s="640"/>
      <c r="P14" s="640"/>
      <c r="Q14" s="106" t="s">
        <v>4</v>
      </c>
      <c r="R14" s="362"/>
      <c r="S14" s="363"/>
      <c r="T14" s="363"/>
      <c r="U14" s="363"/>
      <c r="V14" s="363"/>
      <c r="W14" s="363"/>
      <c r="X14" s="363"/>
      <c r="Y14" s="363"/>
      <c r="Z14" s="363"/>
      <c r="AA14" s="363"/>
      <c r="AB14" s="363"/>
      <c r="AC14" s="363"/>
      <c r="AD14" s="363"/>
      <c r="AE14" s="363"/>
      <c r="AF14" s="641"/>
    </row>
    <row r="15" spans="1:37" s="2" customFormat="1" ht="13.5" x14ac:dyDescent="0.15">
      <c r="B15" s="642"/>
      <c r="C15" s="643"/>
      <c r="D15" s="643"/>
      <c r="E15" s="643"/>
      <c r="F15" s="643"/>
      <c r="G15" s="643"/>
      <c r="H15" s="643"/>
      <c r="I15" s="644"/>
      <c r="J15" s="645"/>
      <c r="K15" s="646"/>
      <c r="L15" s="646"/>
      <c r="M15" s="646"/>
      <c r="N15" s="646"/>
      <c r="O15" s="646"/>
      <c r="P15" s="646"/>
      <c r="Q15" s="105" t="s">
        <v>4</v>
      </c>
      <c r="R15" s="609"/>
      <c r="S15" s="610"/>
      <c r="T15" s="610"/>
      <c r="U15" s="610"/>
      <c r="V15" s="610"/>
      <c r="W15" s="610"/>
      <c r="X15" s="610"/>
      <c r="Y15" s="610"/>
      <c r="Z15" s="610"/>
      <c r="AA15" s="610"/>
      <c r="AB15" s="610"/>
      <c r="AC15" s="610"/>
      <c r="AD15" s="610"/>
      <c r="AE15" s="610"/>
      <c r="AF15" s="611"/>
    </row>
    <row r="16" spans="1:37" s="2" customFormat="1" ht="13.5" x14ac:dyDescent="0.15">
      <c r="B16" s="353" t="s">
        <v>5</v>
      </c>
      <c r="C16" s="354"/>
      <c r="D16" s="354"/>
      <c r="E16" s="354"/>
      <c r="F16" s="354"/>
      <c r="G16" s="354"/>
      <c r="H16" s="354"/>
      <c r="I16" s="647"/>
      <c r="J16" s="648">
        <f>J8+J10+J12+J14</f>
        <v>0</v>
      </c>
      <c r="K16" s="649"/>
      <c r="L16" s="649"/>
      <c r="M16" s="649"/>
      <c r="N16" s="649"/>
      <c r="O16" s="649"/>
      <c r="P16" s="649"/>
      <c r="Q16" s="103" t="s">
        <v>4</v>
      </c>
      <c r="R16" s="650"/>
      <c r="S16" s="376"/>
      <c r="T16" s="376"/>
      <c r="U16" s="376"/>
      <c r="V16" s="376"/>
      <c r="W16" s="376"/>
      <c r="X16" s="376"/>
      <c r="Y16" s="376"/>
      <c r="Z16" s="376"/>
      <c r="AA16" s="376"/>
      <c r="AB16" s="376"/>
      <c r="AC16" s="376"/>
      <c r="AD16" s="376"/>
      <c r="AE16" s="376"/>
      <c r="AF16" s="377"/>
    </row>
    <row r="17" spans="1:32" s="2" customFormat="1" ht="13.5" x14ac:dyDescent="0.15">
      <c r="B17" s="357"/>
      <c r="C17" s="358"/>
      <c r="D17" s="358"/>
      <c r="E17" s="358"/>
      <c r="F17" s="358"/>
      <c r="G17" s="358"/>
      <c r="H17" s="358"/>
      <c r="I17" s="654"/>
      <c r="J17" s="655">
        <f>J9+J11+J13+J15</f>
        <v>0</v>
      </c>
      <c r="K17" s="656"/>
      <c r="L17" s="656"/>
      <c r="M17" s="656"/>
      <c r="N17" s="656"/>
      <c r="O17" s="656"/>
      <c r="P17" s="656"/>
      <c r="Q17" s="104" t="s">
        <v>4</v>
      </c>
      <c r="R17" s="657"/>
      <c r="S17" s="378"/>
      <c r="T17" s="378"/>
      <c r="U17" s="378"/>
      <c r="V17" s="378"/>
      <c r="W17" s="378"/>
      <c r="X17" s="378"/>
      <c r="Y17" s="378"/>
      <c r="Z17" s="378"/>
      <c r="AA17" s="378"/>
      <c r="AB17" s="378"/>
      <c r="AC17" s="378"/>
      <c r="AD17" s="378"/>
      <c r="AE17" s="378"/>
      <c r="AF17" s="379"/>
    </row>
    <row r="19" spans="1:32" s="2" customFormat="1" ht="15" customHeight="1" x14ac:dyDescent="0.15">
      <c r="A19" s="2" t="s">
        <v>107</v>
      </c>
      <c r="C19" s="15"/>
      <c r="D19" s="15"/>
      <c r="E19" s="15"/>
    </row>
    <row r="20" spans="1:32" s="2" customFormat="1" ht="13.5" x14ac:dyDescent="0.15">
      <c r="B20" s="392" t="s">
        <v>105</v>
      </c>
      <c r="C20" s="393"/>
      <c r="D20" s="393"/>
      <c r="E20" s="393"/>
      <c r="F20" s="393"/>
      <c r="G20" s="393"/>
      <c r="H20" s="393"/>
      <c r="I20" s="394"/>
      <c r="J20" s="380" t="s">
        <v>104</v>
      </c>
      <c r="K20" s="381"/>
      <c r="L20" s="381"/>
      <c r="M20" s="381"/>
      <c r="N20" s="381"/>
      <c r="O20" s="381"/>
      <c r="P20" s="381"/>
      <c r="Q20" s="381"/>
      <c r="R20" s="380" t="s">
        <v>34</v>
      </c>
      <c r="S20" s="381"/>
      <c r="T20" s="381"/>
      <c r="U20" s="381"/>
      <c r="V20" s="381"/>
      <c r="W20" s="381"/>
      <c r="X20" s="381"/>
      <c r="Y20" s="381"/>
      <c r="Z20" s="381"/>
      <c r="AA20" s="381"/>
      <c r="AB20" s="381"/>
      <c r="AC20" s="381"/>
      <c r="AD20" s="381"/>
      <c r="AE20" s="381"/>
      <c r="AF20" s="391"/>
    </row>
    <row r="21" spans="1:32" s="2" customFormat="1" ht="13.5" x14ac:dyDescent="0.15">
      <c r="B21" s="636" t="s">
        <v>268</v>
      </c>
      <c r="C21" s="637"/>
      <c r="D21" s="637"/>
      <c r="E21" s="637"/>
      <c r="F21" s="637"/>
      <c r="G21" s="637"/>
      <c r="H21" s="637"/>
      <c r="I21" s="638"/>
      <c r="J21" s="639"/>
      <c r="K21" s="640"/>
      <c r="L21" s="640"/>
      <c r="M21" s="640"/>
      <c r="N21" s="640"/>
      <c r="O21" s="640"/>
      <c r="P21" s="640"/>
      <c r="Q21" s="103" t="s">
        <v>4</v>
      </c>
      <c r="R21" s="362"/>
      <c r="S21" s="363"/>
      <c r="T21" s="363"/>
      <c r="U21" s="363"/>
      <c r="V21" s="363"/>
      <c r="W21" s="363"/>
      <c r="X21" s="363"/>
      <c r="Y21" s="363"/>
      <c r="Z21" s="363"/>
      <c r="AA21" s="363"/>
      <c r="AB21" s="363"/>
      <c r="AC21" s="363"/>
      <c r="AD21" s="363"/>
      <c r="AE21" s="363"/>
      <c r="AF21" s="641"/>
    </row>
    <row r="22" spans="1:32" s="2" customFormat="1" ht="13.5" x14ac:dyDescent="0.15">
      <c r="B22" s="642"/>
      <c r="C22" s="643"/>
      <c r="D22" s="643"/>
      <c r="E22" s="643"/>
      <c r="F22" s="643"/>
      <c r="G22" s="643"/>
      <c r="H22" s="643"/>
      <c r="I22" s="644"/>
      <c r="J22" s="645"/>
      <c r="K22" s="646"/>
      <c r="L22" s="646"/>
      <c r="M22" s="646"/>
      <c r="N22" s="646"/>
      <c r="O22" s="646"/>
      <c r="P22" s="646"/>
      <c r="Q22" s="105" t="s">
        <v>4</v>
      </c>
      <c r="R22" s="609"/>
      <c r="S22" s="610"/>
      <c r="T22" s="610"/>
      <c r="U22" s="610"/>
      <c r="V22" s="610"/>
      <c r="W22" s="610"/>
      <c r="X22" s="610"/>
      <c r="Y22" s="610"/>
      <c r="Z22" s="610"/>
      <c r="AA22" s="610"/>
      <c r="AB22" s="610"/>
      <c r="AC22" s="610"/>
      <c r="AD22" s="610"/>
      <c r="AE22" s="610"/>
      <c r="AF22" s="611"/>
    </row>
    <row r="23" spans="1:32" s="2" customFormat="1" ht="13.5" x14ac:dyDescent="0.15">
      <c r="B23" s="651"/>
      <c r="C23" s="652"/>
      <c r="D23" s="652"/>
      <c r="E23" s="652"/>
      <c r="F23" s="652"/>
      <c r="G23" s="652"/>
      <c r="H23" s="652"/>
      <c r="I23" s="653"/>
      <c r="J23" s="639"/>
      <c r="K23" s="640"/>
      <c r="L23" s="640"/>
      <c r="M23" s="640"/>
      <c r="N23" s="640"/>
      <c r="O23" s="640"/>
      <c r="P23" s="640"/>
      <c r="Q23" s="106" t="s">
        <v>4</v>
      </c>
      <c r="R23" s="362"/>
      <c r="S23" s="363"/>
      <c r="T23" s="363"/>
      <c r="U23" s="363"/>
      <c r="V23" s="363"/>
      <c r="W23" s="363"/>
      <c r="X23" s="363"/>
      <c r="Y23" s="363"/>
      <c r="Z23" s="363"/>
      <c r="AA23" s="363"/>
      <c r="AB23" s="363"/>
      <c r="AC23" s="363"/>
      <c r="AD23" s="363"/>
      <c r="AE23" s="363"/>
      <c r="AF23" s="641"/>
    </row>
    <row r="24" spans="1:32" s="2" customFormat="1" ht="13.5" x14ac:dyDescent="0.15">
      <c r="B24" s="642"/>
      <c r="C24" s="643"/>
      <c r="D24" s="643"/>
      <c r="E24" s="643"/>
      <c r="F24" s="643"/>
      <c r="G24" s="643"/>
      <c r="H24" s="643"/>
      <c r="I24" s="644"/>
      <c r="J24" s="645"/>
      <c r="K24" s="646"/>
      <c r="L24" s="646"/>
      <c r="M24" s="646"/>
      <c r="N24" s="646"/>
      <c r="O24" s="646"/>
      <c r="P24" s="646"/>
      <c r="Q24" s="105" t="s">
        <v>4</v>
      </c>
      <c r="R24" s="609"/>
      <c r="S24" s="610"/>
      <c r="T24" s="610"/>
      <c r="U24" s="610"/>
      <c r="V24" s="610"/>
      <c r="W24" s="610"/>
      <c r="X24" s="610"/>
      <c r="Y24" s="610"/>
      <c r="Z24" s="610"/>
      <c r="AA24" s="610"/>
      <c r="AB24" s="610"/>
      <c r="AC24" s="610"/>
      <c r="AD24" s="610"/>
      <c r="AE24" s="610"/>
      <c r="AF24" s="611"/>
    </row>
    <row r="25" spans="1:32" s="2" customFormat="1" ht="13.5" x14ac:dyDescent="0.15">
      <c r="B25" s="636"/>
      <c r="C25" s="637"/>
      <c r="D25" s="637"/>
      <c r="E25" s="637"/>
      <c r="F25" s="637"/>
      <c r="G25" s="637"/>
      <c r="H25" s="637"/>
      <c r="I25" s="638"/>
      <c r="J25" s="639"/>
      <c r="K25" s="640"/>
      <c r="L25" s="640"/>
      <c r="M25" s="640"/>
      <c r="N25" s="640"/>
      <c r="O25" s="640"/>
      <c r="P25" s="640"/>
      <c r="Q25" s="103" t="s">
        <v>4</v>
      </c>
      <c r="R25" s="362"/>
      <c r="S25" s="363"/>
      <c r="T25" s="363"/>
      <c r="U25" s="363"/>
      <c r="V25" s="363"/>
      <c r="W25" s="363"/>
      <c r="X25" s="363"/>
      <c r="Y25" s="363"/>
      <c r="Z25" s="363"/>
      <c r="AA25" s="363"/>
      <c r="AB25" s="363"/>
      <c r="AC25" s="363"/>
      <c r="AD25" s="363"/>
      <c r="AE25" s="363"/>
      <c r="AF25" s="641"/>
    </row>
    <row r="26" spans="1:32" s="2" customFormat="1" ht="13.5" x14ac:dyDescent="0.15">
      <c r="B26" s="642"/>
      <c r="C26" s="643"/>
      <c r="D26" s="643"/>
      <c r="E26" s="643"/>
      <c r="F26" s="643"/>
      <c r="G26" s="643"/>
      <c r="H26" s="643"/>
      <c r="I26" s="644"/>
      <c r="J26" s="645"/>
      <c r="K26" s="646"/>
      <c r="L26" s="646"/>
      <c r="M26" s="646"/>
      <c r="N26" s="646"/>
      <c r="O26" s="646"/>
      <c r="P26" s="646"/>
      <c r="Q26" s="105" t="s">
        <v>4</v>
      </c>
      <c r="R26" s="609"/>
      <c r="S26" s="610"/>
      <c r="T26" s="610"/>
      <c r="U26" s="610"/>
      <c r="V26" s="610"/>
      <c r="W26" s="610"/>
      <c r="X26" s="610"/>
      <c r="Y26" s="610"/>
      <c r="Z26" s="610"/>
      <c r="AA26" s="610"/>
      <c r="AB26" s="610"/>
      <c r="AC26" s="610"/>
      <c r="AD26" s="610"/>
      <c r="AE26" s="610"/>
      <c r="AF26" s="611"/>
    </row>
    <row r="27" spans="1:32" s="2" customFormat="1" ht="13.5" x14ac:dyDescent="0.15">
      <c r="B27" s="651"/>
      <c r="C27" s="652"/>
      <c r="D27" s="652"/>
      <c r="E27" s="652"/>
      <c r="F27" s="652"/>
      <c r="G27" s="652"/>
      <c r="H27" s="652"/>
      <c r="I27" s="653"/>
      <c r="J27" s="639"/>
      <c r="K27" s="640"/>
      <c r="L27" s="640"/>
      <c r="M27" s="640"/>
      <c r="N27" s="640"/>
      <c r="O27" s="640"/>
      <c r="P27" s="640"/>
      <c r="Q27" s="106" t="s">
        <v>4</v>
      </c>
      <c r="R27" s="362"/>
      <c r="S27" s="363"/>
      <c r="T27" s="363"/>
      <c r="U27" s="363"/>
      <c r="V27" s="363"/>
      <c r="W27" s="363"/>
      <c r="X27" s="363"/>
      <c r="Y27" s="363"/>
      <c r="Z27" s="363"/>
      <c r="AA27" s="363"/>
      <c r="AB27" s="363"/>
      <c r="AC27" s="363"/>
      <c r="AD27" s="363"/>
      <c r="AE27" s="363"/>
      <c r="AF27" s="641"/>
    </row>
    <row r="28" spans="1:32" s="2" customFormat="1" ht="13.5" x14ac:dyDescent="0.15">
      <c r="B28" s="642"/>
      <c r="C28" s="643"/>
      <c r="D28" s="643"/>
      <c r="E28" s="643"/>
      <c r="F28" s="643"/>
      <c r="G28" s="643"/>
      <c r="H28" s="643"/>
      <c r="I28" s="644"/>
      <c r="J28" s="645"/>
      <c r="K28" s="646"/>
      <c r="L28" s="646"/>
      <c r="M28" s="646"/>
      <c r="N28" s="646"/>
      <c r="O28" s="646"/>
      <c r="P28" s="646"/>
      <c r="Q28" s="105" t="s">
        <v>4</v>
      </c>
      <c r="R28" s="609"/>
      <c r="S28" s="610"/>
      <c r="T28" s="610"/>
      <c r="U28" s="610"/>
      <c r="V28" s="610"/>
      <c r="W28" s="610"/>
      <c r="X28" s="610"/>
      <c r="Y28" s="610"/>
      <c r="Z28" s="610"/>
      <c r="AA28" s="610"/>
      <c r="AB28" s="610"/>
      <c r="AC28" s="610"/>
      <c r="AD28" s="610"/>
      <c r="AE28" s="610"/>
      <c r="AF28" s="611"/>
    </row>
    <row r="29" spans="1:32" s="2" customFormat="1" ht="13.5" x14ac:dyDescent="0.15">
      <c r="B29" s="353" t="s">
        <v>5</v>
      </c>
      <c r="C29" s="354"/>
      <c r="D29" s="354"/>
      <c r="E29" s="354"/>
      <c r="F29" s="354"/>
      <c r="G29" s="354"/>
      <c r="H29" s="354"/>
      <c r="I29" s="647"/>
      <c r="J29" s="648">
        <f>J21+J23+J25+J27</f>
        <v>0</v>
      </c>
      <c r="K29" s="649"/>
      <c r="L29" s="649"/>
      <c r="M29" s="649"/>
      <c r="N29" s="649"/>
      <c r="O29" s="649"/>
      <c r="P29" s="649"/>
      <c r="Q29" s="103" t="s">
        <v>4</v>
      </c>
      <c r="R29" s="650"/>
      <c r="S29" s="376"/>
      <c r="T29" s="376"/>
      <c r="U29" s="376"/>
      <c r="V29" s="376"/>
      <c r="W29" s="376"/>
      <c r="X29" s="376"/>
      <c r="Y29" s="376"/>
      <c r="Z29" s="376"/>
      <c r="AA29" s="376"/>
      <c r="AB29" s="376"/>
      <c r="AC29" s="376"/>
      <c r="AD29" s="376"/>
      <c r="AE29" s="376"/>
      <c r="AF29" s="377"/>
    </row>
    <row r="30" spans="1:32" s="2" customFormat="1" ht="13.5" x14ac:dyDescent="0.15">
      <c r="B30" s="357"/>
      <c r="C30" s="358"/>
      <c r="D30" s="358"/>
      <c r="E30" s="358"/>
      <c r="F30" s="358"/>
      <c r="G30" s="358"/>
      <c r="H30" s="358"/>
      <c r="I30" s="654"/>
      <c r="J30" s="655">
        <f>J22+J24+J26+J28</f>
        <v>0</v>
      </c>
      <c r="K30" s="656"/>
      <c r="L30" s="656"/>
      <c r="M30" s="656"/>
      <c r="N30" s="656"/>
      <c r="O30" s="656"/>
      <c r="P30" s="656"/>
      <c r="Q30" s="104" t="s">
        <v>4</v>
      </c>
      <c r="R30" s="657"/>
      <c r="S30" s="378"/>
      <c r="T30" s="378"/>
      <c r="U30" s="378"/>
      <c r="V30" s="378"/>
      <c r="W30" s="378"/>
      <c r="X30" s="378"/>
      <c r="Y30" s="378"/>
      <c r="Z30" s="378"/>
      <c r="AA30" s="378"/>
      <c r="AB30" s="378"/>
      <c r="AC30" s="378"/>
      <c r="AD30" s="378"/>
      <c r="AE30" s="378"/>
      <c r="AF30" s="379"/>
    </row>
    <row r="33" spans="15:16" x14ac:dyDescent="0.15">
      <c r="O33" s="408" t="str">
        <f>IF(J16=J29,"OK","NG")</f>
        <v>OK</v>
      </c>
      <c r="P33" s="408"/>
    </row>
    <row r="34" spans="15:16" x14ac:dyDescent="0.15">
      <c r="O34" s="408" t="str">
        <f>IF(J17=J30,"OK","NG")</f>
        <v>OK</v>
      </c>
      <c r="P34" s="408"/>
    </row>
  </sheetData>
  <sheetProtection algorithmName="SHA-512" hashValue="yymVUPrSFDyEzSsZJPm65hEJCbgA3p7V9rkZFD4+j20zZ8/tHEl80KQ0pJxFoRjTdRWMzEFrmX615g6wA/VqdQ==" saltValue="K/H0c9RdEWyGtYMt0Wiibw==" spinCount="100000" sheet="1" selectLockedCells="1"/>
  <mergeCells count="69">
    <mergeCell ref="B30:I30"/>
    <mergeCell ref="J30:P30"/>
    <mergeCell ref="R30:AF30"/>
    <mergeCell ref="O33:P33"/>
    <mergeCell ref="B28:I28"/>
    <mergeCell ref="J28:P28"/>
    <mergeCell ref="R28:AF28"/>
    <mergeCell ref="B29:I29"/>
    <mergeCell ref="J29:P29"/>
    <mergeCell ref="R29:AF29"/>
    <mergeCell ref="B26:I26"/>
    <mergeCell ref="J26:P26"/>
    <mergeCell ref="R26:AF26"/>
    <mergeCell ref="B27:I27"/>
    <mergeCell ref="J27:P27"/>
    <mergeCell ref="R27:AF27"/>
    <mergeCell ref="B24:I24"/>
    <mergeCell ref="J24:P24"/>
    <mergeCell ref="R24:AF24"/>
    <mergeCell ref="B25:I25"/>
    <mergeCell ref="J25:P25"/>
    <mergeCell ref="R25:AF25"/>
    <mergeCell ref="B22:I22"/>
    <mergeCell ref="J22:P22"/>
    <mergeCell ref="R22:AF22"/>
    <mergeCell ref="B23:I23"/>
    <mergeCell ref="J23:P23"/>
    <mergeCell ref="R23:AF23"/>
    <mergeCell ref="B20:I20"/>
    <mergeCell ref="J20:Q20"/>
    <mergeCell ref="R20:AF20"/>
    <mergeCell ref="B21:I21"/>
    <mergeCell ref="J21:P21"/>
    <mergeCell ref="R21:AF21"/>
    <mergeCell ref="O34:P34"/>
    <mergeCell ref="B8:I8"/>
    <mergeCell ref="J8:P8"/>
    <mergeCell ref="R8:AF8"/>
    <mergeCell ref="B9:I9"/>
    <mergeCell ref="J9:P9"/>
    <mergeCell ref="R9:AF9"/>
    <mergeCell ref="B10:I10"/>
    <mergeCell ref="J10:P10"/>
    <mergeCell ref="R10:AF10"/>
    <mergeCell ref="B15:I15"/>
    <mergeCell ref="J15:P15"/>
    <mergeCell ref="R15:AF15"/>
    <mergeCell ref="B17:I17"/>
    <mergeCell ref="J17:P17"/>
    <mergeCell ref="R17:AF17"/>
    <mergeCell ref="B16:I16"/>
    <mergeCell ref="J16:P16"/>
    <mergeCell ref="R16:AF16"/>
    <mergeCell ref="B13:I13"/>
    <mergeCell ref="J13:P13"/>
    <mergeCell ref="R13:AF13"/>
    <mergeCell ref="B14:I14"/>
    <mergeCell ref="J14:P14"/>
    <mergeCell ref="R14:AF14"/>
    <mergeCell ref="A4:AG4"/>
    <mergeCell ref="B7:I7"/>
    <mergeCell ref="J7:Q7"/>
    <mergeCell ref="R7:AF7"/>
    <mergeCell ref="B12:I12"/>
    <mergeCell ref="J12:P12"/>
    <mergeCell ref="R12:AF12"/>
    <mergeCell ref="B11:I11"/>
    <mergeCell ref="J11:P11"/>
    <mergeCell ref="R11:AF11"/>
  </mergeCells>
  <phoneticPr fontId="2"/>
  <printOptions horizontalCentered="1"/>
  <pageMargins left="0.78740157480314965" right="0.78740157480314965" top="0.78740157480314965" bottom="0.39370078740157483" header="0.31496062992125984" footer="0.31496062992125984"/>
  <pageSetup paperSize="9" scale="9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D276A-FF58-4A2F-93D3-EFDD1D0B4636}">
  <sheetPr>
    <tabColor rgb="FFFFFFCC"/>
  </sheetPr>
  <dimension ref="C6:E21"/>
  <sheetViews>
    <sheetView workbookViewId="0">
      <selection activeCell="C19" sqref="C19"/>
    </sheetView>
  </sheetViews>
  <sheetFormatPr defaultRowHeight="13.5" x14ac:dyDescent="0.15"/>
  <cols>
    <col min="3" max="3" width="38.125" bestFit="1" customWidth="1"/>
    <col min="4" max="4" width="9.25" style="131" bestFit="1" customWidth="1"/>
  </cols>
  <sheetData>
    <row r="6" spans="3:5" x14ac:dyDescent="0.15">
      <c r="C6" s="2" t="s">
        <v>304</v>
      </c>
      <c r="D6" s="131">
        <v>1000000</v>
      </c>
    </row>
    <row r="7" spans="3:5" x14ac:dyDescent="0.15">
      <c r="C7" s="2" t="s">
        <v>307</v>
      </c>
      <c r="D7" s="131">
        <v>1000000</v>
      </c>
      <c r="E7" s="2"/>
    </row>
    <row r="8" spans="3:5" x14ac:dyDescent="0.15">
      <c r="C8" s="2" t="s">
        <v>308</v>
      </c>
      <c r="D8" s="131">
        <v>1000000</v>
      </c>
      <c r="E8" s="2"/>
    </row>
    <row r="9" spans="3:5" x14ac:dyDescent="0.15">
      <c r="C9" s="2" t="s">
        <v>305</v>
      </c>
      <c r="D9" s="131">
        <v>300000</v>
      </c>
    </row>
    <row r="10" spans="3:5" x14ac:dyDescent="0.15">
      <c r="C10" s="2" t="s">
        <v>306</v>
      </c>
      <c r="D10" s="131">
        <v>300000</v>
      </c>
    </row>
    <row r="11" spans="3:5" x14ac:dyDescent="0.15">
      <c r="C11" s="2" t="s">
        <v>309</v>
      </c>
      <c r="D11" s="131">
        <v>1000000</v>
      </c>
    </row>
    <row r="12" spans="3:5" x14ac:dyDescent="0.15">
      <c r="C12" s="2" t="s">
        <v>310</v>
      </c>
      <c r="D12" s="131">
        <v>1000000</v>
      </c>
    </row>
    <row r="13" spans="3:5" x14ac:dyDescent="0.15">
      <c r="C13" s="2" t="s">
        <v>316</v>
      </c>
      <c r="D13" s="131">
        <v>300000</v>
      </c>
    </row>
    <row r="14" spans="3:5" x14ac:dyDescent="0.15">
      <c r="C14" s="2" t="s">
        <v>342</v>
      </c>
      <c r="D14" s="131">
        <v>300000</v>
      </c>
    </row>
    <row r="15" spans="3:5" x14ac:dyDescent="0.15">
      <c r="C15" s="2" t="s">
        <v>311</v>
      </c>
      <c r="D15" s="131">
        <v>300000</v>
      </c>
    </row>
    <row r="16" spans="3:5" x14ac:dyDescent="0.15">
      <c r="C16" s="2" t="s">
        <v>312</v>
      </c>
      <c r="D16" s="131">
        <v>300000</v>
      </c>
    </row>
    <row r="17" spans="3:4" x14ac:dyDescent="0.15">
      <c r="C17" s="2" t="s">
        <v>313</v>
      </c>
      <c r="D17" s="131">
        <v>300000</v>
      </c>
    </row>
    <row r="18" spans="3:4" x14ac:dyDescent="0.15">
      <c r="C18" s="148" t="s">
        <v>344</v>
      </c>
      <c r="D18" s="131">
        <v>1000000</v>
      </c>
    </row>
    <row r="19" spans="3:4" x14ac:dyDescent="0.15">
      <c r="C19" s="2" t="s">
        <v>314</v>
      </c>
      <c r="D19" s="131">
        <v>1000000</v>
      </c>
    </row>
    <row r="20" spans="3:4" x14ac:dyDescent="0.15">
      <c r="C20" s="2" t="s">
        <v>315</v>
      </c>
      <c r="D20" s="131">
        <v>1000000</v>
      </c>
    </row>
    <row r="21" spans="3:4" x14ac:dyDescent="0.15">
      <c r="C21" s="2"/>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00FCC-D4A9-4D3D-AB2B-04EF87EEB011}">
  <sheetPr>
    <tabColor theme="9" tint="0.39997558519241921"/>
    <pageSetUpPr fitToPage="1"/>
  </sheetPr>
  <dimension ref="A2:N483"/>
  <sheetViews>
    <sheetView view="pageBreakPreview" topLeftCell="A217" zoomScaleNormal="100" zoomScaleSheetLayoutView="100" workbookViewId="0">
      <selection activeCell="G483" sqref="G483"/>
    </sheetView>
  </sheetViews>
  <sheetFormatPr defaultRowHeight="13.5" outlineLevelRow="2" x14ac:dyDescent="0.15"/>
  <cols>
    <col min="1" max="1" width="2.125" style="156" customWidth="1"/>
    <col min="2" max="2" width="3.875" style="156" customWidth="1"/>
    <col min="3" max="5" width="9" style="156"/>
    <col min="6" max="6" width="2.75" style="156" customWidth="1"/>
    <col min="7" max="7" width="27.75" style="156" customWidth="1"/>
    <col min="8" max="8" width="16.125" style="157" bestFit="1" customWidth="1"/>
    <col min="9" max="9" width="8.125" style="157" bestFit="1" customWidth="1"/>
    <col min="10" max="10" width="25.75" style="157" customWidth="1"/>
    <col min="11" max="11" width="14.125" style="157" bestFit="1" customWidth="1"/>
    <col min="12" max="12" width="21.625" style="156" bestFit="1" customWidth="1"/>
    <col min="13" max="13" width="4.875" style="156" customWidth="1"/>
    <col min="14" max="14" width="9" style="157"/>
    <col min="15" max="16384" width="9" style="156"/>
  </cols>
  <sheetData>
    <row r="2" spans="1:12" ht="15" customHeight="1" x14ac:dyDescent="0.15">
      <c r="A2" s="156" t="s">
        <v>90</v>
      </c>
    </row>
    <row r="3" spans="1:12" ht="16.5" customHeight="1" x14ac:dyDescent="0.15">
      <c r="B3" s="284" t="s">
        <v>91</v>
      </c>
      <c r="C3" s="284"/>
      <c r="D3" s="284"/>
      <c r="E3" s="284"/>
      <c r="F3" s="284"/>
      <c r="G3" s="284"/>
      <c r="H3" s="284"/>
      <c r="I3" s="284"/>
      <c r="J3" s="284"/>
      <c r="K3" s="284"/>
      <c r="L3" s="284"/>
    </row>
    <row r="4" spans="1:12" x14ac:dyDescent="0.15">
      <c r="B4" s="158"/>
      <c r="C4" s="158"/>
      <c r="D4" s="158"/>
      <c r="E4" s="158"/>
      <c r="F4" s="158"/>
      <c r="G4" s="158"/>
      <c r="H4" s="158"/>
      <c r="I4" s="158"/>
      <c r="J4" s="158"/>
      <c r="K4" s="158"/>
      <c r="L4" s="158"/>
    </row>
    <row r="5" spans="1:12" x14ac:dyDescent="0.15">
      <c r="G5" s="158"/>
      <c r="H5" s="158"/>
      <c r="I5" s="158"/>
      <c r="L5" s="159" t="s">
        <v>92</v>
      </c>
    </row>
    <row r="6" spans="1:12" x14ac:dyDescent="0.15">
      <c r="B6" s="156" t="s">
        <v>275</v>
      </c>
      <c r="G6" s="158"/>
      <c r="H6" s="158"/>
      <c r="I6" s="158"/>
      <c r="L6" s="159"/>
    </row>
    <row r="7" spans="1:12" x14ac:dyDescent="0.15">
      <c r="G7" s="158"/>
      <c r="H7" s="159"/>
      <c r="I7" s="159" t="s">
        <v>336</v>
      </c>
      <c r="J7" s="160">
        <f>H16+H22+H28+H34+H40+H46+H52+H58+H64+H70+H79+H82+H85+H96+H103+H106+H109+H120+H127+H130+H133+H144+H151+H154+H157+H168+H175+H178+H181+H192+H199+H202+H205+H216+H223+H226+H229+H240+H247+H250+H253+H264+H271+H274+H277+H288+H295+H298+H301+H312</f>
        <v>0</v>
      </c>
      <c r="L7" s="159"/>
    </row>
    <row r="8" spans="1:12" ht="16.5" customHeight="1" x14ac:dyDescent="0.15">
      <c r="H8" s="159"/>
      <c r="I8" s="159" t="s">
        <v>273</v>
      </c>
      <c r="J8" s="160">
        <f>MIN(8000000,L16+L22+L28+L34+L40+L46+L52+L58+L64+L70+L78+L81+L84+L96+L103+L106+L109+L120+L127+L130+L133+L144+L151+L154+L157+L168+L175+L178+L181+L192+L199+L202+L205+L216+L223+L226+L229+L240+L247+L250+L253+L264+L271+L274+L277+L288+L295+L298+L301+L312)</f>
        <v>0</v>
      </c>
      <c r="K8" s="157" t="s">
        <v>323</v>
      </c>
      <c r="L8" s="160"/>
    </row>
    <row r="9" spans="1:12" ht="7.5" customHeight="1" x14ac:dyDescent="0.15">
      <c r="L9" s="160"/>
    </row>
    <row r="10" spans="1:12" ht="16.5" customHeight="1" collapsed="1" x14ac:dyDescent="0.15">
      <c r="B10" s="156" t="s">
        <v>280</v>
      </c>
      <c r="L10" s="160"/>
    </row>
    <row r="11" spans="1:12" ht="7.5" customHeight="1" x14ac:dyDescent="0.15">
      <c r="L11" s="159"/>
    </row>
    <row r="12" spans="1:12" ht="15" customHeight="1" x14ac:dyDescent="0.15">
      <c r="B12" s="161" t="s">
        <v>274</v>
      </c>
      <c r="C12" s="161"/>
      <c r="D12" s="285"/>
      <c r="E12" s="285"/>
      <c r="F12" s="285"/>
      <c r="G12" s="285"/>
      <c r="H12" s="285"/>
      <c r="J12" s="162"/>
      <c r="K12" s="163"/>
      <c r="L12" s="163"/>
    </row>
    <row r="13" spans="1:12" ht="27" customHeight="1" x14ac:dyDescent="0.15">
      <c r="B13" s="286" t="s">
        <v>279</v>
      </c>
      <c r="C13" s="287"/>
      <c r="D13" s="287"/>
      <c r="E13" s="287"/>
      <c r="F13" s="287"/>
      <c r="G13" s="288"/>
      <c r="H13" s="164" t="s">
        <v>94</v>
      </c>
      <c r="I13" s="165" t="s">
        <v>325</v>
      </c>
      <c r="J13" s="164" t="s">
        <v>326</v>
      </c>
      <c r="K13" s="166" t="s">
        <v>327</v>
      </c>
      <c r="L13" s="167" t="s">
        <v>320</v>
      </c>
    </row>
    <row r="14" spans="1:12" ht="27.95" customHeight="1" x14ac:dyDescent="0.15">
      <c r="B14" s="289" t="s">
        <v>322</v>
      </c>
      <c r="C14" s="290"/>
      <c r="D14" s="291"/>
      <c r="E14" s="292"/>
      <c r="F14" s="293"/>
      <c r="G14" s="294"/>
      <c r="H14" s="171"/>
      <c r="I14" s="171"/>
      <c r="J14" s="168">
        <f>IFERROR(ROUNDDOWN(H14/I14*3/4,-3),0)</f>
        <v>0</v>
      </c>
      <c r="K14" s="169">
        <v>100000</v>
      </c>
      <c r="L14" s="168">
        <f>MIN(J14,K14)*I14</f>
        <v>0</v>
      </c>
    </row>
    <row r="15" spans="1:12" ht="27.95" customHeight="1" thickBot="1" x14ac:dyDescent="0.2">
      <c r="B15" s="295" t="s">
        <v>319</v>
      </c>
      <c r="C15" s="295"/>
      <c r="D15" s="295"/>
      <c r="E15" s="296"/>
      <c r="F15" s="297"/>
      <c r="G15" s="298"/>
      <c r="H15" s="172"/>
      <c r="I15" s="137"/>
      <c r="J15" s="170">
        <f>ROUNDDOWN(H15*3/4,-3)</f>
        <v>0</v>
      </c>
      <c r="K15" s="137"/>
      <c r="L15" s="170">
        <f>J15</f>
        <v>0</v>
      </c>
    </row>
    <row r="16" spans="1:12" ht="27.95" customHeight="1" thickBot="1" x14ac:dyDescent="0.2">
      <c r="B16" s="299" t="s">
        <v>321</v>
      </c>
      <c r="C16" s="300"/>
      <c r="D16" s="300"/>
      <c r="E16" s="300"/>
      <c r="F16" s="300"/>
      <c r="G16" s="301"/>
      <c r="H16" s="195">
        <f>SUM(H14:H15)</f>
        <v>0</v>
      </c>
      <c r="I16" s="196"/>
      <c r="J16" s="196"/>
      <c r="K16" s="201"/>
      <c r="L16" s="200">
        <f>MIN(L14+L15,K16)</f>
        <v>0</v>
      </c>
    </row>
    <row r="17" spans="2:12" ht="13.5" customHeight="1" x14ac:dyDescent="0.15"/>
    <row r="18" spans="2:12" ht="15" hidden="1" customHeight="1" outlineLevel="1" x14ac:dyDescent="0.15">
      <c r="B18" s="161" t="s">
        <v>274</v>
      </c>
      <c r="C18" s="161"/>
      <c r="D18" s="285"/>
      <c r="E18" s="285"/>
      <c r="F18" s="285"/>
      <c r="G18" s="285"/>
      <c r="H18" s="285"/>
      <c r="J18" s="162"/>
      <c r="K18" s="163"/>
      <c r="L18" s="163"/>
    </row>
    <row r="19" spans="2:12" ht="27" hidden="1" customHeight="1" outlineLevel="1" x14ac:dyDescent="0.15">
      <c r="B19" s="286" t="s">
        <v>279</v>
      </c>
      <c r="C19" s="287"/>
      <c r="D19" s="287"/>
      <c r="E19" s="287"/>
      <c r="F19" s="287"/>
      <c r="G19" s="288"/>
      <c r="H19" s="164" t="s">
        <v>94</v>
      </c>
      <c r="I19" s="165" t="s">
        <v>325</v>
      </c>
      <c r="J19" s="164" t="s">
        <v>326</v>
      </c>
      <c r="K19" s="166" t="s">
        <v>327</v>
      </c>
      <c r="L19" s="167" t="s">
        <v>320</v>
      </c>
    </row>
    <row r="20" spans="2:12" ht="27.95" hidden="1" customHeight="1" outlineLevel="1" x14ac:dyDescent="0.15">
      <c r="B20" s="289" t="s">
        <v>322</v>
      </c>
      <c r="C20" s="290"/>
      <c r="D20" s="291"/>
      <c r="E20" s="292"/>
      <c r="F20" s="293"/>
      <c r="G20" s="294"/>
      <c r="H20" s="171"/>
      <c r="I20" s="171"/>
      <c r="J20" s="168">
        <f>IFERROR(ROUNDDOWN(H20/I20*3/4,-3),0)</f>
        <v>0</v>
      </c>
      <c r="K20" s="169">
        <v>100000</v>
      </c>
      <c r="L20" s="168">
        <f>MIN(J20,K20)*I20</f>
        <v>0</v>
      </c>
    </row>
    <row r="21" spans="2:12" ht="27.95" hidden="1" customHeight="1" outlineLevel="1" thickBot="1" x14ac:dyDescent="0.2">
      <c r="B21" s="295" t="s">
        <v>319</v>
      </c>
      <c r="C21" s="295"/>
      <c r="D21" s="295"/>
      <c r="E21" s="296"/>
      <c r="F21" s="297"/>
      <c r="G21" s="298"/>
      <c r="H21" s="172"/>
      <c r="I21" s="137"/>
      <c r="J21" s="170">
        <f>ROUNDDOWN(H21*3/4,-3)</f>
        <v>0</v>
      </c>
      <c r="K21" s="137"/>
      <c r="L21" s="170">
        <f>J21</f>
        <v>0</v>
      </c>
    </row>
    <row r="22" spans="2:12" ht="27.95" hidden="1" customHeight="1" outlineLevel="1" thickBot="1" x14ac:dyDescent="0.2">
      <c r="B22" s="299" t="s">
        <v>321</v>
      </c>
      <c r="C22" s="300"/>
      <c r="D22" s="300"/>
      <c r="E22" s="300"/>
      <c r="F22" s="300"/>
      <c r="G22" s="301"/>
      <c r="H22" s="195">
        <f>SUM(H20:H21)</f>
        <v>0</v>
      </c>
      <c r="I22" s="196"/>
      <c r="J22" s="196"/>
      <c r="K22" s="201"/>
      <c r="L22" s="200">
        <f>MIN(L20+L21,K22)</f>
        <v>0</v>
      </c>
    </row>
    <row r="23" spans="2:12" ht="13.5" customHeight="1" collapsed="1" x14ac:dyDescent="0.15"/>
    <row r="24" spans="2:12" ht="15" hidden="1" customHeight="1" outlineLevel="1" x14ac:dyDescent="0.15">
      <c r="B24" s="161" t="s">
        <v>274</v>
      </c>
      <c r="C24" s="161"/>
      <c r="D24" s="285"/>
      <c r="E24" s="285"/>
      <c r="F24" s="285"/>
      <c r="G24" s="285"/>
      <c r="H24" s="285"/>
      <c r="J24" s="162"/>
      <c r="K24" s="163"/>
      <c r="L24" s="163"/>
    </row>
    <row r="25" spans="2:12" ht="27" hidden="1" customHeight="1" outlineLevel="1" x14ac:dyDescent="0.15">
      <c r="B25" s="286" t="s">
        <v>279</v>
      </c>
      <c r="C25" s="287"/>
      <c r="D25" s="287"/>
      <c r="E25" s="287"/>
      <c r="F25" s="287"/>
      <c r="G25" s="288"/>
      <c r="H25" s="164" t="s">
        <v>94</v>
      </c>
      <c r="I25" s="165" t="s">
        <v>325</v>
      </c>
      <c r="J25" s="164" t="s">
        <v>326</v>
      </c>
      <c r="K25" s="166" t="s">
        <v>327</v>
      </c>
      <c r="L25" s="167" t="s">
        <v>320</v>
      </c>
    </row>
    <row r="26" spans="2:12" ht="27.95" hidden="1" customHeight="1" outlineLevel="1" x14ac:dyDescent="0.15">
      <c r="B26" s="289" t="s">
        <v>322</v>
      </c>
      <c r="C26" s="290"/>
      <c r="D26" s="291"/>
      <c r="E26" s="292"/>
      <c r="F26" s="293"/>
      <c r="G26" s="294"/>
      <c r="H26" s="171"/>
      <c r="I26" s="171"/>
      <c r="J26" s="168">
        <f>IFERROR(ROUNDDOWN(H26/I26*3/4,-3),0)</f>
        <v>0</v>
      </c>
      <c r="K26" s="169">
        <v>100000</v>
      </c>
      <c r="L26" s="168">
        <f>MIN(J26,K26)*I26</f>
        <v>0</v>
      </c>
    </row>
    <row r="27" spans="2:12" ht="27.95" hidden="1" customHeight="1" outlineLevel="1" thickBot="1" x14ac:dyDescent="0.2">
      <c r="B27" s="295" t="s">
        <v>319</v>
      </c>
      <c r="C27" s="295"/>
      <c r="D27" s="295"/>
      <c r="E27" s="296"/>
      <c r="F27" s="297"/>
      <c r="G27" s="298"/>
      <c r="H27" s="172"/>
      <c r="I27" s="137"/>
      <c r="J27" s="170">
        <f>ROUNDDOWN(H27*3/4,-3)</f>
        <v>0</v>
      </c>
      <c r="K27" s="137"/>
      <c r="L27" s="170">
        <f>J27</f>
        <v>0</v>
      </c>
    </row>
    <row r="28" spans="2:12" ht="27.95" hidden="1" customHeight="1" outlineLevel="1" thickBot="1" x14ac:dyDescent="0.2">
      <c r="B28" s="299" t="s">
        <v>321</v>
      </c>
      <c r="C28" s="300"/>
      <c r="D28" s="300"/>
      <c r="E28" s="300"/>
      <c r="F28" s="300"/>
      <c r="G28" s="301"/>
      <c r="H28" s="195">
        <f>SUM(H26:H27)</f>
        <v>0</v>
      </c>
      <c r="I28" s="196"/>
      <c r="J28" s="196"/>
      <c r="K28" s="201"/>
      <c r="L28" s="200">
        <f>MIN(L26+L27,K28)</f>
        <v>0</v>
      </c>
    </row>
    <row r="29" spans="2:12" ht="13.5" customHeight="1" collapsed="1" x14ac:dyDescent="0.15"/>
    <row r="30" spans="2:12" ht="15" hidden="1" customHeight="1" outlineLevel="2" x14ac:dyDescent="0.15">
      <c r="B30" s="161" t="s">
        <v>274</v>
      </c>
      <c r="C30" s="161"/>
      <c r="D30" s="285"/>
      <c r="E30" s="285"/>
      <c r="F30" s="285"/>
      <c r="G30" s="285"/>
      <c r="H30" s="285"/>
      <c r="J30" s="162"/>
      <c r="K30" s="163"/>
      <c r="L30" s="163"/>
    </row>
    <row r="31" spans="2:12" ht="27" hidden="1" customHeight="1" outlineLevel="2" x14ac:dyDescent="0.15">
      <c r="B31" s="286" t="s">
        <v>279</v>
      </c>
      <c r="C31" s="287"/>
      <c r="D31" s="287"/>
      <c r="E31" s="287"/>
      <c r="F31" s="287"/>
      <c r="G31" s="288"/>
      <c r="H31" s="164" t="s">
        <v>94</v>
      </c>
      <c r="I31" s="165" t="s">
        <v>325</v>
      </c>
      <c r="J31" s="164" t="s">
        <v>326</v>
      </c>
      <c r="K31" s="166" t="s">
        <v>327</v>
      </c>
      <c r="L31" s="167" t="s">
        <v>320</v>
      </c>
    </row>
    <row r="32" spans="2:12" ht="27.95" hidden="1" customHeight="1" outlineLevel="2" x14ac:dyDescent="0.15">
      <c r="B32" s="289" t="s">
        <v>322</v>
      </c>
      <c r="C32" s="290"/>
      <c r="D32" s="291"/>
      <c r="E32" s="292"/>
      <c r="F32" s="293"/>
      <c r="G32" s="294"/>
      <c r="H32" s="171"/>
      <c r="I32" s="171"/>
      <c r="J32" s="168">
        <f>IFERROR(ROUNDDOWN(H32/I32*3/4,-3),0)</f>
        <v>0</v>
      </c>
      <c r="K32" s="169">
        <v>100000</v>
      </c>
      <c r="L32" s="168">
        <f>MIN(J32,K32)*I32</f>
        <v>0</v>
      </c>
    </row>
    <row r="33" spans="2:12" ht="27.95" hidden="1" customHeight="1" outlineLevel="2" thickBot="1" x14ac:dyDescent="0.2">
      <c r="B33" s="295" t="s">
        <v>319</v>
      </c>
      <c r="C33" s="295"/>
      <c r="D33" s="295"/>
      <c r="E33" s="296"/>
      <c r="F33" s="297"/>
      <c r="G33" s="298"/>
      <c r="H33" s="172"/>
      <c r="I33" s="137"/>
      <c r="J33" s="170">
        <f>ROUNDDOWN(H33*3/4,-3)</f>
        <v>0</v>
      </c>
      <c r="K33" s="137"/>
      <c r="L33" s="170">
        <f>J33</f>
        <v>0</v>
      </c>
    </row>
    <row r="34" spans="2:12" ht="27.95" hidden="1" customHeight="1" outlineLevel="2" thickBot="1" x14ac:dyDescent="0.2">
      <c r="B34" s="299" t="s">
        <v>321</v>
      </c>
      <c r="C34" s="300"/>
      <c r="D34" s="300"/>
      <c r="E34" s="300"/>
      <c r="F34" s="300"/>
      <c r="G34" s="301"/>
      <c r="H34" s="195">
        <f>SUM(H32:H33)</f>
        <v>0</v>
      </c>
      <c r="I34" s="196"/>
      <c r="J34" s="196"/>
      <c r="K34" s="201"/>
      <c r="L34" s="200">
        <f>MIN(L32+L33,K34)</f>
        <v>0</v>
      </c>
    </row>
    <row r="35" spans="2:12" ht="13.5" customHeight="1" collapsed="1" x14ac:dyDescent="0.15"/>
    <row r="36" spans="2:12" ht="15" hidden="1" customHeight="1" outlineLevel="1" x14ac:dyDescent="0.15">
      <c r="B36" s="161" t="s">
        <v>274</v>
      </c>
      <c r="C36" s="161"/>
      <c r="D36" s="285"/>
      <c r="E36" s="285"/>
      <c r="F36" s="285"/>
      <c r="G36" s="285"/>
      <c r="H36" s="285"/>
      <c r="J36" s="162"/>
      <c r="K36" s="163"/>
      <c r="L36" s="163"/>
    </row>
    <row r="37" spans="2:12" ht="27" hidden="1" customHeight="1" outlineLevel="1" x14ac:dyDescent="0.15">
      <c r="B37" s="286" t="s">
        <v>279</v>
      </c>
      <c r="C37" s="287"/>
      <c r="D37" s="287"/>
      <c r="E37" s="287"/>
      <c r="F37" s="287"/>
      <c r="G37" s="288"/>
      <c r="H37" s="164" t="s">
        <v>94</v>
      </c>
      <c r="I37" s="165" t="s">
        <v>325</v>
      </c>
      <c r="J37" s="164" t="s">
        <v>326</v>
      </c>
      <c r="K37" s="166" t="s">
        <v>327</v>
      </c>
      <c r="L37" s="167" t="s">
        <v>320</v>
      </c>
    </row>
    <row r="38" spans="2:12" ht="27.95" hidden="1" customHeight="1" outlineLevel="1" x14ac:dyDescent="0.15">
      <c r="B38" s="289" t="s">
        <v>322</v>
      </c>
      <c r="C38" s="290"/>
      <c r="D38" s="291"/>
      <c r="E38" s="292"/>
      <c r="F38" s="293"/>
      <c r="G38" s="294"/>
      <c r="H38" s="171"/>
      <c r="I38" s="171"/>
      <c r="J38" s="168">
        <f>IFERROR(ROUNDDOWN(H38/I38*3/4,-3),0)</f>
        <v>0</v>
      </c>
      <c r="K38" s="169">
        <v>100000</v>
      </c>
      <c r="L38" s="168">
        <f>MIN(J38,K38)*I38</f>
        <v>0</v>
      </c>
    </row>
    <row r="39" spans="2:12" ht="27.95" hidden="1" customHeight="1" outlineLevel="1" thickBot="1" x14ac:dyDescent="0.2">
      <c r="B39" s="295" t="s">
        <v>319</v>
      </c>
      <c r="C39" s="295"/>
      <c r="D39" s="295"/>
      <c r="E39" s="296"/>
      <c r="F39" s="297"/>
      <c r="G39" s="298"/>
      <c r="H39" s="172"/>
      <c r="I39" s="137"/>
      <c r="J39" s="170">
        <f>ROUNDDOWN(H39*3/4,-3)</f>
        <v>0</v>
      </c>
      <c r="K39" s="137"/>
      <c r="L39" s="170">
        <f>J39</f>
        <v>0</v>
      </c>
    </row>
    <row r="40" spans="2:12" ht="27.95" hidden="1" customHeight="1" outlineLevel="1" thickBot="1" x14ac:dyDescent="0.2">
      <c r="B40" s="299" t="s">
        <v>321</v>
      </c>
      <c r="C40" s="300"/>
      <c r="D40" s="300"/>
      <c r="E40" s="300"/>
      <c r="F40" s="300"/>
      <c r="G40" s="301"/>
      <c r="H40" s="195">
        <f>SUM(H38:H39)</f>
        <v>0</v>
      </c>
      <c r="I40" s="196"/>
      <c r="J40" s="196"/>
      <c r="K40" s="201"/>
      <c r="L40" s="200">
        <f>MIN(L38+L39,K40)</f>
        <v>0</v>
      </c>
    </row>
    <row r="41" spans="2:12" ht="13.5" customHeight="1" collapsed="1" x14ac:dyDescent="0.15"/>
    <row r="42" spans="2:12" ht="15" hidden="1" customHeight="1" outlineLevel="1" x14ac:dyDescent="0.15">
      <c r="B42" s="161" t="s">
        <v>274</v>
      </c>
      <c r="C42" s="161"/>
      <c r="D42" s="285"/>
      <c r="E42" s="285"/>
      <c r="F42" s="285"/>
      <c r="G42" s="285"/>
      <c r="H42" s="285"/>
      <c r="J42" s="162"/>
      <c r="K42" s="163"/>
      <c r="L42" s="163"/>
    </row>
    <row r="43" spans="2:12" ht="27" hidden="1" customHeight="1" outlineLevel="1" x14ac:dyDescent="0.15">
      <c r="B43" s="286" t="s">
        <v>279</v>
      </c>
      <c r="C43" s="287"/>
      <c r="D43" s="287"/>
      <c r="E43" s="287"/>
      <c r="F43" s="287"/>
      <c r="G43" s="288"/>
      <c r="H43" s="164" t="s">
        <v>94</v>
      </c>
      <c r="I43" s="165" t="s">
        <v>325</v>
      </c>
      <c r="J43" s="164" t="s">
        <v>326</v>
      </c>
      <c r="K43" s="166" t="s">
        <v>327</v>
      </c>
      <c r="L43" s="167" t="s">
        <v>320</v>
      </c>
    </row>
    <row r="44" spans="2:12" ht="27.95" hidden="1" customHeight="1" outlineLevel="1" x14ac:dyDescent="0.15">
      <c r="B44" s="289" t="s">
        <v>322</v>
      </c>
      <c r="C44" s="290"/>
      <c r="D44" s="291"/>
      <c r="E44" s="292"/>
      <c r="F44" s="293"/>
      <c r="G44" s="294"/>
      <c r="H44" s="171"/>
      <c r="I44" s="171"/>
      <c r="J44" s="168">
        <f>IFERROR(ROUNDDOWN(H44/I44*3/4,-3),0)</f>
        <v>0</v>
      </c>
      <c r="K44" s="169">
        <v>100000</v>
      </c>
      <c r="L44" s="168">
        <f>MIN(J44,K44)*I44</f>
        <v>0</v>
      </c>
    </row>
    <row r="45" spans="2:12" ht="27.95" hidden="1" customHeight="1" outlineLevel="1" thickBot="1" x14ac:dyDescent="0.2">
      <c r="B45" s="295" t="s">
        <v>319</v>
      </c>
      <c r="C45" s="295"/>
      <c r="D45" s="295"/>
      <c r="E45" s="296"/>
      <c r="F45" s="297"/>
      <c r="G45" s="298"/>
      <c r="H45" s="172"/>
      <c r="I45" s="137"/>
      <c r="J45" s="170">
        <f>ROUNDDOWN(H45*3/4,-3)</f>
        <v>0</v>
      </c>
      <c r="K45" s="137"/>
      <c r="L45" s="170">
        <f>J45</f>
        <v>0</v>
      </c>
    </row>
    <row r="46" spans="2:12" ht="27.95" hidden="1" customHeight="1" outlineLevel="1" thickBot="1" x14ac:dyDescent="0.2">
      <c r="B46" s="299" t="s">
        <v>321</v>
      </c>
      <c r="C46" s="300"/>
      <c r="D46" s="300"/>
      <c r="E46" s="300"/>
      <c r="F46" s="300"/>
      <c r="G46" s="301"/>
      <c r="H46" s="195">
        <f>SUM(H44:H45)</f>
        <v>0</v>
      </c>
      <c r="I46" s="196"/>
      <c r="J46" s="196"/>
      <c r="K46" s="201"/>
      <c r="L46" s="200">
        <f>MIN(L44+L45,K46)</f>
        <v>0</v>
      </c>
    </row>
    <row r="47" spans="2:12" ht="13.5" customHeight="1" collapsed="1" x14ac:dyDescent="0.15"/>
    <row r="48" spans="2:12" ht="15" hidden="1" customHeight="1" outlineLevel="1" x14ac:dyDescent="0.15">
      <c r="B48" s="161" t="s">
        <v>274</v>
      </c>
      <c r="C48" s="161"/>
      <c r="D48" s="285"/>
      <c r="E48" s="285"/>
      <c r="F48" s="285"/>
      <c r="G48" s="285"/>
      <c r="H48" s="285"/>
      <c r="J48" s="162"/>
      <c r="K48" s="163"/>
      <c r="L48" s="163"/>
    </row>
    <row r="49" spans="2:12" ht="27" hidden="1" customHeight="1" outlineLevel="1" x14ac:dyDescent="0.15">
      <c r="B49" s="286" t="s">
        <v>279</v>
      </c>
      <c r="C49" s="287"/>
      <c r="D49" s="287"/>
      <c r="E49" s="287"/>
      <c r="F49" s="287"/>
      <c r="G49" s="288"/>
      <c r="H49" s="164" t="s">
        <v>94</v>
      </c>
      <c r="I49" s="165" t="s">
        <v>325</v>
      </c>
      <c r="J49" s="164" t="s">
        <v>326</v>
      </c>
      <c r="K49" s="166" t="s">
        <v>327</v>
      </c>
      <c r="L49" s="167" t="s">
        <v>320</v>
      </c>
    </row>
    <row r="50" spans="2:12" ht="27.95" hidden="1" customHeight="1" outlineLevel="1" x14ac:dyDescent="0.15">
      <c r="B50" s="289" t="s">
        <v>322</v>
      </c>
      <c r="C50" s="290"/>
      <c r="D50" s="291"/>
      <c r="E50" s="292"/>
      <c r="F50" s="293"/>
      <c r="G50" s="294"/>
      <c r="H50" s="171"/>
      <c r="I50" s="171"/>
      <c r="J50" s="168">
        <f>IFERROR(ROUNDDOWN(H50/I50*3/4,-3),0)</f>
        <v>0</v>
      </c>
      <c r="K50" s="169">
        <v>100000</v>
      </c>
      <c r="L50" s="168">
        <f>MIN(J50,K50)*I50</f>
        <v>0</v>
      </c>
    </row>
    <row r="51" spans="2:12" ht="27.95" hidden="1" customHeight="1" outlineLevel="1" thickBot="1" x14ac:dyDescent="0.2">
      <c r="B51" s="295" t="s">
        <v>319</v>
      </c>
      <c r="C51" s="295"/>
      <c r="D51" s="295"/>
      <c r="E51" s="296"/>
      <c r="F51" s="297"/>
      <c r="G51" s="298"/>
      <c r="H51" s="172"/>
      <c r="I51" s="137"/>
      <c r="J51" s="170">
        <f>ROUNDDOWN(H51*3/4,-3)</f>
        <v>0</v>
      </c>
      <c r="K51" s="137"/>
      <c r="L51" s="170">
        <f>J51</f>
        <v>0</v>
      </c>
    </row>
    <row r="52" spans="2:12" ht="27.95" hidden="1" customHeight="1" outlineLevel="1" thickBot="1" x14ac:dyDescent="0.2">
      <c r="B52" s="299" t="s">
        <v>321</v>
      </c>
      <c r="C52" s="300"/>
      <c r="D52" s="300"/>
      <c r="E52" s="300"/>
      <c r="F52" s="300"/>
      <c r="G52" s="301"/>
      <c r="H52" s="195">
        <f>SUM(H50:H51)</f>
        <v>0</v>
      </c>
      <c r="I52" s="196"/>
      <c r="J52" s="196"/>
      <c r="K52" s="201"/>
      <c r="L52" s="200">
        <f>MIN(L50+L51,K52)</f>
        <v>0</v>
      </c>
    </row>
    <row r="53" spans="2:12" ht="13.5" customHeight="1" collapsed="1" x14ac:dyDescent="0.15"/>
    <row r="54" spans="2:12" ht="15" hidden="1" customHeight="1" outlineLevel="1" x14ac:dyDescent="0.15">
      <c r="B54" s="161" t="s">
        <v>274</v>
      </c>
      <c r="C54" s="161"/>
      <c r="D54" s="285"/>
      <c r="E54" s="285"/>
      <c r="F54" s="285"/>
      <c r="G54" s="285"/>
      <c r="H54" s="285"/>
      <c r="J54" s="162"/>
      <c r="K54" s="163"/>
      <c r="L54" s="163"/>
    </row>
    <row r="55" spans="2:12" ht="27" hidden="1" customHeight="1" outlineLevel="1" x14ac:dyDescent="0.15">
      <c r="B55" s="286" t="s">
        <v>279</v>
      </c>
      <c r="C55" s="287"/>
      <c r="D55" s="287"/>
      <c r="E55" s="287"/>
      <c r="F55" s="287"/>
      <c r="G55" s="288"/>
      <c r="H55" s="164" t="s">
        <v>94</v>
      </c>
      <c r="I55" s="165" t="s">
        <v>325</v>
      </c>
      <c r="J55" s="164" t="s">
        <v>326</v>
      </c>
      <c r="K55" s="166" t="s">
        <v>327</v>
      </c>
      <c r="L55" s="167" t="s">
        <v>320</v>
      </c>
    </row>
    <row r="56" spans="2:12" ht="27.95" hidden="1" customHeight="1" outlineLevel="1" x14ac:dyDescent="0.15">
      <c r="B56" s="289" t="s">
        <v>322</v>
      </c>
      <c r="C56" s="290"/>
      <c r="D56" s="291"/>
      <c r="E56" s="292"/>
      <c r="F56" s="293"/>
      <c r="G56" s="294"/>
      <c r="H56" s="171"/>
      <c r="I56" s="171"/>
      <c r="J56" s="168">
        <f>IFERROR(ROUNDDOWN(H56/I56*3/4,-3),0)</f>
        <v>0</v>
      </c>
      <c r="K56" s="169">
        <v>100000</v>
      </c>
      <c r="L56" s="168">
        <f>MIN(J56,K56)*I56</f>
        <v>0</v>
      </c>
    </row>
    <row r="57" spans="2:12" ht="27.95" hidden="1" customHeight="1" outlineLevel="1" thickBot="1" x14ac:dyDescent="0.2">
      <c r="B57" s="295" t="s">
        <v>319</v>
      </c>
      <c r="C57" s="295"/>
      <c r="D57" s="295"/>
      <c r="E57" s="296"/>
      <c r="F57" s="297"/>
      <c r="G57" s="298"/>
      <c r="H57" s="172"/>
      <c r="I57" s="137"/>
      <c r="J57" s="170">
        <f>ROUNDDOWN(H57*3/4,-3)</f>
        <v>0</v>
      </c>
      <c r="K57" s="137"/>
      <c r="L57" s="170">
        <f>J57</f>
        <v>0</v>
      </c>
    </row>
    <row r="58" spans="2:12" ht="27.95" hidden="1" customHeight="1" outlineLevel="1" thickBot="1" x14ac:dyDescent="0.2">
      <c r="B58" s="299" t="s">
        <v>321</v>
      </c>
      <c r="C58" s="300"/>
      <c r="D58" s="300"/>
      <c r="E58" s="300"/>
      <c r="F58" s="300"/>
      <c r="G58" s="301"/>
      <c r="H58" s="195">
        <f>SUM(H56:H57)</f>
        <v>0</v>
      </c>
      <c r="I58" s="196"/>
      <c r="J58" s="196"/>
      <c r="K58" s="201"/>
      <c r="L58" s="200">
        <f>MIN(L56+L57,K58)</f>
        <v>0</v>
      </c>
    </row>
    <row r="59" spans="2:12" ht="13.5" customHeight="1" collapsed="1" x14ac:dyDescent="0.15"/>
    <row r="60" spans="2:12" ht="15" hidden="1" customHeight="1" outlineLevel="1" x14ac:dyDescent="0.15">
      <c r="B60" s="161" t="s">
        <v>274</v>
      </c>
      <c r="C60" s="161"/>
      <c r="D60" s="285"/>
      <c r="E60" s="285"/>
      <c r="F60" s="285"/>
      <c r="G60" s="285"/>
      <c r="H60" s="285"/>
      <c r="J60" s="162"/>
      <c r="K60" s="163"/>
      <c r="L60" s="163"/>
    </row>
    <row r="61" spans="2:12" ht="27" hidden="1" customHeight="1" outlineLevel="1" x14ac:dyDescent="0.15">
      <c r="B61" s="286" t="s">
        <v>279</v>
      </c>
      <c r="C61" s="287"/>
      <c r="D61" s="287"/>
      <c r="E61" s="287"/>
      <c r="F61" s="287"/>
      <c r="G61" s="288"/>
      <c r="H61" s="164" t="s">
        <v>94</v>
      </c>
      <c r="I61" s="165" t="s">
        <v>325</v>
      </c>
      <c r="J61" s="164" t="s">
        <v>326</v>
      </c>
      <c r="K61" s="166" t="s">
        <v>327</v>
      </c>
      <c r="L61" s="167" t="s">
        <v>320</v>
      </c>
    </row>
    <row r="62" spans="2:12" ht="27.95" hidden="1" customHeight="1" outlineLevel="1" x14ac:dyDescent="0.15">
      <c r="B62" s="289" t="s">
        <v>322</v>
      </c>
      <c r="C62" s="290"/>
      <c r="D62" s="291"/>
      <c r="E62" s="292"/>
      <c r="F62" s="293"/>
      <c r="G62" s="294"/>
      <c r="H62" s="171"/>
      <c r="I62" s="171"/>
      <c r="J62" s="168">
        <f>IFERROR(ROUNDDOWN(H62/I62*3/4,-3),0)</f>
        <v>0</v>
      </c>
      <c r="K62" s="169">
        <v>100000</v>
      </c>
      <c r="L62" s="168">
        <f>MIN(J62,K62)*I62</f>
        <v>0</v>
      </c>
    </row>
    <row r="63" spans="2:12" ht="27.95" hidden="1" customHeight="1" outlineLevel="1" thickBot="1" x14ac:dyDescent="0.2">
      <c r="B63" s="295" t="s">
        <v>319</v>
      </c>
      <c r="C63" s="295"/>
      <c r="D63" s="295"/>
      <c r="E63" s="296"/>
      <c r="F63" s="297"/>
      <c r="G63" s="298"/>
      <c r="H63" s="172"/>
      <c r="I63" s="137"/>
      <c r="J63" s="170">
        <f>ROUNDDOWN(H63*3/4,-3)</f>
        <v>0</v>
      </c>
      <c r="K63" s="137"/>
      <c r="L63" s="170">
        <f>J63</f>
        <v>0</v>
      </c>
    </row>
    <row r="64" spans="2:12" ht="27.95" hidden="1" customHeight="1" outlineLevel="1" thickBot="1" x14ac:dyDescent="0.2">
      <c r="B64" s="299" t="s">
        <v>321</v>
      </c>
      <c r="C64" s="300"/>
      <c r="D64" s="300"/>
      <c r="E64" s="300"/>
      <c r="F64" s="300"/>
      <c r="G64" s="301"/>
      <c r="H64" s="195">
        <f>SUM(H62:H63)</f>
        <v>0</v>
      </c>
      <c r="I64" s="196"/>
      <c r="J64" s="196"/>
      <c r="K64" s="201"/>
      <c r="L64" s="200">
        <f>MIN(L62+L63,K64)</f>
        <v>0</v>
      </c>
    </row>
    <row r="65" spans="2:12" ht="13.5" customHeight="1" collapsed="1" x14ac:dyDescent="0.15"/>
    <row r="66" spans="2:12" ht="15" hidden="1" customHeight="1" outlineLevel="1" x14ac:dyDescent="0.15">
      <c r="B66" s="161" t="s">
        <v>274</v>
      </c>
      <c r="C66" s="161"/>
      <c r="D66" s="285"/>
      <c r="E66" s="285"/>
      <c r="F66" s="285"/>
      <c r="G66" s="285"/>
      <c r="H66" s="285"/>
      <c r="J66" s="162"/>
      <c r="K66" s="163"/>
      <c r="L66" s="163"/>
    </row>
    <row r="67" spans="2:12" ht="27" hidden="1" customHeight="1" outlineLevel="1" x14ac:dyDescent="0.15">
      <c r="B67" s="286" t="s">
        <v>279</v>
      </c>
      <c r="C67" s="287"/>
      <c r="D67" s="287"/>
      <c r="E67" s="287"/>
      <c r="F67" s="287"/>
      <c r="G67" s="288"/>
      <c r="H67" s="164" t="s">
        <v>94</v>
      </c>
      <c r="I67" s="165" t="s">
        <v>325</v>
      </c>
      <c r="J67" s="164" t="s">
        <v>326</v>
      </c>
      <c r="K67" s="166" t="s">
        <v>327</v>
      </c>
      <c r="L67" s="167" t="s">
        <v>320</v>
      </c>
    </row>
    <row r="68" spans="2:12" ht="27.95" hidden="1" customHeight="1" outlineLevel="1" x14ac:dyDescent="0.15">
      <c r="B68" s="289" t="s">
        <v>322</v>
      </c>
      <c r="C68" s="290"/>
      <c r="D68" s="291"/>
      <c r="E68" s="292"/>
      <c r="F68" s="293"/>
      <c r="G68" s="294"/>
      <c r="H68" s="171"/>
      <c r="I68" s="171"/>
      <c r="J68" s="168">
        <f>IFERROR(ROUNDDOWN(H68/I68*3/4,-3),0)</f>
        <v>0</v>
      </c>
      <c r="K68" s="169">
        <v>100000</v>
      </c>
      <c r="L68" s="168">
        <f>MIN(J68,K68)*I68</f>
        <v>0</v>
      </c>
    </row>
    <row r="69" spans="2:12" ht="27.95" hidden="1" customHeight="1" outlineLevel="1" thickBot="1" x14ac:dyDescent="0.2">
      <c r="B69" s="295" t="s">
        <v>319</v>
      </c>
      <c r="C69" s="295"/>
      <c r="D69" s="295"/>
      <c r="E69" s="296"/>
      <c r="F69" s="297"/>
      <c r="G69" s="298"/>
      <c r="H69" s="172"/>
      <c r="I69" s="137"/>
      <c r="J69" s="170">
        <f>ROUNDDOWN(H69*3/4,-3)</f>
        <v>0</v>
      </c>
      <c r="K69" s="137"/>
      <c r="L69" s="170">
        <f>J69</f>
        <v>0</v>
      </c>
    </row>
    <row r="70" spans="2:12" ht="27.95" hidden="1" customHeight="1" outlineLevel="1" thickBot="1" x14ac:dyDescent="0.2">
      <c r="B70" s="299" t="s">
        <v>321</v>
      </c>
      <c r="C70" s="300"/>
      <c r="D70" s="300"/>
      <c r="E70" s="300"/>
      <c r="F70" s="300"/>
      <c r="G70" s="301"/>
      <c r="H70" s="195">
        <f>SUM(H68:H69)</f>
        <v>0</v>
      </c>
      <c r="I70" s="196"/>
      <c r="J70" s="196"/>
      <c r="K70" s="201"/>
      <c r="L70" s="200">
        <f>MIN(L68+L69,K70)</f>
        <v>0</v>
      </c>
    </row>
    <row r="71" spans="2:12" ht="13.5" customHeight="1" collapsed="1" x14ac:dyDescent="0.15">
      <c r="L71" s="159"/>
    </row>
    <row r="72" spans="2:12" ht="15" customHeight="1" x14ac:dyDescent="0.15">
      <c r="B72" s="156" t="s">
        <v>276</v>
      </c>
      <c r="L72" s="159"/>
    </row>
    <row r="73" spans="2:12" ht="7.5" customHeight="1" x14ac:dyDescent="0.15">
      <c r="L73" s="159"/>
    </row>
    <row r="74" spans="2:12" ht="15" customHeight="1" x14ac:dyDescent="0.15">
      <c r="B74" s="156" t="s">
        <v>274</v>
      </c>
      <c r="D74" s="302"/>
      <c r="E74" s="302"/>
      <c r="F74" s="302"/>
      <c r="G74" s="302"/>
      <c r="H74" s="302"/>
      <c r="I74" s="173"/>
      <c r="J74" s="174"/>
      <c r="K74" s="175"/>
      <c r="L74" s="175"/>
    </row>
    <row r="75" spans="2:12" ht="15" customHeight="1" x14ac:dyDescent="0.15">
      <c r="B75" s="161" t="s">
        <v>332</v>
      </c>
      <c r="C75" s="161"/>
      <c r="D75" s="176"/>
      <c r="E75" s="176"/>
      <c r="F75" s="176"/>
      <c r="G75" s="176"/>
      <c r="H75" s="176"/>
      <c r="I75" s="176"/>
      <c r="J75" s="162"/>
      <c r="K75" s="163"/>
      <c r="L75" s="163"/>
    </row>
    <row r="76" spans="2:12" ht="27.75" thickBot="1" x14ac:dyDescent="0.2">
      <c r="B76" s="286" t="s">
        <v>222</v>
      </c>
      <c r="C76" s="287"/>
      <c r="D76" s="287"/>
      <c r="E76" s="287"/>
      <c r="F76" s="288"/>
      <c r="G76" s="124" t="s">
        <v>93</v>
      </c>
      <c r="H76" s="177" t="s">
        <v>324</v>
      </c>
      <c r="I76" s="178" t="s">
        <v>328</v>
      </c>
      <c r="J76" s="177" t="s">
        <v>329</v>
      </c>
      <c r="K76" s="179" t="s">
        <v>330</v>
      </c>
      <c r="L76" s="177" t="s">
        <v>331</v>
      </c>
    </row>
    <row r="77" spans="2:12" ht="27.95" customHeight="1" x14ac:dyDescent="0.15">
      <c r="B77" s="303" t="s">
        <v>318</v>
      </c>
      <c r="C77" s="304"/>
      <c r="D77" s="304"/>
      <c r="E77" s="304"/>
      <c r="F77" s="304"/>
      <c r="G77" s="142"/>
      <c r="H77" s="184"/>
      <c r="I77" s="184"/>
      <c r="J77" s="180">
        <f>IFERROR(ROUNDDOWN(H77/I77*3/4,-3),0)</f>
        <v>0</v>
      </c>
      <c r="K77" s="181">
        <v>100000</v>
      </c>
      <c r="L77" s="182">
        <f>MIN(J77,K77)*I77</f>
        <v>0</v>
      </c>
    </row>
    <row r="78" spans="2:12" ht="27.95" customHeight="1" x14ac:dyDescent="0.15">
      <c r="B78" s="305"/>
      <c r="C78" s="306"/>
      <c r="D78" s="306"/>
      <c r="E78" s="306"/>
      <c r="F78" s="306"/>
      <c r="G78" s="76"/>
      <c r="H78" s="171"/>
      <c r="I78" s="171"/>
      <c r="J78" s="168">
        <f t="shared" ref="J78:J81" si="0">IFERROR(ROUNDDOWN(H78/I78*3/4,-3),0)</f>
        <v>0</v>
      </c>
      <c r="K78" s="166" t="str">
        <f>IF(B78="","",VLOOKUP(B78,データ!C:D,2,0))</f>
        <v/>
      </c>
      <c r="L78" s="658">
        <f>IFERROR(ROUNDDOWN(MIN((L77+H78*3/4)/I78,K78),-3)*I78,0)</f>
        <v>0</v>
      </c>
    </row>
    <row r="79" spans="2:12" ht="27.95" customHeight="1" thickBot="1" x14ac:dyDescent="0.2">
      <c r="B79" s="307" t="s">
        <v>277</v>
      </c>
      <c r="C79" s="308"/>
      <c r="D79" s="308"/>
      <c r="E79" s="308"/>
      <c r="F79" s="308"/>
      <c r="G79" s="308"/>
      <c r="H79" s="202">
        <f>SUM(H77:H78)</f>
        <v>0</v>
      </c>
      <c r="I79" s="316"/>
      <c r="J79" s="317"/>
      <c r="K79" s="318"/>
      <c r="L79" s="659"/>
    </row>
    <row r="80" spans="2:12" ht="27.95" hidden="1" customHeight="1" outlineLevel="1" x14ac:dyDescent="0.15">
      <c r="B80" s="319" t="s">
        <v>318</v>
      </c>
      <c r="C80" s="320"/>
      <c r="D80" s="320"/>
      <c r="E80" s="320"/>
      <c r="F80" s="320"/>
      <c r="G80" s="99"/>
      <c r="H80" s="204"/>
      <c r="I80" s="204"/>
      <c r="J80" s="205">
        <f t="shared" si="0"/>
        <v>0</v>
      </c>
      <c r="K80" s="206">
        <v>100000</v>
      </c>
      <c r="L80" s="207">
        <f t="shared" ref="L78:L81" si="1">MIN(J80,K80)*I80</f>
        <v>0</v>
      </c>
    </row>
    <row r="81" spans="2:12" ht="27.95" hidden="1" customHeight="1" outlineLevel="1" x14ac:dyDescent="0.15">
      <c r="B81" s="309"/>
      <c r="C81" s="310"/>
      <c r="D81" s="310"/>
      <c r="E81" s="310"/>
      <c r="F81" s="310"/>
      <c r="G81" s="77"/>
      <c r="H81" s="172"/>
      <c r="I81" s="172"/>
      <c r="J81" s="170">
        <f t="shared" si="0"/>
        <v>0</v>
      </c>
      <c r="K81" s="179" t="str">
        <f>IF(B81="","",VLOOKUP(B81,データ!C:D,2,0))</f>
        <v/>
      </c>
      <c r="L81" s="658">
        <f>IFERROR(ROUNDDOWN(MIN((L80+H81*3/4)/I81,K81),-3)*I81,0)</f>
        <v>0</v>
      </c>
    </row>
    <row r="82" spans="2:12" ht="27.95" hidden="1" customHeight="1" outlineLevel="1" thickBot="1" x14ac:dyDescent="0.2">
      <c r="B82" s="311" t="s">
        <v>277</v>
      </c>
      <c r="C82" s="312"/>
      <c r="D82" s="312"/>
      <c r="E82" s="312"/>
      <c r="F82" s="312"/>
      <c r="G82" s="312"/>
      <c r="H82" s="208">
        <f>SUM(H80:H81)</f>
        <v>0</v>
      </c>
      <c r="I82" s="313"/>
      <c r="J82" s="314"/>
      <c r="K82" s="315"/>
      <c r="L82" s="659"/>
    </row>
    <row r="83" spans="2:12" ht="27.95" hidden="1" customHeight="1" outlineLevel="1" x14ac:dyDescent="0.15">
      <c r="B83" s="319" t="s">
        <v>318</v>
      </c>
      <c r="C83" s="320"/>
      <c r="D83" s="320"/>
      <c r="E83" s="320"/>
      <c r="F83" s="320"/>
      <c r="G83" s="99"/>
      <c r="H83" s="204"/>
      <c r="I83" s="204"/>
      <c r="J83" s="205">
        <f t="shared" ref="J83:J84" si="2">IFERROR(ROUNDDOWN(H83/I83*3/4,-3),0)</f>
        <v>0</v>
      </c>
      <c r="K83" s="206">
        <v>100000</v>
      </c>
      <c r="L83" s="207">
        <f t="shared" ref="L83:L84" si="3">MIN(J83,K83)*I83</f>
        <v>0</v>
      </c>
    </row>
    <row r="84" spans="2:12" ht="27.95" hidden="1" customHeight="1" outlineLevel="1" x14ac:dyDescent="0.15">
      <c r="B84" s="309"/>
      <c r="C84" s="310"/>
      <c r="D84" s="310"/>
      <c r="E84" s="310"/>
      <c r="F84" s="310"/>
      <c r="G84" s="77"/>
      <c r="H84" s="172"/>
      <c r="I84" s="172"/>
      <c r="J84" s="170">
        <f t="shared" si="2"/>
        <v>0</v>
      </c>
      <c r="K84" s="179" t="str">
        <f>IF(B84="","",VLOOKUP(B84,データ!C:D,2,0))</f>
        <v/>
      </c>
      <c r="L84" s="658">
        <f>IFERROR(ROUNDDOWN(MIN((L83+H84*3/4)/I84,K84),-3)*I84,0)</f>
        <v>0</v>
      </c>
    </row>
    <row r="85" spans="2:12" ht="27.95" hidden="1" customHeight="1" outlineLevel="1" thickBot="1" x14ac:dyDescent="0.2">
      <c r="B85" s="311" t="s">
        <v>277</v>
      </c>
      <c r="C85" s="312"/>
      <c r="D85" s="312"/>
      <c r="E85" s="312"/>
      <c r="F85" s="312"/>
      <c r="G85" s="312"/>
      <c r="H85" s="208">
        <f>SUM(H83:H84)</f>
        <v>0</v>
      </c>
      <c r="I85" s="313"/>
      <c r="J85" s="314"/>
      <c r="K85" s="315"/>
      <c r="L85" s="659"/>
    </row>
    <row r="86" spans="2:12" ht="15" customHeight="1" collapsed="1" x14ac:dyDescent="0.15">
      <c r="B86" s="158"/>
      <c r="C86" s="158"/>
      <c r="D86" s="158"/>
      <c r="E86" s="158"/>
      <c r="F86" s="158"/>
      <c r="G86" s="158"/>
      <c r="H86" s="158"/>
      <c r="I86" s="158"/>
      <c r="J86" s="158"/>
      <c r="K86" s="158"/>
      <c r="L86" s="186"/>
    </row>
    <row r="87" spans="2:12" ht="15" customHeight="1" x14ac:dyDescent="0.15">
      <c r="B87" s="161" t="s">
        <v>333</v>
      </c>
      <c r="C87" s="161"/>
      <c r="D87" s="176"/>
      <c r="E87" s="176"/>
      <c r="F87" s="176"/>
      <c r="G87" s="176"/>
      <c r="H87" s="176"/>
      <c r="I87" s="176"/>
      <c r="J87" s="162"/>
      <c r="K87" s="163"/>
      <c r="L87" s="163"/>
    </row>
    <row r="88" spans="2:12" ht="27" x14ac:dyDescent="0.15">
      <c r="B88" s="286" t="s">
        <v>222</v>
      </c>
      <c r="C88" s="287"/>
      <c r="D88" s="287"/>
      <c r="E88" s="287"/>
      <c r="F88" s="288"/>
      <c r="G88" s="124" t="s">
        <v>93</v>
      </c>
      <c r="H88" s="164" t="s">
        <v>324</v>
      </c>
      <c r="I88" s="165" t="s">
        <v>328</v>
      </c>
      <c r="J88" s="164" t="s">
        <v>329</v>
      </c>
      <c r="K88" s="166" t="s">
        <v>330</v>
      </c>
      <c r="L88" s="164" t="s">
        <v>331</v>
      </c>
    </row>
    <row r="89" spans="2:12" ht="27.95" customHeight="1" x14ac:dyDescent="0.15">
      <c r="B89" s="310"/>
      <c r="C89" s="310"/>
      <c r="D89" s="310"/>
      <c r="E89" s="310"/>
      <c r="F89" s="310"/>
      <c r="G89" s="76"/>
      <c r="H89" s="171"/>
      <c r="I89" s="171"/>
      <c r="J89" s="168">
        <f>IFERROR(ROUNDDOWN(H89/I89*3/4,-3),0)</f>
        <v>0</v>
      </c>
      <c r="K89" s="166" t="str">
        <f>IF(B89="","",VLOOKUP(B89,データ!C:D,2,0))</f>
        <v/>
      </c>
      <c r="L89" s="168">
        <f>MIN(J89,K89)*I89</f>
        <v>0</v>
      </c>
    </row>
    <row r="90" spans="2:12" ht="27.95" customHeight="1" x14ac:dyDescent="0.15">
      <c r="B90" s="306"/>
      <c r="C90" s="306"/>
      <c r="D90" s="306"/>
      <c r="E90" s="306"/>
      <c r="F90" s="306"/>
      <c r="G90" s="76"/>
      <c r="H90" s="171"/>
      <c r="I90" s="171"/>
      <c r="J90" s="168">
        <f t="shared" ref="J90:J95" si="4">IFERROR(ROUNDDOWN(H90/I90*3/4,-3),0)</f>
        <v>0</v>
      </c>
      <c r="K90" s="166" t="str">
        <f>IF(B90="","",VLOOKUP(B90,データ!C:D,2,0))</f>
        <v/>
      </c>
      <c r="L90" s="168">
        <f t="shared" ref="L90:L95" si="5">MIN(J90,K90)*I90</f>
        <v>0</v>
      </c>
    </row>
    <row r="91" spans="2:12" ht="27.95" customHeight="1" thickBot="1" x14ac:dyDescent="0.2">
      <c r="B91" s="306"/>
      <c r="C91" s="306"/>
      <c r="D91" s="306"/>
      <c r="E91" s="306"/>
      <c r="F91" s="306"/>
      <c r="G91" s="77"/>
      <c r="H91" s="171"/>
      <c r="I91" s="171"/>
      <c r="J91" s="168">
        <f t="shared" si="4"/>
        <v>0</v>
      </c>
      <c r="K91" s="166" t="str">
        <f>IF(B91="","",VLOOKUP(B91,データ!C:D,2,0))</f>
        <v/>
      </c>
      <c r="L91" s="168">
        <f t="shared" si="5"/>
        <v>0</v>
      </c>
    </row>
    <row r="92" spans="2:12" ht="27.95" hidden="1" customHeight="1" outlineLevel="1" x14ac:dyDescent="0.15">
      <c r="B92" s="306"/>
      <c r="C92" s="306"/>
      <c r="D92" s="306"/>
      <c r="E92" s="306"/>
      <c r="F92" s="306"/>
      <c r="G92" s="77"/>
      <c r="H92" s="187"/>
      <c r="I92" s="187"/>
      <c r="J92" s="168">
        <f t="shared" si="4"/>
        <v>0</v>
      </c>
      <c r="K92" s="166" t="str">
        <f>IF(B92="","",VLOOKUP(B92,データ!C:D,2,0))</f>
        <v/>
      </c>
      <c r="L92" s="168">
        <f t="shared" si="5"/>
        <v>0</v>
      </c>
    </row>
    <row r="93" spans="2:12" ht="27.95" hidden="1" customHeight="1" outlineLevel="1" x14ac:dyDescent="0.15">
      <c r="B93" s="306"/>
      <c r="C93" s="306"/>
      <c r="D93" s="306"/>
      <c r="E93" s="306"/>
      <c r="F93" s="306"/>
      <c r="G93" s="77"/>
      <c r="H93" s="187"/>
      <c r="I93" s="187"/>
      <c r="J93" s="168">
        <f t="shared" si="4"/>
        <v>0</v>
      </c>
      <c r="K93" s="166" t="str">
        <f>IF(B93="","",VLOOKUP(B93,データ!C:D,2,0))</f>
        <v/>
      </c>
      <c r="L93" s="168">
        <f t="shared" si="5"/>
        <v>0</v>
      </c>
    </row>
    <row r="94" spans="2:12" ht="27.95" hidden="1" customHeight="1" outlineLevel="1" x14ac:dyDescent="0.15">
      <c r="B94" s="306"/>
      <c r="C94" s="306"/>
      <c r="D94" s="306"/>
      <c r="E94" s="306"/>
      <c r="F94" s="306"/>
      <c r="G94" s="77"/>
      <c r="H94" s="187"/>
      <c r="I94" s="187"/>
      <c r="J94" s="168">
        <f t="shared" si="4"/>
        <v>0</v>
      </c>
      <c r="K94" s="166" t="str">
        <f>IF(B94="","",VLOOKUP(B94,データ!C:D,2,0))</f>
        <v/>
      </c>
      <c r="L94" s="168">
        <f t="shared" si="5"/>
        <v>0</v>
      </c>
    </row>
    <row r="95" spans="2:12" ht="27.95" hidden="1" customHeight="1" outlineLevel="1" thickBot="1" x14ac:dyDescent="0.2">
      <c r="B95" s="324"/>
      <c r="C95" s="324"/>
      <c r="D95" s="324"/>
      <c r="E95" s="324"/>
      <c r="F95" s="324"/>
      <c r="G95" s="77"/>
      <c r="H95" s="188"/>
      <c r="I95" s="188"/>
      <c r="J95" s="170">
        <f t="shared" si="4"/>
        <v>0</v>
      </c>
      <c r="K95" s="179" t="str">
        <f>IF(B95="","",VLOOKUP(B95,データ!C:D,2,0))</f>
        <v/>
      </c>
      <c r="L95" s="170">
        <f t="shared" si="5"/>
        <v>0</v>
      </c>
    </row>
    <row r="96" spans="2:12" ht="27.75" customHeight="1" collapsed="1" thickBot="1" x14ac:dyDescent="0.2">
      <c r="B96" s="325" t="s">
        <v>277</v>
      </c>
      <c r="C96" s="326"/>
      <c r="D96" s="326"/>
      <c r="E96" s="326"/>
      <c r="F96" s="326"/>
      <c r="G96" s="326"/>
      <c r="H96" s="209">
        <f>SUM(H89:H95)</f>
        <v>0</v>
      </c>
      <c r="I96" s="321"/>
      <c r="J96" s="322"/>
      <c r="K96" s="323"/>
      <c r="L96" s="200">
        <f>SUM(L89:L95)</f>
        <v>0</v>
      </c>
    </row>
    <row r="97" spans="2:12" x14ac:dyDescent="0.15">
      <c r="L97" s="159"/>
    </row>
    <row r="98" spans="2:12" ht="15" hidden="1" customHeight="1" outlineLevel="1" x14ac:dyDescent="0.15">
      <c r="B98" s="156" t="s">
        <v>274</v>
      </c>
      <c r="D98" s="302"/>
      <c r="E98" s="302"/>
      <c r="F98" s="302"/>
      <c r="G98" s="302"/>
      <c r="H98" s="302"/>
      <c r="I98" s="173"/>
      <c r="J98" s="174"/>
      <c r="K98" s="175"/>
      <c r="L98" s="175"/>
    </row>
    <row r="99" spans="2:12" ht="15" hidden="1" customHeight="1" outlineLevel="1" x14ac:dyDescent="0.15">
      <c r="B99" s="161" t="s">
        <v>332</v>
      </c>
      <c r="C99" s="161"/>
      <c r="D99" s="176"/>
      <c r="E99" s="176"/>
      <c r="F99" s="176"/>
      <c r="G99" s="176"/>
      <c r="H99" s="176"/>
      <c r="I99" s="176"/>
      <c r="J99" s="162"/>
      <c r="K99" s="163"/>
      <c r="L99" s="163"/>
    </row>
    <row r="100" spans="2:12" ht="27" hidden="1" outlineLevel="1" x14ac:dyDescent="0.15">
      <c r="B100" s="286" t="s">
        <v>222</v>
      </c>
      <c r="C100" s="287"/>
      <c r="D100" s="287"/>
      <c r="E100" s="287"/>
      <c r="F100" s="288"/>
      <c r="G100" s="124" t="s">
        <v>93</v>
      </c>
      <c r="H100" s="177" t="s">
        <v>324</v>
      </c>
      <c r="I100" s="178" t="s">
        <v>328</v>
      </c>
      <c r="J100" s="177" t="s">
        <v>329</v>
      </c>
      <c r="K100" s="179" t="s">
        <v>330</v>
      </c>
      <c r="L100" s="177" t="s">
        <v>331</v>
      </c>
    </row>
    <row r="101" spans="2:12" ht="27.95" hidden="1" customHeight="1" outlineLevel="1" x14ac:dyDescent="0.15">
      <c r="B101" s="303" t="s">
        <v>318</v>
      </c>
      <c r="C101" s="304"/>
      <c r="D101" s="304"/>
      <c r="E101" s="304"/>
      <c r="F101" s="304"/>
      <c r="G101" s="142"/>
      <c r="H101" s="184"/>
      <c r="I101" s="184"/>
      <c r="J101" s="180">
        <f t="shared" ref="J101:J102" si="6">IFERROR(ROUNDDOWN(H101/I101*3/4,-3),0)</f>
        <v>0</v>
      </c>
      <c r="K101" s="181">
        <v>100000</v>
      </c>
      <c r="L101" s="182">
        <f t="shared" ref="L101:L102" si="7">MIN(J101,K101)*I101</f>
        <v>0</v>
      </c>
    </row>
    <row r="102" spans="2:12" ht="27.95" hidden="1" customHeight="1" outlineLevel="1" x14ac:dyDescent="0.15">
      <c r="B102" s="309"/>
      <c r="C102" s="310"/>
      <c r="D102" s="310"/>
      <c r="E102" s="310"/>
      <c r="F102" s="310"/>
      <c r="G102" s="77"/>
      <c r="H102" s="172"/>
      <c r="I102" s="172"/>
      <c r="J102" s="170">
        <f t="shared" si="6"/>
        <v>0</v>
      </c>
      <c r="K102" s="179" t="str">
        <f>IF(B102="","",VLOOKUP(B102,データ!C:D,2,0))</f>
        <v/>
      </c>
      <c r="L102" s="185">
        <f t="shared" si="7"/>
        <v>0</v>
      </c>
    </row>
    <row r="103" spans="2:12" ht="27.95" hidden="1" customHeight="1" outlineLevel="1" thickBot="1" x14ac:dyDescent="0.2">
      <c r="B103" s="311" t="s">
        <v>277</v>
      </c>
      <c r="C103" s="312"/>
      <c r="D103" s="312"/>
      <c r="E103" s="312"/>
      <c r="F103" s="312"/>
      <c r="G103" s="312"/>
      <c r="H103" s="208">
        <f>SUM(H101:H102)</f>
        <v>0</v>
      </c>
      <c r="I103" s="313"/>
      <c r="J103" s="314"/>
      <c r="K103" s="315"/>
      <c r="L103" s="183">
        <f>IFERROR(MIN((L101+L102)/I101,K102)*I101,0)</f>
        <v>0</v>
      </c>
    </row>
    <row r="104" spans="2:12" ht="27.95" hidden="1" customHeight="1" outlineLevel="2" x14ac:dyDescent="0.15">
      <c r="B104" s="319" t="s">
        <v>318</v>
      </c>
      <c r="C104" s="320"/>
      <c r="D104" s="320"/>
      <c r="E104" s="320"/>
      <c r="F104" s="320"/>
      <c r="G104" s="99"/>
      <c r="H104" s="204"/>
      <c r="I104" s="204"/>
      <c r="J104" s="205">
        <f t="shared" ref="J104:J105" si="8">IFERROR(ROUNDDOWN(H104/I104*3/4,-3),0)</f>
        <v>0</v>
      </c>
      <c r="K104" s="206">
        <v>100000</v>
      </c>
      <c r="L104" s="207">
        <f t="shared" ref="L104:L105" si="9">MIN(J104,K104)*I104</f>
        <v>0</v>
      </c>
    </row>
    <row r="105" spans="2:12" ht="27.95" hidden="1" customHeight="1" outlineLevel="2" x14ac:dyDescent="0.15">
      <c r="B105" s="309"/>
      <c r="C105" s="310"/>
      <c r="D105" s="310"/>
      <c r="E105" s="310"/>
      <c r="F105" s="310"/>
      <c r="G105" s="77"/>
      <c r="H105" s="172"/>
      <c r="I105" s="172"/>
      <c r="J105" s="170">
        <f t="shared" si="8"/>
        <v>0</v>
      </c>
      <c r="K105" s="179" t="str">
        <f>IF(B105="","",VLOOKUP(B105,データ!C:D,2,0))</f>
        <v/>
      </c>
      <c r="L105" s="185">
        <f t="shared" si="9"/>
        <v>0</v>
      </c>
    </row>
    <row r="106" spans="2:12" ht="27.95" hidden="1" customHeight="1" outlineLevel="2" thickBot="1" x14ac:dyDescent="0.2">
      <c r="B106" s="311" t="s">
        <v>277</v>
      </c>
      <c r="C106" s="312"/>
      <c r="D106" s="312"/>
      <c r="E106" s="312"/>
      <c r="F106" s="312"/>
      <c r="G106" s="312"/>
      <c r="H106" s="208">
        <f>SUM(H104:H105)</f>
        <v>0</v>
      </c>
      <c r="I106" s="313"/>
      <c r="J106" s="314"/>
      <c r="K106" s="315"/>
      <c r="L106" s="183">
        <f>IFERROR(MIN((L104+L105)/I104,K105)*I104,0)</f>
        <v>0</v>
      </c>
    </row>
    <row r="107" spans="2:12" ht="27.95" hidden="1" customHeight="1" outlineLevel="2" x14ac:dyDescent="0.15">
      <c r="B107" s="319" t="s">
        <v>318</v>
      </c>
      <c r="C107" s="320"/>
      <c r="D107" s="320"/>
      <c r="E107" s="320"/>
      <c r="F107" s="320"/>
      <c r="G107" s="99"/>
      <c r="H107" s="204"/>
      <c r="I107" s="204"/>
      <c r="J107" s="205">
        <f t="shared" ref="J107:J108" si="10">IFERROR(ROUNDDOWN(H107/I107*3/4,-3),0)</f>
        <v>0</v>
      </c>
      <c r="K107" s="206">
        <v>100000</v>
      </c>
      <c r="L107" s="207">
        <f t="shared" ref="L107:L108" si="11">MIN(J107,K107)*I107</f>
        <v>0</v>
      </c>
    </row>
    <row r="108" spans="2:12" ht="27.95" hidden="1" customHeight="1" outlineLevel="2" x14ac:dyDescent="0.15">
      <c r="B108" s="309"/>
      <c r="C108" s="310"/>
      <c r="D108" s="310"/>
      <c r="E108" s="310"/>
      <c r="F108" s="310"/>
      <c r="G108" s="77"/>
      <c r="H108" s="172"/>
      <c r="I108" s="172"/>
      <c r="J108" s="170">
        <f t="shared" si="10"/>
        <v>0</v>
      </c>
      <c r="K108" s="179" t="str">
        <f>IF(B108="","",VLOOKUP(B108,データ!C:D,2,0))</f>
        <v/>
      </c>
      <c r="L108" s="185">
        <f t="shared" si="11"/>
        <v>0</v>
      </c>
    </row>
    <row r="109" spans="2:12" ht="27.95" hidden="1" customHeight="1" outlineLevel="2" thickBot="1" x14ac:dyDescent="0.2">
      <c r="B109" s="311" t="s">
        <v>277</v>
      </c>
      <c r="C109" s="312"/>
      <c r="D109" s="312"/>
      <c r="E109" s="312"/>
      <c r="F109" s="312"/>
      <c r="G109" s="312"/>
      <c r="H109" s="208">
        <f>SUM(H107:H108)</f>
        <v>0</v>
      </c>
      <c r="I109" s="313"/>
      <c r="J109" s="314"/>
      <c r="K109" s="315"/>
      <c r="L109" s="183">
        <f>IFERROR(MIN((L107+L108)/I107,K108)*I107,0)</f>
        <v>0</v>
      </c>
    </row>
    <row r="110" spans="2:12" ht="15" hidden="1" customHeight="1" outlineLevel="1" collapsed="1" x14ac:dyDescent="0.15">
      <c r="B110" s="158"/>
      <c r="C110" s="158"/>
      <c r="D110" s="158"/>
      <c r="E110" s="158"/>
      <c r="F110" s="158"/>
      <c r="G110" s="158"/>
      <c r="H110" s="158"/>
      <c r="I110" s="158"/>
      <c r="J110" s="158"/>
      <c r="K110" s="158"/>
      <c r="L110" s="186"/>
    </row>
    <row r="111" spans="2:12" ht="15" hidden="1" customHeight="1" outlineLevel="1" x14ac:dyDescent="0.15">
      <c r="B111" s="161" t="s">
        <v>333</v>
      </c>
      <c r="C111" s="161"/>
      <c r="D111" s="176"/>
      <c r="E111" s="176"/>
      <c r="F111" s="176"/>
      <c r="G111" s="176"/>
      <c r="H111" s="176"/>
      <c r="I111" s="176"/>
      <c r="J111" s="162"/>
      <c r="K111" s="163"/>
      <c r="L111" s="163"/>
    </row>
    <row r="112" spans="2:12" ht="27" hidden="1" outlineLevel="1" x14ac:dyDescent="0.15">
      <c r="B112" s="286" t="s">
        <v>222</v>
      </c>
      <c r="C112" s="287"/>
      <c r="D112" s="287"/>
      <c r="E112" s="287"/>
      <c r="F112" s="288"/>
      <c r="G112" s="124" t="s">
        <v>93</v>
      </c>
      <c r="H112" s="164" t="s">
        <v>324</v>
      </c>
      <c r="I112" s="165" t="s">
        <v>328</v>
      </c>
      <c r="J112" s="164" t="s">
        <v>329</v>
      </c>
      <c r="K112" s="166" t="s">
        <v>330</v>
      </c>
      <c r="L112" s="164" t="s">
        <v>331</v>
      </c>
    </row>
    <row r="113" spans="2:12" ht="27.95" hidden="1" customHeight="1" outlineLevel="1" x14ac:dyDescent="0.15">
      <c r="B113" s="310"/>
      <c r="C113" s="310"/>
      <c r="D113" s="310"/>
      <c r="E113" s="310"/>
      <c r="F113" s="310"/>
      <c r="G113" s="76"/>
      <c r="H113" s="171"/>
      <c r="I113" s="171"/>
      <c r="J113" s="168">
        <f>IFERROR(ROUNDDOWN(H113/I113*3/4,-3),0)</f>
        <v>0</v>
      </c>
      <c r="K113" s="166" t="str">
        <f>IF(B113="","",VLOOKUP(B113,データ!C:D,2,0))</f>
        <v/>
      </c>
      <c r="L113" s="168">
        <f>MIN(J113,K113)*I113</f>
        <v>0</v>
      </c>
    </row>
    <row r="114" spans="2:12" ht="27.95" hidden="1" customHeight="1" outlineLevel="1" x14ac:dyDescent="0.15">
      <c r="B114" s="306"/>
      <c r="C114" s="306"/>
      <c r="D114" s="306"/>
      <c r="E114" s="306"/>
      <c r="F114" s="306"/>
      <c r="G114" s="76"/>
      <c r="H114" s="171"/>
      <c r="I114" s="171"/>
      <c r="J114" s="168">
        <f t="shared" ref="J114:J119" si="12">IFERROR(ROUNDDOWN(H114/I114*3/4,-3),0)</f>
        <v>0</v>
      </c>
      <c r="K114" s="166" t="str">
        <f>IF(B114="","",VLOOKUP(B114,データ!C:D,2,0))</f>
        <v/>
      </c>
      <c r="L114" s="168">
        <f t="shared" ref="L114:L119" si="13">MIN(J114,K114)*I114</f>
        <v>0</v>
      </c>
    </row>
    <row r="115" spans="2:12" ht="27.95" hidden="1" customHeight="1" outlineLevel="1" thickBot="1" x14ac:dyDescent="0.2">
      <c r="B115" s="306"/>
      <c r="C115" s="306"/>
      <c r="D115" s="306"/>
      <c r="E115" s="306"/>
      <c r="F115" s="306"/>
      <c r="G115" s="77"/>
      <c r="H115" s="171"/>
      <c r="I115" s="171"/>
      <c r="J115" s="168">
        <f t="shared" si="12"/>
        <v>0</v>
      </c>
      <c r="K115" s="166" t="str">
        <f>IF(B115="","",VLOOKUP(B115,データ!C:D,2,0))</f>
        <v/>
      </c>
      <c r="L115" s="168">
        <f t="shared" si="13"/>
        <v>0</v>
      </c>
    </row>
    <row r="116" spans="2:12" ht="27.95" hidden="1" customHeight="1" outlineLevel="2" x14ac:dyDescent="0.15">
      <c r="B116" s="306"/>
      <c r="C116" s="306"/>
      <c r="D116" s="306"/>
      <c r="E116" s="306"/>
      <c r="F116" s="306"/>
      <c r="G116" s="77"/>
      <c r="H116" s="187"/>
      <c r="I116" s="187"/>
      <c r="J116" s="168">
        <f t="shared" si="12"/>
        <v>0</v>
      </c>
      <c r="K116" s="166" t="str">
        <f>IF(B116="","",VLOOKUP(B116,データ!C:D,2,0))</f>
        <v/>
      </c>
      <c r="L116" s="168">
        <f t="shared" si="13"/>
        <v>0</v>
      </c>
    </row>
    <row r="117" spans="2:12" ht="27.95" hidden="1" customHeight="1" outlineLevel="2" x14ac:dyDescent="0.15">
      <c r="B117" s="306"/>
      <c r="C117" s="306"/>
      <c r="D117" s="306"/>
      <c r="E117" s="306"/>
      <c r="F117" s="306"/>
      <c r="G117" s="77"/>
      <c r="H117" s="187"/>
      <c r="I117" s="187"/>
      <c r="J117" s="168">
        <f t="shared" si="12"/>
        <v>0</v>
      </c>
      <c r="K117" s="166" t="str">
        <f>IF(B117="","",VLOOKUP(B117,データ!C:D,2,0))</f>
        <v/>
      </c>
      <c r="L117" s="168">
        <f t="shared" si="13"/>
        <v>0</v>
      </c>
    </row>
    <row r="118" spans="2:12" ht="27.95" hidden="1" customHeight="1" outlineLevel="2" x14ac:dyDescent="0.15">
      <c r="B118" s="306"/>
      <c r="C118" s="306"/>
      <c r="D118" s="306"/>
      <c r="E118" s="306"/>
      <c r="F118" s="306"/>
      <c r="G118" s="77"/>
      <c r="H118" s="187"/>
      <c r="I118" s="187"/>
      <c r="J118" s="168">
        <f t="shared" si="12"/>
        <v>0</v>
      </c>
      <c r="K118" s="166" t="str">
        <f>IF(B118="","",VLOOKUP(B118,データ!C:D,2,0))</f>
        <v/>
      </c>
      <c r="L118" s="168">
        <f t="shared" si="13"/>
        <v>0</v>
      </c>
    </row>
    <row r="119" spans="2:12" ht="27.95" hidden="1" customHeight="1" outlineLevel="2" thickBot="1" x14ac:dyDescent="0.2">
      <c r="B119" s="324"/>
      <c r="C119" s="324"/>
      <c r="D119" s="324"/>
      <c r="E119" s="324"/>
      <c r="F119" s="324"/>
      <c r="G119" s="77"/>
      <c r="H119" s="188"/>
      <c r="I119" s="188"/>
      <c r="J119" s="170">
        <f t="shared" si="12"/>
        <v>0</v>
      </c>
      <c r="K119" s="179" t="str">
        <f>IF(B119="","",VLOOKUP(B119,データ!C:D,2,0))</f>
        <v/>
      </c>
      <c r="L119" s="170">
        <f t="shared" si="13"/>
        <v>0</v>
      </c>
    </row>
    <row r="120" spans="2:12" ht="27.75" hidden="1" customHeight="1" outlineLevel="1" collapsed="1" thickBot="1" x14ac:dyDescent="0.2">
      <c r="B120" s="325" t="s">
        <v>277</v>
      </c>
      <c r="C120" s="326"/>
      <c r="D120" s="326"/>
      <c r="E120" s="326"/>
      <c r="F120" s="326"/>
      <c r="G120" s="326"/>
      <c r="H120" s="209">
        <f>SUM(H113:H119)</f>
        <v>0</v>
      </c>
      <c r="I120" s="321"/>
      <c r="J120" s="322"/>
      <c r="K120" s="323"/>
      <c r="L120" s="200">
        <f>SUM(L113:L119)</f>
        <v>0</v>
      </c>
    </row>
    <row r="121" spans="2:12" collapsed="1" x14ac:dyDescent="0.15">
      <c r="L121" s="159"/>
    </row>
    <row r="122" spans="2:12" ht="15" hidden="1" customHeight="1" outlineLevel="1" x14ac:dyDescent="0.15">
      <c r="B122" s="156" t="s">
        <v>274</v>
      </c>
      <c r="D122" s="302"/>
      <c r="E122" s="302"/>
      <c r="F122" s="302"/>
      <c r="G122" s="302"/>
      <c r="H122" s="302"/>
      <c r="I122" s="173"/>
      <c r="J122" s="174"/>
      <c r="K122" s="175"/>
      <c r="L122" s="175"/>
    </row>
    <row r="123" spans="2:12" ht="15" hidden="1" customHeight="1" outlineLevel="1" x14ac:dyDescent="0.15">
      <c r="B123" s="161" t="s">
        <v>332</v>
      </c>
      <c r="C123" s="161"/>
      <c r="D123" s="176"/>
      <c r="E123" s="176"/>
      <c r="F123" s="176"/>
      <c r="G123" s="176"/>
      <c r="H123" s="176"/>
      <c r="I123" s="176"/>
      <c r="J123" s="162"/>
      <c r="K123" s="163"/>
      <c r="L123" s="163"/>
    </row>
    <row r="124" spans="2:12" ht="27" hidden="1" outlineLevel="1" x14ac:dyDescent="0.15">
      <c r="B124" s="286" t="s">
        <v>222</v>
      </c>
      <c r="C124" s="287"/>
      <c r="D124" s="287"/>
      <c r="E124" s="287"/>
      <c r="F124" s="288"/>
      <c r="G124" s="124" t="s">
        <v>93</v>
      </c>
      <c r="H124" s="177" t="s">
        <v>324</v>
      </c>
      <c r="I124" s="178" t="s">
        <v>328</v>
      </c>
      <c r="J124" s="177" t="s">
        <v>329</v>
      </c>
      <c r="K124" s="179" t="s">
        <v>330</v>
      </c>
      <c r="L124" s="177" t="s">
        <v>331</v>
      </c>
    </row>
    <row r="125" spans="2:12" ht="27.95" hidden="1" customHeight="1" outlineLevel="1" x14ac:dyDescent="0.15">
      <c r="B125" s="303" t="s">
        <v>318</v>
      </c>
      <c r="C125" s="304"/>
      <c r="D125" s="304"/>
      <c r="E125" s="304"/>
      <c r="F125" s="304"/>
      <c r="G125" s="142"/>
      <c r="H125" s="184"/>
      <c r="I125" s="184"/>
      <c r="J125" s="180">
        <f t="shared" ref="J125:J126" si="14">IFERROR(ROUNDDOWN(H125/I125*3/4,-3),0)</f>
        <v>0</v>
      </c>
      <c r="K125" s="181">
        <v>100000</v>
      </c>
      <c r="L125" s="182">
        <f t="shared" ref="L125:L126" si="15">MIN(J125,K125)*I125</f>
        <v>0</v>
      </c>
    </row>
    <row r="126" spans="2:12" ht="27.95" hidden="1" customHeight="1" outlineLevel="1" x14ac:dyDescent="0.15">
      <c r="B126" s="309"/>
      <c r="C126" s="310"/>
      <c r="D126" s="310"/>
      <c r="E126" s="310"/>
      <c r="F126" s="310"/>
      <c r="G126" s="77"/>
      <c r="H126" s="172"/>
      <c r="I126" s="172"/>
      <c r="J126" s="170">
        <f t="shared" si="14"/>
        <v>0</v>
      </c>
      <c r="K126" s="179" t="str">
        <f>IF(B126="","",VLOOKUP(B126,データ!C:D,2,0))</f>
        <v/>
      </c>
      <c r="L126" s="185">
        <f t="shared" si="15"/>
        <v>0</v>
      </c>
    </row>
    <row r="127" spans="2:12" ht="27.95" hidden="1" customHeight="1" outlineLevel="1" thickBot="1" x14ac:dyDescent="0.2">
      <c r="B127" s="311" t="s">
        <v>277</v>
      </c>
      <c r="C127" s="312"/>
      <c r="D127" s="312"/>
      <c r="E127" s="312"/>
      <c r="F127" s="312"/>
      <c r="G127" s="312"/>
      <c r="H127" s="208">
        <f>SUM(H125:H126)</f>
        <v>0</v>
      </c>
      <c r="I127" s="313"/>
      <c r="J127" s="314"/>
      <c r="K127" s="315"/>
      <c r="L127" s="183">
        <f>IFERROR(MIN((L125+L126)/I125,K126)*I125,0)</f>
        <v>0</v>
      </c>
    </row>
    <row r="128" spans="2:12" ht="27.95" hidden="1" customHeight="1" outlineLevel="2" x14ac:dyDescent="0.15">
      <c r="B128" s="319" t="s">
        <v>318</v>
      </c>
      <c r="C128" s="320"/>
      <c r="D128" s="320"/>
      <c r="E128" s="320"/>
      <c r="F128" s="320"/>
      <c r="G128" s="99"/>
      <c r="H128" s="204"/>
      <c r="I128" s="204"/>
      <c r="J128" s="205">
        <f t="shared" ref="J128:J129" si="16">IFERROR(ROUNDDOWN(H128/I128*3/4,-3),0)</f>
        <v>0</v>
      </c>
      <c r="K128" s="206">
        <v>100000</v>
      </c>
      <c r="L128" s="207">
        <f t="shared" ref="L128:L129" si="17">MIN(J128,K128)*I128</f>
        <v>0</v>
      </c>
    </row>
    <row r="129" spans="2:12" ht="27.95" hidden="1" customHeight="1" outlineLevel="2" x14ac:dyDescent="0.15">
      <c r="B129" s="309"/>
      <c r="C129" s="310"/>
      <c r="D129" s="310"/>
      <c r="E129" s="310"/>
      <c r="F129" s="310"/>
      <c r="G129" s="77"/>
      <c r="H129" s="172"/>
      <c r="I129" s="172"/>
      <c r="J129" s="170">
        <f t="shared" si="16"/>
        <v>0</v>
      </c>
      <c r="K129" s="179" t="str">
        <f>IF(B129="","",VLOOKUP(B129,データ!C:D,2,0))</f>
        <v/>
      </c>
      <c r="L129" s="185">
        <f t="shared" si="17"/>
        <v>0</v>
      </c>
    </row>
    <row r="130" spans="2:12" ht="27.95" hidden="1" customHeight="1" outlineLevel="2" thickBot="1" x14ac:dyDescent="0.2">
      <c r="B130" s="311" t="s">
        <v>277</v>
      </c>
      <c r="C130" s="312"/>
      <c r="D130" s="312"/>
      <c r="E130" s="312"/>
      <c r="F130" s="312"/>
      <c r="G130" s="312"/>
      <c r="H130" s="208">
        <f>SUM(H128:H129)</f>
        <v>0</v>
      </c>
      <c r="I130" s="313"/>
      <c r="J130" s="314"/>
      <c r="K130" s="315"/>
      <c r="L130" s="183">
        <f>IFERROR(MIN((L128+L129)/I128,K129)*I128,0)</f>
        <v>0</v>
      </c>
    </row>
    <row r="131" spans="2:12" ht="27.95" hidden="1" customHeight="1" outlineLevel="2" x14ac:dyDescent="0.15">
      <c r="B131" s="319" t="s">
        <v>318</v>
      </c>
      <c r="C131" s="320"/>
      <c r="D131" s="320"/>
      <c r="E131" s="320"/>
      <c r="F131" s="320"/>
      <c r="G131" s="99"/>
      <c r="H131" s="204"/>
      <c r="I131" s="204"/>
      <c r="J131" s="205">
        <f t="shared" ref="J131:J132" si="18">IFERROR(ROUNDDOWN(H131/I131*3/4,-3),0)</f>
        <v>0</v>
      </c>
      <c r="K131" s="206">
        <v>100000</v>
      </c>
      <c r="L131" s="207">
        <f t="shared" ref="L131:L132" si="19">MIN(J131,K131)*I131</f>
        <v>0</v>
      </c>
    </row>
    <row r="132" spans="2:12" ht="27.95" hidden="1" customHeight="1" outlineLevel="2" x14ac:dyDescent="0.15">
      <c r="B132" s="309"/>
      <c r="C132" s="310"/>
      <c r="D132" s="310"/>
      <c r="E132" s="310"/>
      <c r="F132" s="310"/>
      <c r="G132" s="77"/>
      <c r="H132" s="172"/>
      <c r="I132" s="172"/>
      <c r="J132" s="170">
        <f t="shared" si="18"/>
        <v>0</v>
      </c>
      <c r="K132" s="179" t="str">
        <f>IF(B132="","",VLOOKUP(B132,データ!C:D,2,0))</f>
        <v/>
      </c>
      <c r="L132" s="185">
        <f t="shared" si="19"/>
        <v>0</v>
      </c>
    </row>
    <row r="133" spans="2:12" ht="27.95" hidden="1" customHeight="1" outlineLevel="2" thickBot="1" x14ac:dyDescent="0.2">
      <c r="B133" s="311" t="s">
        <v>277</v>
      </c>
      <c r="C133" s="312"/>
      <c r="D133" s="312"/>
      <c r="E133" s="312"/>
      <c r="F133" s="312"/>
      <c r="G133" s="312"/>
      <c r="H133" s="208">
        <f>SUM(H131:H132)</f>
        <v>0</v>
      </c>
      <c r="I133" s="313"/>
      <c r="J133" s="314"/>
      <c r="K133" s="315"/>
      <c r="L133" s="183">
        <f>IFERROR(MIN((L131+L132)/I131,K132)*I131,0)</f>
        <v>0</v>
      </c>
    </row>
    <row r="134" spans="2:12" ht="15" hidden="1" customHeight="1" outlineLevel="1" collapsed="1" x14ac:dyDescent="0.15">
      <c r="B134" s="158"/>
      <c r="C134" s="158"/>
      <c r="D134" s="158"/>
      <c r="E134" s="158"/>
      <c r="F134" s="158"/>
      <c r="G134" s="158"/>
      <c r="H134" s="158"/>
      <c r="I134" s="158"/>
      <c r="J134" s="158"/>
      <c r="K134" s="158"/>
      <c r="L134" s="186"/>
    </row>
    <row r="135" spans="2:12" ht="15" hidden="1" customHeight="1" outlineLevel="1" x14ac:dyDescent="0.15">
      <c r="B135" s="161" t="s">
        <v>333</v>
      </c>
      <c r="C135" s="161"/>
      <c r="D135" s="176"/>
      <c r="E135" s="176"/>
      <c r="F135" s="176"/>
      <c r="G135" s="176"/>
      <c r="H135" s="176"/>
      <c r="I135" s="176"/>
      <c r="J135" s="162"/>
      <c r="K135" s="163"/>
      <c r="L135" s="163"/>
    </row>
    <row r="136" spans="2:12" ht="27" hidden="1" outlineLevel="1" x14ac:dyDescent="0.15">
      <c r="B136" s="286" t="s">
        <v>222</v>
      </c>
      <c r="C136" s="287"/>
      <c r="D136" s="287"/>
      <c r="E136" s="287"/>
      <c r="F136" s="288"/>
      <c r="G136" s="124" t="s">
        <v>93</v>
      </c>
      <c r="H136" s="164" t="s">
        <v>324</v>
      </c>
      <c r="I136" s="165" t="s">
        <v>328</v>
      </c>
      <c r="J136" s="164" t="s">
        <v>329</v>
      </c>
      <c r="K136" s="166" t="s">
        <v>330</v>
      </c>
      <c r="L136" s="164" t="s">
        <v>331</v>
      </c>
    </row>
    <row r="137" spans="2:12" ht="27.95" hidden="1" customHeight="1" outlineLevel="1" x14ac:dyDescent="0.15">
      <c r="B137" s="310"/>
      <c r="C137" s="310"/>
      <c r="D137" s="310"/>
      <c r="E137" s="310"/>
      <c r="F137" s="310"/>
      <c r="G137" s="76"/>
      <c r="H137" s="171"/>
      <c r="I137" s="171"/>
      <c r="J137" s="168">
        <f>IFERROR(ROUNDDOWN(H137/I137*3/4,-3),0)</f>
        <v>0</v>
      </c>
      <c r="K137" s="166" t="str">
        <f>IF(B137="","",VLOOKUP(B137,データ!C:D,2,0))</f>
        <v/>
      </c>
      <c r="L137" s="168">
        <f>MIN(J137,K137)*I137</f>
        <v>0</v>
      </c>
    </row>
    <row r="138" spans="2:12" ht="27.95" hidden="1" customHeight="1" outlineLevel="1" x14ac:dyDescent="0.15">
      <c r="B138" s="306"/>
      <c r="C138" s="306"/>
      <c r="D138" s="306"/>
      <c r="E138" s="306"/>
      <c r="F138" s="306"/>
      <c r="G138" s="76"/>
      <c r="H138" s="171"/>
      <c r="I138" s="171"/>
      <c r="J138" s="168">
        <f t="shared" ref="J138:J143" si="20">IFERROR(ROUNDDOWN(H138/I138*3/4,-3),0)</f>
        <v>0</v>
      </c>
      <c r="K138" s="166" t="str">
        <f>IF(B138="","",VLOOKUP(B138,データ!C:D,2,0))</f>
        <v/>
      </c>
      <c r="L138" s="168">
        <f t="shared" ref="L138:L143" si="21">MIN(J138,K138)*I138</f>
        <v>0</v>
      </c>
    </row>
    <row r="139" spans="2:12" ht="27.95" hidden="1" customHeight="1" outlineLevel="1" thickBot="1" x14ac:dyDescent="0.2">
      <c r="B139" s="306"/>
      <c r="C139" s="306"/>
      <c r="D139" s="306"/>
      <c r="E139" s="306"/>
      <c r="F139" s="306"/>
      <c r="G139" s="77"/>
      <c r="H139" s="171"/>
      <c r="I139" s="171"/>
      <c r="J139" s="168">
        <f t="shared" si="20"/>
        <v>0</v>
      </c>
      <c r="K139" s="166" t="str">
        <f>IF(B139="","",VLOOKUP(B139,データ!C:D,2,0))</f>
        <v/>
      </c>
      <c r="L139" s="168">
        <f t="shared" si="21"/>
        <v>0</v>
      </c>
    </row>
    <row r="140" spans="2:12" ht="27.95" hidden="1" customHeight="1" outlineLevel="2" x14ac:dyDescent="0.15">
      <c r="B140" s="306"/>
      <c r="C140" s="306"/>
      <c r="D140" s="306"/>
      <c r="E140" s="306"/>
      <c r="F140" s="306"/>
      <c r="G140" s="77"/>
      <c r="H140" s="187"/>
      <c r="I140" s="187"/>
      <c r="J140" s="168">
        <f t="shared" si="20"/>
        <v>0</v>
      </c>
      <c r="K140" s="166" t="str">
        <f>IF(B140="","",VLOOKUP(B140,データ!C:D,2,0))</f>
        <v/>
      </c>
      <c r="L140" s="168">
        <f t="shared" si="21"/>
        <v>0</v>
      </c>
    </row>
    <row r="141" spans="2:12" ht="27.95" hidden="1" customHeight="1" outlineLevel="2" x14ac:dyDescent="0.15">
      <c r="B141" s="306"/>
      <c r="C141" s="306"/>
      <c r="D141" s="306"/>
      <c r="E141" s="306"/>
      <c r="F141" s="306"/>
      <c r="G141" s="77"/>
      <c r="H141" s="187"/>
      <c r="I141" s="187"/>
      <c r="J141" s="168">
        <f t="shared" si="20"/>
        <v>0</v>
      </c>
      <c r="K141" s="166" t="str">
        <f>IF(B141="","",VLOOKUP(B141,データ!C:D,2,0))</f>
        <v/>
      </c>
      <c r="L141" s="168">
        <f t="shared" si="21"/>
        <v>0</v>
      </c>
    </row>
    <row r="142" spans="2:12" ht="27.95" hidden="1" customHeight="1" outlineLevel="2" x14ac:dyDescent="0.15">
      <c r="B142" s="306"/>
      <c r="C142" s="306"/>
      <c r="D142" s="306"/>
      <c r="E142" s="306"/>
      <c r="F142" s="306"/>
      <c r="G142" s="77"/>
      <c r="H142" s="187"/>
      <c r="I142" s="187"/>
      <c r="J142" s="168">
        <f t="shared" si="20"/>
        <v>0</v>
      </c>
      <c r="K142" s="166" t="str">
        <f>IF(B142="","",VLOOKUP(B142,データ!C:D,2,0))</f>
        <v/>
      </c>
      <c r="L142" s="168">
        <f t="shared" si="21"/>
        <v>0</v>
      </c>
    </row>
    <row r="143" spans="2:12" ht="27.95" hidden="1" customHeight="1" outlineLevel="2" x14ac:dyDescent="0.15">
      <c r="B143" s="324"/>
      <c r="C143" s="324"/>
      <c r="D143" s="324"/>
      <c r="E143" s="324"/>
      <c r="F143" s="324"/>
      <c r="G143" s="77"/>
      <c r="H143" s="188"/>
      <c r="I143" s="188"/>
      <c r="J143" s="170">
        <f t="shared" si="20"/>
        <v>0</v>
      </c>
      <c r="K143" s="179" t="str">
        <f>IF(B143="","",VLOOKUP(B143,データ!C:D,2,0))</f>
        <v/>
      </c>
      <c r="L143" s="170">
        <f t="shared" si="21"/>
        <v>0</v>
      </c>
    </row>
    <row r="144" spans="2:12" ht="27.75" hidden="1" customHeight="1" outlineLevel="1" collapsed="1" thickBot="1" x14ac:dyDescent="0.2">
      <c r="B144" s="325" t="s">
        <v>277</v>
      </c>
      <c r="C144" s="326"/>
      <c r="D144" s="326"/>
      <c r="E144" s="326"/>
      <c r="F144" s="326"/>
      <c r="G144" s="326"/>
      <c r="H144" s="209">
        <f>SUM(H137:H143)</f>
        <v>0</v>
      </c>
      <c r="I144" s="321"/>
      <c r="J144" s="322"/>
      <c r="K144" s="323"/>
      <c r="L144" s="200">
        <f>SUM(L137:L143)</f>
        <v>0</v>
      </c>
    </row>
    <row r="145" spans="2:12" collapsed="1" x14ac:dyDescent="0.15">
      <c r="L145" s="159"/>
    </row>
    <row r="146" spans="2:12" ht="15" hidden="1" customHeight="1" outlineLevel="1" x14ac:dyDescent="0.15">
      <c r="B146" s="156" t="s">
        <v>274</v>
      </c>
      <c r="D146" s="302"/>
      <c r="E146" s="302"/>
      <c r="F146" s="302"/>
      <c r="G146" s="302"/>
      <c r="H146" s="302"/>
      <c r="I146" s="173"/>
      <c r="J146" s="174"/>
      <c r="K146" s="175"/>
      <c r="L146" s="175"/>
    </row>
    <row r="147" spans="2:12" ht="15" hidden="1" customHeight="1" outlineLevel="1" x14ac:dyDescent="0.15">
      <c r="B147" s="161" t="s">
        <v>332</v>
      </c>
      <c r="C147" s="161"/>
      <c r="D147" s="176"/>
      <c r="E147" s="176"/>
      <c r="F147" s="176"/>
      <c r="G147" s="176"/>
      <c r="H147" s="176"/>
      <c r="I147" s="176"/>
      <c r="J147" s="162"/>
      <c r="K147" s="163"/>
      <c r="L147" s="163"/>
    </row>
    <row r="148" spans="2:12" ht="27" hidden="1" outlineLevel="1" x14ac:dyDescent="0.15">
      <c r="B148" s="286" t="s">
        <v>222</v>
      </c>
      <c r="C148" s="287"/>
      <c r="D148" s="287"/>
      <c r="E148" s="287"/>
      <c r="F148" s="288"/>
      <c r="G148" s="124" t="s">
        <v>93</v>
      </c>
      <c r="H148" s="177" t="s">
        <v>324</v>
      </c>
      <c r="I148" s="178" t="s">
        <v>328</v>
      </c>
      <c r="J148" s="177" t="s">
        <v>329</v>
      </c>
      <c r="K148" s="179" t="s">
        <v>330</v>
      </c>
      <c r="L148" s="177" t="s">
        <v>331</v>
      </c>
    </row>
    <row r="149" spans="2:12" ht="27.95" hidden="1" customHeight="1" outlineLevel="1" x14ac:dyDescent="0.15">
      <c r="B149" s="303" t="s">
        <v>318</v>
      </c>
      <c r="C149" s="304"/>
      <c r="D149" s="304"/>
      <c r="E149" s="304"/>
      <c r="F149" s="304"/>
      <c r="G149" s="142"/>
      <c r="H149" s="184"/>
      <c r="I149" s="184"/>
      <c r="J149" s="180">
        <f t="shared" ref="J149:J150" si="22">IFERROR(ROUNDDOWN(H149/I149*3/4,-3),0)</f>
        <v>0</v>
      </c>
      <c r="K149" s="181">
        <v>100000</v>
      </c>
      <c r="L149" s="182">
        <f t="shared" ref="L149:L150" si="23">MIN(J149,K149)*I149</f>
        <v>0</v>
      </c>
    </row>
    <row r="150" spans="2:12" ht="27.95" hidden="1" customHeight="1" outlineLevel="1" x14ac:dyDescent="0.15">
      <c r="B150" s="309"/>
      <c r="C150" s="310"/>
      <c r="D150" s="310"/>
      <c r="E150" s="310"/>
      <c r="F150" s="310"/>
      <c r="G150" s="77"/>
      <c r="H150" s="172"/>
      <c r="I150" s="172"/>
      <c r="J150" s="170">
        <f t="shared" si="22"/>
        <v>0</v>
      </c>
      <c r="K150" s="179" t="str">
        <f>IF(B150="","",VLOOKUP(B150,データ!C:D,2,0))</f>
        <v/>
      </c>
      <c r="L150" s="185">
        <f t="shared" si="23"/>
        <v>0</v>
      </c>
    </row>
    <row r="151" spans="2:12" ht="27.95" hidden="1" customHeight="1" outlineLevel="1" thickBot="1" x14ac:dyDescent="0.2">
      <c r="B151" s="311" t="s">
        <v>277</v>
      </c>
      <c r="C151" s="312"/>
      <c r="D151" s="312"/>
      <c r="E151" s="312"/>
      <c r="F151" s="312"/>
      <c r="G151" s="312"/>
      <c r="H151" s="208">
        <f>SUM(H149:H150)</f>
        <v>0</v>
      </c>
      <c r="I151" s="313"/>
      <c r="J151" s="314"/>
      <c r="K151" s="315"/>
      <c r="L151" s="183">
        <f>IFERROR(MIN((L149+L150)/I149,K150)*I149,0)</f>
        <v>0</v>
      </c>
    </row>
    <row r="152" spans="2:12" ht="27.95" hidden="1" customHeight="1" outlineLevel="2" x14ac:dyDescent="0.15">
      <c r="B152" s="319" t="s">
        <v>318</v>
      </c>
      <c r="C152" s="320"/>
      <c r="D152" s="320"/>
      <c r="E152" s="320"/>
      <c r="F152" s="320"/>
      <c r="G152" s="99"/>
      <c r="H152" s="204"/>
      <c r="I152" s="204"/>
      <c r="J152" s="205">
        <f t="shared" ref="J152:J153" si="24">IFERROR(ROUNDDOWN(H152/I152*3/4,-3),0)</f>
        <v>0</v>
      </c>
      <c r="K152" s="206">
        <v>100000</v>
      </c>
      <c r="L152" s="207">
        <f t="shared" ref="L152:L153" si="25">MIN(J152,K152)*I152</f>
        <v>0</v>
      </c>
    </row>
    <row r="153" spans="2:12" ht="27.95" hidden="1" customHeight="1" outlineLevel="2" x14ac:dyDescent="0.15">
      <c r="B153" s="309"/>
      <c r="C153" s="310"/>
      <c r="D153" s="310"/>
      <c r="E153" s="310"/>
      <c r="F153" s="310"/>
      <c r="G153" s="77"/>
      <c r="H153" s="172"/>
      <c r="I153" s="172"/>
      <c r="J153" s="170">
        <f t="shared" si="24"/>
        <v>0</v>
      </c>
      <c r="K153" s="179" t="str">
        <f>IF(B153="","",VLOOKUP(B153,データ!C:D,2,0))</f>
        <v/>
      </c>
      <c r="L153" s="185">
        <f t="shared" si="25"/>
        <v>0</v>
      </c>
    </row>
    <row r="154" spans="2:12" ht="27.95" hidden="1" customHeight="1" outlineLevel="2" x14ac:dyDescent="0.15">
      <c r="B154" s="311" t="s">
        <v>277</v>
      </c>
      <c r="C154" s="312"/>
      <c r="D154" s="312"/>
      <c r="E154" s="312"/>
      <c r="F154" s="312"/>
      <c r="G154" s="312"/>
      <c r="H154" s="208">
        <f>SUM(H152:H153)</f>
        <v>0</v>
      </c>
      <c r="I154" s="313"/>
      <c r="J154" s="314"/>
      <c r="K154" s="315"/>
      <c r="L154" s="183">
        <f>IFERROR(MIN((L152+L153)/I152,K153)*I152,0)</f>
        <v>0</v>
      </c>
    </row>
    <row r="155" spans="2:12" ht="27.95" hidden="1" customHeight="1" outlineLevel="2" x14ac:dyDescent="0.15">
      <c r="B155" s="319" t="s">
        <v>318</v>
      </c>
      <c r="C155" s="320"/>
      <c r="D155" s="320"/>
      <c r="E155" s="320"/>
      <c r="F155" s="320"/>
      <c r="G155" s="99"/>
      <c r="H155" s="204"/>
      <c r="I155" s="204"/>
      <c r="J155" s="205">
        <f t="shared" ref="J155:J156" si="26">IFERROR(ROUNDDOWN(H155/I155*3/4,-3),0)</f>
        <v>0</v>
      </c>
      <c r="K155" s="206">
        <v>100000</v>
      </c>
      <c r="L155" s="207">
        <f t="shared" ref="L155:L156" si="27">MIN(J155,K155)*I155</f>
        <v>0</v>
      </c>
    </row>
    <row r="156" spans="2:12" ht="27.95" hidden="1" customHeight="1" outlineLevel="2" x14ac:dyDescent="0.15">
      <c r="B156" s="309"/>
      <c r="C156" s="310"/>
      <c r="D156" s="310"/>
      <c r="E156" s="310"/>
      <c r="F156" s="310"/>
      <c r="G156" s="77"/>
      <c r="H156" s="172"/>
      <c r="I156" s="172"/>
      <c r="J156" s="170">
        <f t="shared" si="26"/>
        <v>0</v>
      </c>
      <c r="K156" s="179" t="str">
        <f>IF(B156="","",VLOOKUP(B156,データ!C:D,2,0))</f>
        <v/>
      </c>
      <c r="L156" s="185">
        <f t="shared" si="27"/>
        <v>0</v>
      </c>
    </row>
    <row r="157" spans="2:12" ht="27.95" hidden="1" customHeight="1" outlineLevel="2" x14ac:dyDescent="0.15">
      <c r="B157" s="311" t="s">
        <v>277</v>
      </c>
      <c r="C157" s="312"/>
      <c r="D157" s="312"/>
      <c r="E157" s="312"/>
      <c r="F157" s="312"/>
      <c r="G157" s="312"/>
      <c r="H157" s="208">
        <f>SUM(H155:H156)</f>
        <v>0</v>
      </c>
      <c r="I157" s="313"/>
      <c r="J157" s="314"/>
      <c r="K157" s="315"/>
      <c r="L157" s="183">
        <f>IFERROR(MIN((L155+L156)/I155,K156)*I155,0)</f>
        <v>0</v>
      </c>
    </row>
    <row r="158" spans="2:12" ht="15" hidden="1" customHeight="1" outlineLevel="1" collapsed="1" x14ac:dyDescent="0.15">
      <c r="B158" s="158"/>
      <c r="C158" s="158"/>
      <c r="D158" s="158"/>
      <c r="E158" s="158"/>
      <c r="F158" s="158"/>
      <c r="G158" s="158"/>
      <c r="H158" s="158"/>
      <c r="I158" s="158"/>
      <c r="J158" s="158"/>
      <c r="K158" s="158"/>
      <c r="L158" s="186"/>
    </row>
    <row r="159" spans="2:12" ht="15" hidden="1" customHeight="1" outlineLevel="1" x14ac:dyDescent="0.15">
      <c r="B159" s="161" t="s">
        <v>333</v>
      </c>
      <c r="C159" s="161"/>
      <c r="D159" s="176"/>
      <c r="E159" s="176"/>
      <c r="F159" s="176"/>
      <c r="G159" s="176"/>
      <c r="H159" s="176"/>
      <c r="I159" s="176"/>
      <c r="J159" s="162"/>
      <c r="K159" s="163"/>
      <c r="L159" s="163"/>
    </row>
    <row r="160" spans="2:12" ht="27" hidden="1" outlineLevel="1" x14ac:dyDescent="0.15">
      <c r="B160" s="286" t="s">
        <v>222</v>
      </c>
      <c r="C160" s="287"/>
      <c r="D160" s="287"/>
      <c r="E160" s="287"/>
      <c r="F160" s="288"/>
      <c r="G160" s="124" t="s">
        <v>93</v>
      </c>
      <c r="H160" s="164" t="s">
        <v>324</v>
      </c>
      <c r="I160" s="165" t="s">
        <v>328</v>
      </c>
      <c r="J160" s="164" t="s">
        <v>329</v>
      </c>
      <c r="K160" s="166" t="s">
        <v>330</v>
      </c>
      <c r="L160" s="164" t="s">
        <v>331</v>
      </c>
    </row>
    <row r="161" spans="2:12" ht="27.95" hidden="1" customHeight="1" outlineLevel="1" x14ac:dyDescent="0.15">
      <c r="B161" s="310"/>
      <c r="C161" s="310"/>
      <c r="D161" s="310"/>
      <c r="E161" s="310"/>
      <c r="F161" s="310"/>
      <c r="G161" s="76"/>
      <c r="H161" s="171"/>
      <c r="I161" s="171"/>
      <c r="J161" s="168">
        <f>IFERROR(ROUNDDOWN(H161/I161*3/4,-3),0)</f>
        <v>0</v>
      </c>
      <c r="K161" s="166" t="str">
        <f>IF(B161="","",VLOOKUP(B161,データ!C:D,2,0))</f>
        <v/>
      </c>
      <c r="L161" s="168">
        <f>MIN(J161,K161)*I161</f>
        <v>0</v>
      </c>
    </row>
    <row r="162" spans="2:12" ht="27.95" hidden="1" customHeight="1" outlineLevel="1" x14ac:dyDescent="0.15">
      <c r="B162" s="306"/>
      <c r="C162" s="306"/>
      <c r="D162" s="306"/>
      <c r="E162" s="306"/>
      <c r="F162" s="306"/>
      <c r="G162" s="76"/>
      <c r="H162" s="171"/>
      <c r="I162" s="171"/>
      <c r="J162" s="168">
        <f t="shared" ref="J162:J167" si="28">IFERROR(ROUNDDOWN(H162/I162*3/4,-3),0)</f>
        <v>0</v>
      </c>
      <c r="K162" s="166" t="str">
        <f>IF(B162="","",VLOOKUP(B162,データ!C:D,2,0))</f>
        <v/>
      </c>
      <c r="L162" s="168">
        <f t="shared" ref="L162:L167" si="29">MIN(J162,K162)*I162</f>
        <v>0</v>
      </c>
    </row>
    <row r="163" spans="2:12" ht="27.95" hidden="1" customHeight="1" outlineLevel="1" thickBot="1" x14ac:dyDescent="0.2">
      <c r="B163" s="306"/>
      <c r="C163" s="306"/>
      <c r="D163" s="306"/>
      <c r="E163" s="306"/>
      <c r="F163" s="306"/>
      <c r="G163" s="77"/>
      <c r="H163" s="171"/>
      <c r="I163" s="171"/>
      <c r="J163" s="168">
        <f t="shared" si="28"/>
        <v>0</v>
      </c>
      <c r="K163" s="166" t="str">
        <f>IF(B163="","",VLOOKUP(B163,データ!C:D,2,0))</f>
        <v/>
      </c>
      <c r="L163" s="168">
        <f t="shared" si="29"/>
        <v>0</v>
      </c>
    </row>
    <row r="164" spans="2:12" ht="27.95" hidden="1" customHeight="1" outlineLevel="2" x14ac:dyDescent="0.15">
      <c r="B164" s="306"/>
      <c r="C164" s="306"/>
      <c r="D164" s="306"/>
      <c r="E164" s="306"/>
      <c r="F164" s="306"/>
      <c r="G164" s="77"/>
      <c r="H164" s="187"/>
      <c r="I164" s="187"/>
      <c r="J164" s="168">
        <f t="shared" si="28"/>
        <v>0</v>
      </c>
      <c r="K164" s="166" t="str">
        <f>IF(B164="","",VLOOKUP(B164,データ!C:D,2,0))</f>
        <v/>
      </c>
      <c r="L164" s="168">
        <f t="shared" si="29"/>
        <v>0</v>
      </c>
    </row>
    <row r="165" spans="2:12" ht="27.95" hidden="1" customHeight="1" outlineLevel="2" x14ac:dyDescent="0.15">
      <c r="B165" s="306"/>
      <c r="C165" s="306"/>
      <c r="D165" s="306"/>
      <c r="E165" s="306"/>
      <c r="F165" s="306"/>
      <c r="G165" s="77"/>
      <c r="H165" s="187"/>
      <c r="I165" s="187"/>
      <c r="J165" s="168">
        <f t="shared" si="28"/>
        <v>0</v>
      </c>
      <c r="K165" s="166" t="str">
        <f>IF(B165="","",VLOOKUP(B165,データ!C:D,2,0))</f>
        <v/>
      </c>
      <c r="L165" s="168">
        <f t="shared" si="29"/>
        <v>0</v>
      </c>
    </row>
    <row r="166" spans="2:12" ht="27.95" hidden="1" customHeight="1" outlineLevel="2" x14ac:dyDescent="0.15">
      <c r="B166" s="306"/>
      <c r="C166" s="306"/>
      <c r="D166" s="306"/>
      <c r="E166" s="306"/>
      <c r="F166" s="306"/>
      <c r="G166" s="77"/>
      <c r="H166" s="187"/>
      <c r="I166" s="187"/>
      <c r="J166" s="168">
        <f t="shared" si="28"/>
        <v>0</v>
      </c>
      <c r="K166" s="166" t="str">
        <f>IF(B166="","",VLOOKUP(B166,データ!C:D,2,0))</f>
        <v/>
      </c>
      <c r="L166" s="168">
        <f t="shared" si="29"/>
        <v>0</v>
      </c>
    </row>
    <row r="167" spans="2:12" ht="27.95" hidden="1" customHeight="1" outlineLevel="2" x14ac:dyDescent="0.15">
      <c r="B167" s="324"/>
      <c r="C167" s="324"/>
      <c r="D167" s="324"/>
      <c r="E167" s="324"/>
      <c r="F167" s="324"/>
      <c r="G167" s="77"/>
      <c r="H167" s="188"/>
      <c r="I167" s="188"/>
      <c r="J167" s="170">
        <f t="shared" si="28"/>
        <v>0</v>
      </c>
      <c r="K167" s="179" t="str">
        <f>IF(B167="","",VLOOKUP(B167,データ!C:D,2,0))</f>
        <v/>
      </c>
      <c r="L167" s="170">
        <f t="shared" si="29"/>
        <v>0</v>
      </c>
    </row>
    <row r="168" spans="2:12" ht="27.75" hidden="1" customHeight="1" outlineLevel="1" collapsed="1" thickBot="1" x14ac:dyDescent="0.2">
      <c r="B168" s="325" t="s">
        <v>277</v>
      </c>
      <c r="C168" s="326"/>
      <c r="D168" s="326"/>
      <c r="E168" s="326"/>
      <c r="F168" s="326"/>
      <c r="G168" s="326"/>
      <c r="H168" s="209">
        <f>SUM(H161:H167)</f>
        <v>0</v>
      </c>
      <c r="I168" s="321"/>
      <c r="J168" s="322"/>
      <c r="K168" s="323"/>
      <c r="L168" s="200">
        <f>SUM(L161:L167)</f>
        <v>0</v>
      </c>
    </row>
    <row r="169" spans="2:12" collapsed="1" x14ac:dyDescent="0.15">
      <c r="L169" s="159"/>
    </row>
    <row r="170" spans="2:12" ht="15" hidden="1" customHeight="1" outlineLevel="1" x14ac:dyDescent="0.15">
      <c r="B170" s="156" t="s">
        <v>274</v>
      </c>
      <c r="D170" s="302"/>
      <c r="E170" s="302"/>
      <c r="F170" s="302"/>
      <c r="G170" s="302"/>
      <c r="H170" s="302"/>
      <c r="I170" s="173"/>
      <c r="J170" s="174"/>
      <c r="K170" s="175"/>
      <c r="L170" s="175"/>
    </row>
    <row r="171" spans="2:12" ht="15" hidden="1" customHeight="1" outlineLevel="1" x14ac:dyDescent="0.15">
      <c r="B171" s="161" t="s">
        <v>332</v>
      </c>
      <c r="C171" s="161"/>
      <c r="D171" s="176"/>
      <c r="E171" s="176"/>
      <c r="F171" s="176"/>
      <c r="G171" s="176"/>
      <c r="H171" s="176"/>
      <c r="I171" s="176"/>
      <c r="J171" s="162"/>
      <c r="K171" s="163"/>
      <c r="L171" s="163"/>
    </row>
    <row r="172" spans="2:12" ht="27" hidden="1" outlineLevel="1" x14ac:dyDescent="0.15">
      <c r="B172" s="286" t="s">
        <v>222</v>
      </c>
      <c r="C172" s="287"/>
      <c r="D172" s="287"/>
      <c r="E172" s="287"/>
      <c r="F172" s="288"/>
      <c r="G172" s="124" t="s">
        <v>93</v>
      </c>
      <c r="H172" s="177" t="s">
        <v>324</v>
      </c>
      <c r="I172" s="178" t="s">
        <v>328</v>
      </c>
      <c r="J172" s="177" t="s">
        <v>329</v>
      </c>
      <c r="K172" s="179" t="s">
        <v>330</v>
      </c>
      <c r="L172" s="177" t="s">
        <v>331</v>
      </c>
    </row>
    <row r="173" spans="2:12" ht="27.95" hidden="1" customHeight="1" outlineLevel="1" x14ac:dyDescent="0.15">
      <c r="B173" s="303" t="s">
        <v>318</v>
      </c>
      <c r="C173" s="304"/>
      <c r="D173" s="304"/>
      <c r="E173" s="304"/>
      <c r="F173" s="304"/>
      <c r="G173" s="142"/>
      <c r="H173" s="184"/>
      <c r="I173" s="184"/>
      <c r="J173" s="180">
        <f t="shared" ref="J173:J174" si="30">IFERROR(ROUNDDOWN(H173/I173*3/4,-3),0)</f>
        <v>0</v>
      </c>
      <c r="K173" s="181">
        <v>100000</v>
      </c>
      <c r="L173" s="182">
        <f t="shared" ref="L173:L174" si="31">MIN(J173,K173)*I173</f>
        <v>0</v>
      </c>
    </row>
    <row r="174" spans="2:12" ht="27.95" hidden="1" customHeight="1" outlineLevel="1" x14ac:dyDescent="0.15">
      <c r="B174" s="309"/>
      <c r="C174" s="310"/>
      <c r="D174" s="310"/>
      <c r="E174" s="310"/>
      <c r="F174" s="310"/>
      <c r="G174" s="77"/>
      <c r="H174" s="172"/>
      <c r="I174" s="172"/>
      <c r="J174" s="170">
        <f t="shared" si="30"/>
        <v>0</v>
      </c>
      <c r="K174" s="179" t="str">
        <f>IF(B174="","",VLOOKUP(B174,データ!C:D,2,0))</f>
        <v/>
      </c>
      <c r="L174" s="185">
        <f t="shared" si="31"/>
        <v>0</v>
      </c>
    </row>
    <row r="175" spans="2:12" ht="27.95" hidden="1" customHeight="1" outlineLevel="1" thickBot="1" x14ac:dyDescent="0.2">
      <c r="B175" s="311" t="s">
        <v>277</v>
      </c>
      <c r="C175" s="312"/>
      <c r="D175" s="312"/>
      <c r="E175" s="312"/>
      <c r="F175" s="312"/>
      <c r="G175" s="312"/>
      <c r="H175" s="208">
        <f>SUM(H173:H174)</f>
        <v>0</v>
      </c>
      <c r="I175" s="313"/>
      <c r="J175" s="314"/>
      <c r="K175" s="315"/>
      <c r="L175" s="183">
        <f>IFERROR(MIN((L173+L174)/I173,K174)*I173,0)</f>
        <v>0</v>
      </c>
    </row>
    <row r="176" spans="2:12" ht="27.95" hidden="1" customHeight="1" outlineLevel="2" x14ac:dyDescent="0.15">
      <c r="B176" s="319" t="s">
        <v>318</v>
      </c>
      <c r="C176" s="320"/>
      <c r="D176" s="320"/>
      <c r="E176" s="320"/>
      <c r="F176" s="320"/>
      <c r="G176" s="99"/>
      <c r="H176" s="204"/>
      <c r="I176" s="204"/>
      <c r="J176" s="205">
        <f t="shared" ref="J176:J177" si="32">IFERROR(ROUNDDOWN(H176/I176*3/4,-3),0)</f>
        <v>0</v>
      </c>
      <c r="K176" s="206">
        <v>100000</v>
      </c>
      <c r="L176" s="207">
        <f t="shared" ref="L176:L177" si="33">MIN(J176,K176)*I176</f>
        <v>0</v>
      </c>
    </row>
    <row r="177" spans="2:12" ht="27.95" hidden="1" customHeight="1" outlineLevel="2" x14ac:dyDescent="0.15">
      <c r="B177" s="309"/>
      <c r="C177" s="310"/>
      <c r="D177" s="310"/>
      <c r="E177" s="310"/>
      <c r="F177" s="310"/>
      <c r="G177" s="77"/>
      <c r="H177" s="172"/>
      <c r="I177" s="172"/>
      <c r="J177" s="170">
        <f t="shared" si="32"/>
        <v>0</v>
      </c>
      <c r="K177" s="179" t="str">
        <f>IF(B177="","",VLOOKUP(B177,データ!C:D,2,0))</f>
        <v/>
      </c>
      <c r="L177" s="185">
        <f t="shared" si="33"/>
        <v>0</v>
      </c>
    </row>
    <row r="178" spans="2:12" ht="27.95" hidden="1" customHeight="1" outlineLevel="2" thickBot="1" x14ac:dyDescent="0.2">
      <c r="B178" s="311" t="s">
        <v>277</v>
      </c>
      <c r="C178" s="312"/>
      <c r="D178" s="312"/>
      <c r="E178" s="312"/>
      <c r="F178" s="312"/>
      <c r="G178" s="312"/>
      <c r="H178" s="208">
        <f>SUM(H176:H177)</f>
        <v>0</v>
      </c>
      <c r="I178" s="313"/>
      <c r="J178" s="314"/>
      <c r="K178" s="315"/>
      <c r="L178" s="183">
        <f>IFERROR(MIN((L176+L177)/I176,K177)*I176,0)</f>
        <v>0</v>
      </c>
    </row>
    <row r="179" spans="2:12" ht="27.95" hidden="1" customHeight="1" outlineLevel="2" x14ac:dyDescent="0.15">
      <c r="B179" s="319" t="s">
        <v>318</v>
      </c>
      <c r="C179" s="320"/>
      <c r="D179" s="320"/>
      <c r="E179" s="320"/>
      <c r="F179" s="320"/>
      <c r="G179" s="99"/>
      <c r="H179" s="204"/>
      <c r="I179" s="204"/>
      <c r="J179" s="205">
        <f t="shared" ref="J179:J180" si="34">IFERROR(ROUNDDOWN(H179/I179*3/4,-3),0)</f>
        <v>0</v>
      </c>
      <c r="K179" s="206">
        <v>100000</v>
      </c>
      <c r="L179" s="207">
        <f t="shared" ref="L179:L180" si="35">MIN(J179,K179)*I179</f>
        <v>0</v>
      </c>
    </row>
    <row r="180" spans="2:12" ht="27.95" hidden="1" customHeight="1" outlineLevel="2" x14ac:dyDescent="0.15">
      <c r="B180" s="309"/>
      <c r="C180" s="310"/>
      <c r="D180" s="310"/>
      <c r="E180" s="310"/>
      <c r="F180" s="310"/>
      <c r="G180" s="77"/>
      <c r="H180" s="172"/>
      <c r="I180" s="172"/>
      <c r="J180" s="170">
        <f t="shared" si="34"/>
        <v>0</v>
      </c>
      <c r="K180" s="179" t="str">
        <f>IF(B180="","",VLOOKUP(B180,データ!C:D,2,0))</f>
        <v/>
      </c>
      <c r="L180" s="185">
        <f t="shared" si="35"/>
        <v>0</v>
      </c>
    </row>
    <row r="181" spans="2:12" ht="27.95" hidden="1" customHeight="1" outlineLevel="2" thickBot="1" x14ac:dyDescent="0.2">
      <c r="B181" s="311" t="s">
        <v>277</v>
      </c>
      <c r="C181" s="312"/>
      <c r="D181" s="312"/>
      <c r="E181" s="312"/>
      <c r="F181" s="312"/>
      <c r="G181" s="312"/>
      <c r="H181" s="208">
        <f>SUM(H179:H180)</f>
        <v>0</v>
      </c>
      <c r="I181" s="313"/>
      <c r="J181" s="314"/>
      <c r="K181" s="315"/>
      <c r="L181" s="183">
        <f>IFERROR(MIN((L179+L180)/I179,K180)*I179,0)</f>
        <v>0</v>
      </c>
    </row>
    <row r="182" spans="2:12" ht="15" hidden="1" customHeight="1" outlineLevel="1" collapsed="1" x14ac:dyDescent="0.15">
      <c r="B182" s="158"/>
      <c r="C182" s="158"/>
      <c r="D182" s="158"/>
      <c r="E182" s="158"/>
      <c r="F182" s="158"/>
      <c r="G182" s="158"/>
      <c r="H182" s="158"/>
      <c r="I182" s="158"/>
      <c r="J182" s="158"/>
      <c r="K182" s="158"/>
      <c r="L182" s="186"/>
    </row>
    <row r="183" spans="2:12" ht="15" hidden="1" customHeight="1" outlineLevel="1" x14ac:dyDescent="0.15">
      <c r="B183" s="161" t="s">
        <v>333</v>
      </c>
      <c r="C183" s="161"/>
      <c r="D183" s="176"/>
      <c r="E183" s="176"/>
      <c r="F183" s="176"/>
      <c r="G183" s="176"/>
      <c r="H183" s="176"/>
      <c r="I183" s="176"/>
      <c r="J183" s="162"/>
      <c r="K183" s="163"/>
      <c r="L183" s="163"/>
    </row>
    <row r="184" spans="2:12" ht="27" hidden="1" outlineLevel="1" x14ac:dyDescent="0.15">
      <c r="B184" s="286" t="s">
        <v>222</v>
      </c>
      <c r="C184" s="287"/>
      <c r="D184" s="287"/>
      <c r="E184" s="287"/>
      <c r="F184" s="288"/>
      <c r="G184" s="124" t="s">
        <v>93</v>
      </c>
      <c r="H184" s="164" t="s">
        <v>324</v>
      </c>
      <c r="I184" s="165" t="s">
        <v>328</v>
      </c>
      <c r="J184" s="164" t="s">
        <v>329</v>
      </c>
      <c r="K184" s="166" t="s">
        <v>330</v>
      </c>
      <c r="L184" s="164" t="s">
        <v>331</v>
      </c>
    </row>
    <row r="185" spans="2:12" ht="27.95" hidden="1" customHeight="1" outlineLevel="1" x14ac:dyDescent="0.15">
      <c r="B185" s="310"/>
      <c r="C185" s="310"/>
      <c r="D185" s="310"/>
      <c r="E185" s="310"/>
      <c r="F185" s="310"/>
      <c r="G185" s="76"/>
      <c r="H185" s="171"/>
      <c r="I185" s="171"/>
      <c r="J185" s="168">
        <f>IFERROR(ROUNDDOWN(H185/I185*3/4,-3),0)</f>
        <v>0</v>
      </c>
      <c r="K185" s="166" t="str">
        <f>IF(B185="","",VLOOKUP(B185,データ!C:D,2,0))</f>
        <v/>
      </c>
      <c r="L185" s="168">
        <f>MIN(J185,K185)*I185</f>
        <v>0</v>
      </c>
    </row>
    <row r="186" spans="2:12" ht="27.95" hidden="1" customHeight="1" outlineLevel="1" x14ac:dyDescent="0.15">
      <c r="B186" s="306"/>
      <c r="C186" s="306"/>
      <c r="D186" s="306"/>
      <c r="E186" s="306"/>
      <c r="F186" s="306"/>
      <c r="G186" s="76"/>
      <c r="H186" s="171"/>
      <c r="I186" s="171"/>
      <c r="J186" s="168">
        <f t="shared" ref="J186:J191" si="36">IFERROR(ROUNDDOWN(H186/I186*3/4,-3),0)</f>
        <v>0</v>
      </c>
      <c r="K186" s="166" t="str">
        <f>IF(B186="","",VLOOKUP(B186,データ!C:D,2,0))</f>
        <v/>
      </c>
      <c r="L186" s="168">
        <f t="shared" ref="L186:L191" si="37">MIN(J186,K186)*I186</f>
        <v>0</v>
      </c>
    </row>
    <row r="187" spans="2:12" ht="27.95" hidden="1" customHeight="1" outlineLevel="1" thickBot="1" x14ac:dyDescent="0.2">
      <c r="B187" s="306"/>
      <c r="C187" s="306"/>
      <c r="D187" s="306"/>
      <c r="E187" s="306"/>
      <c r="F187" s="306"/>
      <c r="G187" s="77"/>
      <c r="H187" s="171"/>
      <c r="I187" s="171"/>
      <c r="J187" s="168">
        <f t="shared" si="36"/>
        <v>0</v>
      </c>
      <c r="K187" s="166" t="str">
        <f>IF(B187="","",VLOOKUP(B187,データ!C:D,2,0))</f>
        <v/>
      </c>
      <c r="L187" s="168">
        <f t="shared" si="37"/>
        <v>0</v>
      </c>
    </row>
    <row r="188" spans="2:12" ht="27.95" hidden="1" customHeight="1" outlineLevel="2" x14ac:dyDescent="0.15">
      <c r="B188" s="306"/>
      <c r="C188" s="306"/>
      <c r="D188" s="306"/>
      <c r="E188" s="306"/>
      <c r="F188" s="306"/>
      <c r="G188" s="77"/>
      <c r="H188" s="187"/>
      <c r="I188" s="187"/>
      <c r="J188" s="168">
        <f t="shared" si="36"/>
        <v>0</v>
      </c>
      <c r="K188" s="166" t="str">
        <f>IF(B188="","",VLOOKUP(B188,データ!C:D,2,0))</f>
        <v/>
      </c>
      <c r="L188" s="168">
        <f t="shared" si="37"/>
        <v>0</v>
      </c>
    </row>
    <row r="189" spans="2:12" ht="27.95" hidden="1" customHeight="1" outlineLevel="2" x14ac:dyDescent="0.15">
      <c r="B189" s="306"/>
      <c r="C189" s="306"/>
      <c r="D189" s="306"/>
      <c r="E189" s="306"/>
      <c r="F189" s="306"/>
      <c r="G189" s="77"/>
      <c r="H189" s="187"/>
      <c r="I189" s="187"/>
      <c r="J189" s="168">
        <f t="shared" si="36"/>
        <v>0</v>
      </c>
      <c r="K189" s="166" t="str">
        <f>IF(B189="","",VLOOKUP(B189,データ!C:D,2,0))</f>
        <v/>
      </c>
      <c r="L189" s="168">
        <f t="shared" si="37"/>
        <v>0</v>
      </c>
    </row>
    <row r="190" spans="2:12" ht="27.95" hidden="1" customHeight="1" outlineLevel="2" x14ac:dyDescent="0.15">
      <c r="B190" s="306"/>
      <c r="C190" s="306"/>
      <c r="D190" s="306"/>
      <c r="E190" s="306"/>
      <c r="F190" s="306"/>
      <c r="G190" s="77"/>
      <c r="H190" s="187"/>
      <c r="I190" s="187"/>
      <c r="J190" s="168">
        <f t="shared" si="36"/>
        <v>0</v>
      </c>
      <c r="K190" s="166" t="str">
        <f>IF(B190="","",VLOOKUP(B190,データ!C:D,2,0))</f>
        <v/>
      </c>
      <c r="L190" s="168">
        <f t="shared" si="37"/>
        <v>0</v>
      </c>
    </row>
    <row r="191" spans="2:12" ht="27.95" hidden="1" customHeight="1" outlineLevel="2" x14ac:dyDescent="0.15">
      <c r="B191" s="324"/>
      <c r="C191" s="324"/>
      <c r="D191" s="324"/>
      <c r="E191" s="324"/>
      <c r="F191" s="324"/>
      <c r="G191" s="77"/>
      <c r="H191" s="188"/>
      <c r="I191" s="188"/>
      <c r="J191" s="170">
        <f t="shared" si="36"/>
        <v>0</v>
      </c>
      <c r="K191" s="179" t="str">
        <f>IF(B191="","",VLOOKUP(B191,データ!C:D,2,0))</f>
        <v/>
      </c>
      <c r="L191" s="170">
        <f t="shared" si="37"/>
        <v>0</v>
      </c>
    </row>
    <row r="192" spans="2:12" ht="27.75" hidden="1" customHeight="1" outlineLevel="1" collapsed="1" thickBot="1" x14ac:dyDescent="0.2">
      <c r="B192" s="325" t="s">
        <v>277</v>
      </c>
      <c r="C192" s="326"/>
      <c r="D192" s="326"/>
      <c r="E192" s="326"/>
      <c r="F192" s="326"/>
      <c r="G192" s="326"/>
      <c r="H192" s="209">
        <f>SUM(H185:H191)</f>
        <v>0</v>
      </c>
      <c r="I192" s="321"/>
      <c r="J192" s="322"/>
      <c r="K192" s="323"/>
      <c r="L192" s="200">
        <f>SUM(L185:L191)</f>
        <v>0</v>
      </c>
    </row>
    <row r="193" spans="2:12" collapsed="1" x14ac:dyDescent="0.15">
      <c r="L193" s="159"/>
    </row>
    <row r="194" spans="2:12" ht="15" hidden="1" customHeight="1" outlineLevel="1" x14ac:dyDescent="0.15">
      <c r="B194" s="156" t="s">
        <v>274</v>
      </c>
      <c r="D194" s="302"/>
      <c r="E194" s="302"/>
      <c r="F194" s="302"/>
      <c r="G194" s="302"/>
      <c r="H194" s="302"/>
      <c r="I194" s="173"/>
      <c r="J194" s="174"/>
      <c r="K194" s="175"/>
      <c r="L194" s="175"/>
    </row>
    <row r="195" spans="2:12" ht="15" hidden="1" customHeight="1" outlineLevel="1" x14ac:dyDescent="0.15">
      <c r="B195" s="161" t="s">
        <v>332</v>
      </c>
      <c r="C195" s="161"/>
      <c r="D195" s="176"/>
      <c r="E195" s="176"/>
      <c r="F195" s="176"/>
      <c r="G195" s="176"/>
      <c r="H195" s="176"/>
      <c r="I195" s="176"/>
      <c r="J195" s="162"/>
      <c r="K195" s="163"/>
      <c r="L195" s="163"/>
    </row>
    <row r="196" spans="2:12" ht="27" hidden="1" outlineLevel="1" x14ac:dyDescent="0.15">
      <c r="B196" s="286" t="s">
        <v>222</v>
      </c>
      <c r="C196" s="287"/>
      <c r="D196" s="287"/>
      <c r="E196" s="287"/>
      <c r="F196" s="288"/>
      <c r="G196" s="124" t="s">
        <v>93</v>
      </c>
      <c r="H196" s="177" t="s">
        <v>324</v>
      </c>
      <c r="I196" s="178" t="s">
        <v>328</v>
      </c>
      <c r="J196" s="177" t="s">
        <v>329</v>
      </c>
      <c r="K196" s="179" t="s">
        <v>330</v>
      </c>
      <c r="L196" s="177" t="s">
        <v>331</v>
      </c>
    </row>
    <row r="197" spans="2:12" ht="27.95" hidden="1" customHeight="1" outlineLevel="1" x14ac:dyDescent="0.15">
      <c r="B197" s="303" t="s">
        <v>318</v>
      </c>
      <c r="C197" s="304"/>
      <c r="D197" s="304"/>
      <c r="E197" s="304"/>
      <c r="F197" s="304"/>
      <c r="G197" s="142"/>
      <c r="H197" s="184"/>
      <c r="I197" s="184"/>
      <c r="J197" s="180">
        <f t="shared" ref="J197:J198" si="38">IFERROR(ROUNDDOWN(H197/I197*3/4,-3),0)</f>
        <v>0</v>
      </c>
      <c r="K197" s="181">
        <v>100000</v>
      </c>
      <c r="L197" s="182">
        <f t="shared" ref="L197:L198" si="39">MIN(J197,K197)*I197</f>
        <v>0</v>
      </c>
    </row>
    <row r="198" spans="2:12" ht="27.95" hidden="1" customHeight="1" outlineLevel="1" x14ac:dyDescent="0.15">
      <c r="B198" s="309"/>
      <c r="C198" s="310"/>
      <c r="D198" s="310"/>
      <c r="E198" s="310"/>
      <c r="F198" s="310"/>
      <c r="G198" s="77"/>
      <c r="H198" s="172"/>
      <c r="I198" s="172"/>
      <c r="J198" s="170">
        <f t="shared" si="38"/>
        <v>0</v>
      </c>
      <c r="K198" s="179" t="str">
        <f>IF(B198="","",VLOOKUP(B198,データ!C:D,2,0))</f>
        <v/>
      </c>
      <c r="L198" s="185">
        <f t="shared" si="39"/>
        <v>0</v>
      </c>
    </row>
    <row r="199" spans="2:12" ht="27.95" hidden="1" customHeight="1" outlineLevel="1" thickBot="1" x14ac:dyDescent="0.2">
      <c r="B199" s="311" t="s">
        <v>277</v>
      </c>
      <c r="C199" s="312"/>
      <c r="D199" s="312"/>
      <c r="E199" s="312"/>
      <c r="F199" s="312"/>
      <c r="G199" s="312"/>
      <c r="H199" s="208">
        <f>SUM(H197:H198)</f>
        <v>0</v>
      </c>
      <c r="I199" s="313"/>
      <c r="J199" s="314"/>
      <c r="K199" s="315"/>
      <c r="L199" s="183">
        <f>IFERROR(MIN((L197+L198)/I197,K198)*I197,0)</f>
        <v>0</v>
      </c>
    </row>
    <row r="200" spans="2:12" ht="27.95" hidden="1" customHeight="1" outlineLevel="2" x14ac:dyDescent="0.15">
      <c r="B200" s="319" t="s">
        <v>318</v>
      </c>
      <c r="C200" s="320"/>
      <c r="D200" s="320"/>
      <c r="E200" s="320"/>
      <c r="F200" s="320"/>
      <c r="G200" s="99"/>
      <c r="H200" s="204"/>
      <c r="I200" s="204"/>
      <c r="J200" s="205">
        <f t="shared" ref="J200:J201" si="40">IFERROR(ROUNDDOWN(H200/I200*3/4,-3),0)</f>
        <v>0</v>
      </c>
      <c r="K200" s="206">
        <v>100000</v>
      </c>
      <c r="L200" s="207">
        <f t="shared" ref="L200:L201" si="41">MIN(J200,K200)*I200</f>
        <v>0</v>
      </c>
    </row>
    <row r="201" spans="2:12" ht="27.95" hidden="1" customHeight="1" outlineLevel="2" x14ac:dyDescent="0.15">
      <c r="B201" s="309"/>
      <c r="C201" s="310"/>
      <c r="D201" s="310"/>
      <c r="E201" s="310"/>
      <c r="F201" s="310"/>
      <c r="G201" s="77"/>
      <c r="H201" s="172"/>
      <c r="I201" s="172"/>
      <c r="J201" s="170">
        <f t="shared" si="40"/>
        <v>0</v>
      </c>
      <c r="K201" s="179" t="str">
        <f>IF(B201="","",VLOOKUP(B201,データ!C:D,2,0))</f>
        <v/>
      </c>
      <c r="L201" s="185">
        <f t="shared" si="41"/>
        <v>0</v>
      </c>
    </row>
    <row r="202" spans="2:12" ht="27.95" hidden="1" customHeight="1" outlineLevel="2" x14ac:dyDescent="0.15">
      <c r="B202" s="311" t="s">
        <v>277</v>
      </c>
      <c r="C202" s="312"/>
      <c r="D202" s="312"/>
      <c r="E202" s="312"/>
      <c r="F202" s="312"/>
      <c r="G202" s="312"/>
      <c r="H202" s="208">
        <f>SUM(H200:H201)</f>
        <v>0</v>
      </c>
      <c r="I202" s="313"/>
      <c r="J202" s="314"/>
      <c r="K202" s="315"/>
      <c r="L202" s="183">
        <f>IFERROR(MIN((L200+L201)/I200,K201)*I200,0)</f>
        <v>0</v>
      </c>
    </row>
    <row r="203" spans="2:12" ht="27.95" hidden="1" customHeight="1" outlineLevel="2" x14ac:dyDescent="0.15">
      <c r="B203" s="319" t="s">
        <v>318</v>
      </c>
      <c r="C203" s="320"/>
      <c r="D203" s="320"/>
      <c r="E203" s="320"/>
      <c r="F203" s="320"/>
      <c r="G203" s="99"/>
      <c r="H203" s="204"/>
      <c r="I203" s="204"/>
      <c r="J203" s="205">
        <f t="shared" ref="J203:J204" si="42">IFERROR(ROUNDDOWN(H203/I203*3/4,-3),0)</f>
        <v>0</v>
      </c>
      <c r="K203" s="206">
        <v>100000</v>
      </c>
      <c r="L203" s="207">
        <f t="shared" ref="L203:L204" si="43">MIN(J203,K203)*I203</f>
        <v>0</v>
      </c>
    </row>
    <row r="204" spans="2:12" ht="27.95" hidden="1" customHeight="1" outlineLevel="2" x14ac:dyDescent="0.15">
      <c r="B204" s="309"/>
      <c r="C204" s="310"/>
      <c r="D204" s="310"/>
      <c r="E204" s="310"/>
      <c r="F204" s="310"/>
      <c r="G204" s="77"/>
      <c r="H204" s="172"/>
      <c r="I204" s="172"/>
      <c r="J204" s="170">
        <f t="shared" si="42"/>
        <v>0</v>
      </c>
      <c r="K204" s="179" t="str">
        <f>IF(B204="","",VLOOKUP(B204,データ!C:D,2,0))</f>
        <v/>
      </c>
      <c r="L204" s="185">
        <f t="shared" si="43"/>
        <v>0</v>
      </c>
    </row>
    <row r="205" spans="2:12" ht="27.95" hidden="1" customHeight="1" outlineLevel="2" x14ac:dyDescent="0.15">
      <c r="B205" s="311" t="s">
        <v>277</v>
      </c>
      <c r="C205" s="312"/>
      <c r="D205" s="312"/>
      <c r="E205" s="312"/>
      <c r="F205" s="312"/>
      <c r="G205" s="312"/>
      <c r="H205" s="208">
        <f>SUM(H203:H204)</f>
        <v>0</v>
      </c>
      <c r="I205" s="313"/>
      <c r="J205" s="314"/>
      <c r="K205" s="315"/>
      <c r="L205" s="183">
        <f>IFERROR(MIN((L203+L204)/I203,K204)*I203,0)</f>
        <v>0</v>
      </c>
    </row>
    <row r="206" spans="2:12" ht="15" hidden="1" customHeight="1" outlineLevel="1" collapsed="1" x14ac:dyDescent="0.15">
      <c r="B206" s="158"/>
      <c r="C206" s="158"/>
      <c r="D206" s="158"/>
      <c r="E206" s="158"/>
      <c r="F206" s="158"/>
      <c r="G206" s="158"/>
      <c r="H206" s="158"/>
      <c r="I206" s="158"/>
      <c r="J206" s="158"/>
      <c r="K206" s="158"/>
      <c r="L206" s="186"/>
    </row>
    <row r="207" spans="2:12" ht="15" hidden="1" customHeight="1" outlineLevel="1" x14ac:dyDescent="0.15">
      <c r="B207" s="161" t="s">
        <v>333</v>
      </c>
      <c r="C207" s="161"/>
      <c r="D207" s="176"/>
      <c r="E207" s="176"/>
      <c r="F207" s="176"/>
      <c r="G207" s="176"/>
      <c r="H207" s="176"/>
      <c r="I207" s="176"/>
      <c r="J207" s="162"/>
      <c r="K207" s="163"/>
      <c r="L207" s="163"/>
    </row>
    <row r="208" spans="2:12" ht="27" hidden="1" outlineLevel="1" x14ac:dyDescent="0.15">
      <c r="B208" s="286" t="s">
        <v>222</v>
      </c>
      <c r="C208" s="287"/>
      <c r="D208" s="287"/>
      <c r="E208" s="287"/>
      <c r="F208" s="288"/>
      <c r="G208" s="124" t="s">
        <v>93</v>
      </c>
      <c r="H208" s="164" t="s">
        <v>324</v>
      </c>
      <c r="I208" s="165" t="s">
        <v>328</v>
      </c>
      <c r="J208" s="164" t="s">
        <v>329</v>
      </c>
      <c r="K208" s="166" t="s">
        <v>330</v>
      </c>
      <c r="L208" s="164" t="s">
        <v>331</v>
      </c>
    </row>
    <row r="209" spans="2:12" ht="27.95" hidden="1" customHeight="1" outlineLevel="1" x14ac:dyDescent="0.15">
      <c r="B209" s="310"/>
      <c r="C209" s="310"/>
      <c r="D209" s="310"/>
      <c r="E209" s="310"/>
      <c r="F209" s="310"/>
      <c r="G209" s="76"/>
      <c r="H209" s="171"/>
      <c r="I209" s="171"/>
      <c r="J209" s="168">
        <f>IFERROR(ROUNDDOWN(H209/I209*3/4,-3),0)</f>
        <v>0</v>
      </c>
      <c r="K209" s="166" t="str">
        <f>IF(B209="","",VLOOKUP(B209,データ!C:D,2,0))</f>
        <v/>
      </c>
      <c r="L209" s="168">
        <f>MIN(J209,K209)*I209</f>
        <v>0</v>
      </c>
    </row>
    <row r="210" spans="2:12" ht="27.95" hidden="1" customHeight="1" outlineLevel="1" x14ac:dyDescent="0.15">
      <c r="B210" s="306"/>
      <c r="C210" s="306"/>
      <c r="D210" s="306"/>
      <c r="E210" s="306"/>
      <c r="F210" s="306"/>
      <c r="G210" s="76"/>
      <c r="H210" s="171"/>
      <c r="I210" s="171"/>
      <c r="J210" s="168">
        <f t="shared" ref="J210:J215" si="44">IFERROR(ROUNDDOWN(H210/I210*3/4,-3),0)</f>
        <v>0</v>
      </c>
      <c r="K210" s="166" t="str">
        <f>IF(B210="","",VLOOKUP(B210,データ!C:D,2,0))</f>
        <v/>
      </c>
      <c r="L210" s="168">
        <f t="shared" ref="L210:L215" si="45">MIN(J210,K210)*I210</f>
        <v>0</v>
      </c>
    </row>
    <row r="211" spans="2:12" ht="27.95" hidden="1" customHeight="1" outlineLevel="1" thickBot="1" x14ac:dyDescent="0.2">
      <c r="B211" s="306"/>
      <c r="C211" s="306"/>
      <c r="D211" s="306"/>
      <c r="E211" s="306"/>
      <c r="F211" s="306"/>
      <c r="G211" s="77"/>
      <c r="H211" s="171"/>
      <c r="I211" s="171"/>
      <c r="J211" s="168">
        <f t="shared" si="44"/>
        <v>0</v>
      </c>
      <c r="K211" s="166" t="str">
        <f>IF(B211="","",VLOOKUP(B211,データ!C:D,2,0))</f>
        <v/>
      </c>
      <c r="L211" s="168">
        <f t="shared" si="45"/>
        <v>0</v>
      </c>
    </row>
    <row r="212" spans="2:12" ht="27.95" hidden="1" customHeight="1" outlineLevel="2" x14ac:dyDescent="0.15">
      <c r="B212" s="306"/>
      <c r="C212" s="306"/>
      <c r="D212" s="306"/>
      <c r="E212" s="306"/>
      <c r="F212" s="306"/>
      <c r="G212" s="77"/>
      <c r="H212" s="187"/>
      <c r="I212" s="187"/>
      <c r="J212" s="168">
        <f t="shared" si="44"/>
        <v>0</v>
      </c>
      <c r="K212" s="166" t="str">
        <f>IF(B212="","",VLOOKUP(B212,データ!C:D,2,0))</f>
        <v/>
      </c>
      <c r="L212" s="168">
        <f t="shared" si="45"/>
        <v>0</v>
      </c>
    </row>
    <row r="213" spans="2:12" ht="27.95" hidden="1" customHeight="1" outlineLevel="2" x14ac:dyDescent="0.15">
      <c r="B213" s="306"/>
      <c r="C213" s="306"/>
      <c r="D213" s="306"/>
      <c r="E213" s="306"/>
      <c r="F213" s="306"/>
      <c r="G213" s="77"/>
      <c r="H213" s="187"/>
      <c r="I213" s="187"/>
      <c r="J213" s="168">
        <f t="shared" si="44"/>
        <v>0</v>
      </c>
      <c r="K213" s="166" t="str">
        <f>IF(B213="","",VLOOKUP(B213,データ!C:D,2,0))</f>
        <v/>
      </c>
      <c r="L213" s="168">
        <f t="shared" si="45"/>
        <v>0</v>
      </c>
    </row>
    <row r="214" spans="2:12" ht="27.95" hidden="1" customHeight="1" outlineLevel="2" x14ac:dyDescent="0.15">
      <c r="B214" s="306"/>
      <c r="C214" s="306"/>
      <c r="D214" s="306"/>
      <c r="E214" s="306"/>
      <c r="F214" s="306"/>
      <c r="G214" s="77"/>
      <c r="H214" s="187"/>
      <c r="I214" s="187"/>
      <c r="J214" s="168">
        <f t="shared" si="44"/>
        <v>0</v>
      </c>
      <c r="K214" s="166" t="str">
        <f>IF(B214="","",VLOOKUP(B214,データ!C:D,2,0))</f>
        <v/>
      </c>
      <c r="L214" s="168">
        <f t="shared" si="45"/>
        <v>0</v>
      </c>
    </row>
    <row r="215" spans="2:12" ht="27.95" hidden="1" customHeight="1" outlineLevel="2" x14ac:dyDescent="0.15">
      <c r="B215" s="324"/>
      <c r="C215" s="324"/>
      <c r="D215" s="324"/>
      <c r="E215" s="324"/>
      <c r="F215" s="324"/>
      <c r="G215" s="77"/>
      <c r="H215" s="188"/>
      <c r="I215" s="188"/>
      <c r="J215" s="170">
        <f t="shared" si="44"/>
        <v>0</v>
      </c>
      <c r="K215" s="179" t="str">
        <f>IF(B215="","",VLOOKUP(B215,データ!C:D,2,0))</f>
        <v/>
      </c>
      <c r="L215" s="170">
        <f t="shared" si="45"/>
        <v>0</v>
      </c>
    </row>
    <row r="216" spans="2:12" ht="27.75" hidden="1" customHeight="1" outlineLevel="1" collapsed="1" thickBot="1" x14ac:dyDescent="0.2">
      <c r="B216" s="325" t="s">
        <v>277</v>
      </c>
      <c r="C216" s="326"/>
      <c r="D216" s="326"/>
      <c r="E216" s="326"/>
      <c r="F216" s="326"/>
      <c r="G216" s="326"/>
      <c r="H216" s="209">
        <f>SUM(H209:H215)</f>
        <v>0</v>
      </c>
      <c r="I216" s="321"/>
      <c r="J216" s="322"/>
      <c r="K216" s="323"/>
      <c r="L216" s="200">
        <f>SUM(L209:L215)</f>
        <v>0</v>
      </c>
    </row>
    <row r="217" spans="2:12" collapsed="1" x14ac:dyDescent="0.15">
      <c r="L217" s="159"/>
    </row>
    <row r="218" spans="2:12" ht="15" hidden="1" customHeight="1" outlineLevel="1" x14ac:dyDescent="0.15">
      <c r="B218" s="156" t="s">
        <v>274</v>
      </c>
      <c r="D218" s="302"/>
      <c r="E218" s="302"/>
      <c r="F218" s="302"/>
      <c r="G218" s="302"/>
      <c r="H218" s="302"/>
      <c r="I218" s="173"/>
      <c r="J218" s="174"/>
      <c r="K218" s="175"/>
      <c r="L218" s="175"/>
    </row>
    <row r="219" spans="2:12" ht="15" hidden="1" customHeight="1" outlineLevel="1" x14ac:dyDescent="0.15">
      <c r="B219" s="161" t="s">
        <v>332</v>
      </c>
      <c r="C219" s="161"/>
      <c r="D219" s="176"/>
      <c r="E219" s="176"/>
      <c r="F219" s="176"/>
      <c r="G219" s="176"/>
      <c r="H219" s="176"/>
      <c r="I219" s="176"/>
      <c r="J219" s="162"/>
      <c r="K219" s="163"/>
      <c r="L219" s="163"/>
    </row>
    <row r="220" spans="2:12" ht="27" hidden="1" outlineLevel="1" x14ac:dyDescent="0.15">
      <c r="B220" s="286" t="s">
        <v>222</v>
      </c>
      <c r="C220" s="287"/>
      <c r="D220" s="287"/>
      <c r="E220" s="287"/>
      <c r="F220" s="288"/>
      <c r="G220" s="124" t="s">
        <v>93</v>
      </c>
      <c r="H220" s="177" t="s">
        <v>324</v>
      </c>
      <c r="I220" s="178" t="s">
        <v>328</v>
      </c>
      <c r="J220" s="177" t="s">
        <v>329</v>
      </c>
      <c r="K220" s="179" t="s">
        <v>330</v>
      </c>
      <c r="L220" s="177" t="s">
        <v>331</v>
      </c>
    </row>
    <row r="221" spans="2:12" ht="27.95" hidden="1" customHeight="1" outlineLevel="1" x14ac:dyDescent="0.15">
      <c r="B221" s="303" t="s">
        <v>318</v>
      </c>
      <c r="C221" s="304"/>
      <c r="D221" s="304"/>
      <c r="E221" s="304"/>
      <c r="F221" s="304"/>
      <c r="G221" s="142"/>
      <c r="H221" s="184"/>
      <c r="I221" s="184"/>
      <c r="J221" s="180">
        <f t="shared" ref="J221:J222" si="46">IFERROR(ROUNDDOWN(H221/I221*3/4,-3),0)</f>
        <v>0</v>
      </c>
      <c r="K221" s="181">
        <v>100000</v>
      </c>
      <c r="L221" s="182">
        <f t="shared" ref="L221:L222" si="47">MIN(J221,K221)*I221</f>
        <v>0</v>
      </c>
    </row>
    <row r="222" spans="2:12" ht="27.95" hidden="1" customHeight="1" outlineLevel="1" x14ac:dyDescent="0.15">
      <c r="B222" s="309"/>
      <c r="C222" s="310"/>
      <c r="D222" s="310"/>
      <c r="E222" s="310"/>
      <c r="F222" s="310"/>
      <c r="G222" s="77"/>
      <c r="H222" s="172"/>
      <c r="I222" s="172"/>
      <c r="J222" s="170">
        <f t="shared" si="46"/>
        <v>0</v>
      </c>
      <c r="K222" s="179" t="str">
        <f>IF(B222="","",VLOOKUP(B222,データ!C:D,2,0))</f>
        <v/>
      </c>
      <c r="L222" s="185">
        <f t="shared" si="47"/>
        <v>0</v>
      </c>
    </row>
    <row r="223" spans="2:12" ht="27.95" hidden="1" customHeight="1" outlineLevel="1" thickBot="1" x14ac:dyDescent="0.2">
      <c r="B223" s="311" t="s">
        <v>277</v>
      </c>
      <c r="C223" s="312"/>
      <c r="D223" s="312"/>
      <c r="E223" s="312"/>
      <c r="F223" s="312"/>
      <c r="G223" s="312"/>
      <c r="H223" s="208">
        <f>SUM(H221:H222)</f>
        <v>0</v>
      </c>
      <c r="I223" s="313"/>
      <c r="J223" s="314"/>
      <c r="K223" s="315"/>
      <c r="L223" s="183">
        <f>IFERROR(MIN((L221+L222)/I221,K222)*I221,0)</f>
        <v>0</v>
      </c>
    </row>
    <row r="224" spans="2:12" ht="27.95" hidden="1" customHeight="1" outlineLevel="2" x14ac:dyDescent="0.15">
      <c r="B224" s="319" t="s">
        <v>318</v>
      </c>
      <c r="C224" s="320"/>
      <c r="D224" s="320"/>
      <c r="E224" s="320"/>
      <c r="F224" s="320"/>
      <c r="G224" s="99"/>
      <c r="H224" s="204"/>
      <c r="I224" s="204"/>
      <c r="J224" s="205">
        <f t="shared" ref="J224:J225" si="48">IFERROR(ROUNDDOWN(H224/I224*3/4,-3),0)</f>
        <v>0</v>
      </c>
      <c r="K224" s="206">
        <v>100000</v>
      </c>
      <c r="L224" s="207">
        <f t="shared" ref="L224:L225" si="49">MIN(J224,K224)*I224</f>
        <v>0</v>
      </c>
    </row>
    <row r="225" spans="2:12" ht="27.95" hidden="1" customHeight="1" outlineLevel="2" x14ac:dyDescent="0.15">
      <c r="B225" s="309"/>
      <c r="C225" s="310"/>
      <c r="D225" s="310"/>
      <c r="E225" s="310"/>
      <c r="F225" s="310"/>
      <c r="G225" s="77"/>
      <c r="H225" s="172"/>
      <c r="I225" s="172"/>
      <c r="J225" s="170">
        <f t="shared" si="48"/>
        <v>0</v>
      </c>
      <c r="K225" s="179" t="str">
        <f>IF(B225="","",VLOOKUP(B225,データ!C:D,2,0))</f>
        <v/>
      </c>
      <c r="L225" s="185">
        <f t="shared" si="49"/>
        <v>0</v>
      </c>
    </row>
    <row r="226" spans="2:12" ht="27.95" hidden="1" customHeight="1" outlineLevel="2" thickBot="1" x14ac:dyDescent="0.2">
      <c r="B226" s="311" t="s">
        <v>277</v>
      </c>
      <c r="C226" s="312"/>
      <c r="D226" s="312"/>
      <c r="E226" s="312"/>
      <c r="F226" s="312"/>
      <c r="G226" s="312"/>
      <c r="H226" s="208">
        <f>SUM(H224:H225)</f>
        <v>0</v>
      </c>
      <c r="I226" s="313"/>
      <c r="J226" s="314"/>
      <c r="K226" s="315"/>
      <c r="L226" s="183">
        <f>IFERROR(MIN((L224+L225)/I224,K225)*I224,0)</f>
        <v>0</v>
      </c>
    </row>
    <row r="227" spans="2:12" ht="27.95" hidden="1" customHeight="1" outlineLevel="2" x14ac:dyDescent="0.15">
      <c r="B227" s="319" t="s">
        <v>318</v>
      </c>
      <c r="C227" s="320"/>
      <c r="D227" s="320"/>
      <c r="E227" s="320"/>
      <c r="F227" s="320"/>
      <c r="G227" s="99"/>
      <c r="H227" s="204"/>
      <c r="I227" s="204"/>
      <c r="J227" s="205">
        <f t="shared" ref="J227:J228" si="50">IFERROR(ROUNDDOWN(H227/I227*3/4,-3),0)</f>
        <v>0</v>
      </c>
      <c r="K227" s="206">
        <v>100000</v>
      </c>
      <c r="L227" s="207">
        <f t="shared" ref="L227:L228" si="51">MIN(J227,K227)*I227</f>
        <v>0</v>
      </c>
    </row>
    <row r="228" spans="2:12" ht="27.95" hidden="1" customHeight="1" outlineLevel="2" x14ac:dyDescent="0.15">
      <c r="B228" s="309"/>
      <c r="C228" s="310"/>
      <c r="D228" s="310"/>
      <c r="E228" s="310"/>
      <c r="F228" s="310"/>
      <c r="G228" s="77"/>
      <c r="H228" s="172"/>
      <c r="I228" s="172"/>
      <c r="J228" s="170">
        <f t="shared" si="50"/>
        <v>0</v>
      </c>
      <c r="K228" s="179" t="str">
        <f>IF(B228="","",VLOOKUP(B228,データ!C:D,2,0))</f>
        <v/>
      </c>
      <c r="L228" s="185">
        <f t="shared" si="51"/>
        <v>0</v>
      </c>
    </row>
    <row r="229" spans="2:12" ht="27.95" hidden="1" customHeight="1" outlineLevel="2" thickBot="1" x14ac:dyDescent="0.2">
      <c r="B229" s="311" t="s">
        <v>277</v>
      </c>
      <c r="C229" s="312"/>
      <c r="D229" s="312"/>
      <c r="E229" s="312"/>
      <c r="F229" s="312"/>
      <c r="G229" s="312"/>
      <c r="H229" s="208">
        <f>SUM(H227:H228)</f>
        <v>0</v>
      </c>
      <c r="I229" s="313"/>
      <c r="J229" s="314"/>
      <c r="K229" s="315"/>
      <c r="L229" s="183">
        <f>IFERROR(MIN((L227+L228)/I227,K228)*I227,0)</f>
        <v>0</v>
      </c>
    </row>
    <row r="230" spans="2:12" ht="15" hidden="1" customHeight="1" outlineLevel="1" collapsed="1" x14ac:dyDescent="0.15">
      <c r="B230" s="158"/>
      <c r="C230" s="158"/>
      <c r="D230" s="158"/>
      <c r="E230" s="158"/>
      <c r="F230" s="158"/>
      <c r="G230" s="158"/>
      <c r="H230" s="158"/>
      <c r="I230" s="158"/>
      <c r="J230" s="158"/>
      <c r="K230" s="158"/>
      <c r="L230" s="186"/>
    </row>
    <row r="231" spans="2:12" ht="15" hidden="1" customHeight="1" outlineLevel="1" x14ac:dyDescent="0.15">
      <c r="B231" s="161" t="s">
        <v>333</v>
      </c>
      <c r="C231" s="161"/>
      <c r="D231" s="176"/>
      <c r="E231" s="176"/>
      <c r="F231" s="176"/>
      <c r="G231" s="176"/>
      <c r="H231" s="176"/>
      <c r="I231" s="176"/>
      <c r="J231" s="162"/>
      <c r="K231" s="163"/>
      <c r="L231" s="163"/>
    </row>
    <row r="232" spans="2:12" ht="27" hidden="1" outlineLevel="1" x14ac:dyDescent="0.15">
      <c r="B232" s="286" t="s">
        <v>222</v>
      </c>
      <c r="C232" s="287"/>
      <c r="D232" s="287"/>
      <c r="E232" s="287"/>
      <c r="F232" s="288"/>
      <c r="G232" s="124" t="s">
        <v>93</v>
      </c>
      <c r="H232" s="164" t="s">
        <v>324</v>
      </c>
      <c r="I232" s="165" t="s">
        <v>328</v>
      </c>
      <c r="J232" s="164" t="s">
        <v>329</v>
      </c>
      <c r="K232" s="166" t="s">
        <v>330</v>
      </c>
      <c r="L232" s="164" t="s">
        <v>331</v>
      </c>
    </row>
    <row r="233" spans="2:12" ht="27.95" hidden="1" customHeight="1" outlineLevel="1" x14ac:dyDescent="0.15">
      <c r="B233" s="310"/>
      <c r="C233" s="310"/>
      <c r="D233" s="310"/>
      <c r="E233" s="310"/>
      <c r="F233" s="310"/>
      <c r="G233" s="76"/>
      <c r="H233" s="171"/>
      <c r="I233" s="171"/>
      <c r="J233" s="168">
        <f>IFERROR(ROUNDDOWN(H233/I233*3/4,-3),0)</f>
        <v>0</v>
      </c>
      <c r="K233" s="166" t="str">
        <f>IF(B233="","",VLOOKUP(B233,データ!C:D,2,0))</f>
        <v/>
      </c>
      <c r="L233" s="168">
        <f>MIN(J233,K233)*I233</f>
        <v>0</v>
      </c>
    </row>
    <row r="234" spans="2:12" ht="27.95" hidden="1" customHeight="1" outlineLevel="1" x14ac:dyDescent="0.15">
      <c r="B234" s="306"/>
      <c r="C234" s="306"/>
      <c r="D234" s="306"/>
      <c r="E234" s="306"/>
      <c r="F234" s="306"/>
      <c r="G234" s="76"/>
      <c r="H234" s="171"/>
      <c r="I234" s="171"/>
      <c r="J234" s="168">
        <f t="shared" ref="J234:J239" si="52">IFERROR(ROUNDDOWN(H234/I234*3/4,-3),0)</f>
        <v>0</v>
      </c>
      <c r="K234" s="166" t="str">
        <f>IF(B234="","",VLOOKUP(B234,データ!C:D,2,0))</f>
        <v/>
      </c>
      <c r="L234" s="168">
        <f t="shared" ref="L234:L239" si="53">MIN(J234,K234)*I234</f>
        <v>0</v>
      </c>
    </row>
    <row r="235" spans="2:12" ht="27.95" hidden="1" customHeight="1" outlineLevel="1" thickBot="1" x14ac:dyDescent="0.2">
      <c r="B235" s="306"/>
      <c r="C235" s="306"/>
      <c r="D235" s="306"/>
      <c r="E235" s="306"/>
      <c r="F235" s="306"/>
      <c r="G235" s="77"/>
      <c r="H235" s="171"/>
      <c r="I235" s="171"/>
      <c r="J235" s="168">
        <f t="shared" si="52"/>
        <v>0</v>
      </c>
      <c r="K235" s="166" t="str">
        <f>IF(B235="","",VLOOKUP(B235,データ!C:D,2,0))</f>
        <v/>
      </c>
      <c r="L235" s="168">
        <f t="shared" si="53"/>
        <v>0</v>
      </c>
    </row>
    <row r="236" spans="2:12" ht="27.95" hidden="1" customHeight="1" outlineLevel="2" x14ac:dyDescent="0.15">
      <c r="B236" s="306"/>
      <c r="C236" s="306"/>
      <c r="D236" s="306"/>
      <c r="E236" s="306"/>
      <c r="F236" s="306"/>
      <c r="G236" s="77"/>
      <c r="H236" s="187"/>
      <c r="I236" s="187"/>
      <c r="J236" s="168">
        <f t="shared" si="52"/>
        <v>0</v>
      </c>
      <c r="K236" s="166" t="str">
        <f>IF(B236="","",VLOOKUP(B236,データ!C:D,2,0))</f>
        <v/>
      </c>
      <c r="L236" s="168">
        <f t="shared" si="53"/>
        <v>0</v>
      </c>
    </row>
    <row r="237" spans="2:12" ht="27.95" hidden="1" customHeight="1" outlineLevel="2" x14ac:dyDescent="0.15">
      <c r="B237" s="306"/>
      <c r="C237" s="306"/>
      <c r="D237" s="306"/>
      <c r="E237" s="306"/>
      <c r="F237" s="306"/>
      <c r="G237" s="77"/>
      <c r="H237" s="187"/>
      <c r="I237" s="187"/>
      <c r="J237" s="168">
        <f t="shared" si="52"/>
        <v>0</v>
      </c>
      <c r="K237" s="166" t="str">
        <f>IF(B237="","",VLOOKUP(B237,データ!C:D,2,0))</f>
        <v/>
      </c>
      <c r="L237" s="168">
        <f t="shared" si="53"/>
        <v>0</v>
      </c>
    </row>
    <row r="238" spans="2:12" ht="27.95" hidden="1" customHeight="1" outlineLevel="2" x14ac:dyDescent="0.15">
      <c r="B238" s="306"/>
      <c r="C238" s="306"/>
      <c r="D238" s="306"/>
      <c r="E238" s="306"/>
      <c r="F238" s="306"/>
      <c r="G238" s="77"/>
      <c r="H238" s="187"/>
      <c r="I238" s="187"/>
      <c r="J238" s="168">
        <f t="shared" si="52"/>
        <v>0</v>
      </c>
      <c r="K238" s="166" t="str">
        <f>IF(B238="","",VLOOKUP(B238,データ!C:D,2,0))</f>
        <v/>
      </c>
      <c r="L238" s="168">
        <f t="shared" si="53"/>
        <v>0</v>
      </c>
    </row>
    <row r="239" spans="2:12" ht="27.95" hidden="1" customHeight="1" outlineLevel="2" x14ac:dyDescent="0.15">
      <c r="B239" s="324"/>
      <c r="C239" s="324"/>
      <c r="D239" s="324"/>
      <c r="E239" s="324"/>
      <c r="F239" s="324"/>
      <c r="G239" s="77"/>
      <c r="H239" s="188"/>
      <c r="I239" s="188"/>
      <c r="J239" s="170">
        <f t="shared" si="52"/>
        <v>0</v>
      </c>
      <c r="K239" s="179" t="str">
        <f>IF(B239="","",VLOOKUP(B239,データ!C:D,2,0))</f>
        <v/>
      </c>
      <c r="L239" s="170">
        <f t="shared" si="53"/>
        <v>0</v>
      </c>
    </row>
    <row r="240" spans="2:12" ht="27.75" hidden="1" customHeight="1" outlineLevel="1" collapsed="1" thickBot="1" x14ac:dyDescent="0.2">
      <c r="B240" s="325" t="s">
        <v>277</v>
      </c>
      <c r="C240" s="326"/>
      <c r="D240" s="326"/>
      <c r="E240" s="326"/>
      <c r="F240" s="326"/>
      <c r="G240" s="326"/>
      <c r="H240" s="209">
        <f>SUM(H233:H239)</f>
        <v>0</v>
      </c>
      <c r="I240" s="321"/>
      <c r="J240" s="322"/>
      <c r="K240" s="323"/>
      <c r="L240" s="200">
        <f>SUM(L233:L239)</f>
        <v>0</v>
      </c>
    </row>
    <row r="241" spans="2:12" collapsed="1" x14ac:dyDescent="0.15">
      <c r="L241" s="159"/>
    </row>
    <row r="242" spans="2:12" ht="15" hidden="1" customHeight="1" outlineLevel="1" x14ac:dyDescent="0.15">
      <c r="B242" s="156" t="s">
        <v>274</v>
      </c>
      <c r="D242" s="302"/>
      <c r="E242" s="302"/>
      <c r="F242" s="302"/>
      <c r="G242" s="302"/>
      <c r="H242" s="302"/>
      <c r="I242" s="173"/>
      <c r="J242" s="174"/>
      <c r="K242" s="175"/>
      <c r="L242" s="175"/>
    </row>
    <row r="243" spans="2:12" ht="15" hidden="1" customHeight="1" outlineLevel="1" x14ac:dyDescent="0.15">
      <c r="B243" s="161" t="s">
        <v>332</v>
      </c>
      <c r="C243" s="161"/>
      <c r="D243" s="176"/>
      <c r="E243" s="176"/>
      <c r="F243" s="176"/>
      <c r="G243" s="176"/>
      <c r="H243" s="176"/>
      <c r="I243" s="176"/>
      <c r="J243" s="162"/>
      <c r="K243" s="163"/>
      <c r="L243" s="163"/>
    </row>
    <row r="244" spans="2:12" ht="27" hidden="1" outlineLevel="1" x14ac:dyDescent="0.15">
      <c r="B244" s="286" t="s">
        <v>222</v>
      </c>
      <c r="C244" s="287"/>
      <c r="D244" s="287"/>
      <c r="E244" s="287"/>
      <c r="F244" s="288"/>
      <c r="G244" s="124" t="s">
        <v>93</v>
      </c>
      <c r="H244" s="177" t="s">
        <v>324</v>
      </c>
      <c r="I244" s="178" t="s">
        <v>328</v>
      </c>
      <c r="J244" s="177" t="s">
        <v>329</v>
      </c>
      <c r="K244" s="179" t="s">
        <v>330</v>
      </c>
      <c r="L244" s="177" t="s">
        <v>331</v>
      </c>
    </row>
    <row r="245" spans="2:12" ht="27.95" hidden="1" customHeight="1" outlineLevel="1" x14ac:dyDescent="0.15">
      <c r="B245" s="303" t="s">
        <v>318</v>
      </c>
      <c r="C245" s="304"/>
      <c r="D245" s="304"/>
      <c r="E245" s="304"/>
      <c r="F245" s="304"/>
      <c r="G245" s="142"/>
      <c r="H245" s="184"/>
      <c r="I245" s="184"/>
      <c r="J245" s="180">
        <f t="shared" ref="J245:J246" si="54">IFERROR(ROUNDDOWN(H245/I245*3/4,-3),0)</f>
        <v>0</v>
      </c>
      <c r="K245" s="181">
        <v>100000</v>
      </c>
      <c r="L245" s="182">
        <f t="shared" ref="L245:L246" si="55">MIN(J245,K245)*I245</f>
        <v>0</v>
      </c>
    </row>
    <row r="246" spans="2:12" ht="27.95" hidden="1" customHeight="1" outlineLevel="1" x14ac:dyDescent="0.15">
      <c r="B246" s="309"/>
      <c r="C246" s="310"/>
      <c r="D246" s="310"/>
      <c r="E246" s="310"/>
      <c r="F246" s="310"/>
      <c r="G246" s="77"/>
      <c r="H246" s="172"/>
      <c r="I246" s="172"/>
      <c r="J246" s="170">
        <f t="shared" si="54"/>
        <v>0</v>
      </c>
      <c r="K246" s="179" t="str">
        <f>IF(B246="","",VLOOKUP(B246,データ!C:D,2,0))</f>
        <v/>
      </c>
      <c r="L246" s="185">
        <f t="shared" si="55"/>
        <v>0</v>
      </c>
    </row>
    <row r="247" spans="2:12" ht="27.95" hidden="1" customHeight="1" outlineLevel="1" thickBot="1" x14ac:dyDescent="0.2">
      <c r="B247" s="311" t="s">
        <v>277</v>
      </c>
      <c r="C247" s="312"/>
      <c r="D247" s="312"/>
      <c r="E247" s="312"/>
      <c r="F247" s="312"/>
      <c r="G247" s="312"/>
      <c r="H247" s="208">
        <f>SUM(H245:H246)</f>
        <v>0</v>
      </c>
      <c r="I247" s="313"/>
      <c r="J247" s="314"/>
      <c r="K247" s="315"/>
      <c r="L247" s="183">
        <f>IFERROR(MIN((L245+L246)/I245,K246)*I245,0)</f>
        <v>0</v>
      </c>
    </row>
    <row r="248" spans="2:12" ht="27.95" hidden="1" customHeight="1" outlineLevel="2" x14ac:dyDescent="0.15">
      <c r="B248" s="319" t="s">
        <v>318</v>
      </c>
      <c r="C248" s="320"/>
      <c r="D248" s="320"/>
      <c r="E248" s="320"/>
      <c r="F248" s="320"/>
      <c r="G248" s="99"/>
      <c r="H248" s="204"/>
      <c r="I248" s="204"/>
      <c r="J248" s="205">
        <f t="shared" ref="J248:J249" si="56">IFERROR(ROUNDDOWN(H248/I248*3/4,-3),0)</f>
        <v>0</v>
      </c>
      <c r="K248" s="206">
        <v>100000</v>
      </c>
      <c r="L248" s="207">
        <f t="shared" ref="L248:L249" si="57">MIN(J248,K248)*I248</f>
        <v>0</v>
      </c>
    </row>
    <row r="249" spans="2:12" ht="27.95" hidden="1" customHeight="1" outlineLevel="2" x14ac:dyDescent="0.15">
      <c r="B249" s="309"/>
      <c r="C249" s="310"/>
      <c r="D249" s="310"/>
      <c r="E249" s="310"/>
      <c r="F249" s="310"/>
      <c r="G249" s="77"/>
      <c r="H249" s="172"/>
      <c r="I249" s="172"/>
      <c r="J249" s="170">
        <f t="shared" si="56"/>
        <v>0</v>
      </c>
      <c r="K249" s="179" t="str">
        <f>IF(B249="","",VLOOKUP(B249,データ!C:D,2,0))</f>
        <v/>
      </c>
      <c r="L249" s="185">
        <f t="shared" si="57"/>
        <v>0</v>
      </c>
    </row>
    <row r="250" spans="2:12" ht="27.95" hidden="1" customHeight="1" outlineLevel="2" x14ac:dyDescent="0.15">
      <c r="B250" s="311" t="s">
        <v>277</v>
      </c>
      <c r="C250" s="312"/>
      <c r="D250" s="312"/>
      <c r="E250" s="312"/>
      <c r="F250" s="312"/>
      <c r="G250" s="312"/>
      <c r="H250" s="208">
        <f>SUM(H248:H249)</f>
        <v>0</v>
      </c>
      <c r="I250" s="313"/>
      <c r="J250" s="314"/>
      <c r="K250" s="315"/>
      <c r="L250" s="183">
        <f>IFERROR(MIN((L248+L249)/I248,K249)*I248,0)</f>
        <v>0</v>
      </c>
    </row>
    <row r="251" spans="2:12" ht="27.95" hidden="1" customHeight="1" outlineLevel="2" x14ac:dyDescent="0.15">
      <c r="B251" s="319" t="s">
        <v>318</v>
      </c>
      <c r="C251" s="320"/>
      <c r="D251" s="320"/>
      <c r="E251" s="320"/>
      <c r="F251" s="320"/>
      <c r="G251" s="99"/>
      <c r="H251" s="204"/>
      <c r="I251" s="204"/>
      <c r="J251" s="205">
        <f t="shared" ref="J251:J252" si="58">IFERROR(ROUNDDOWN(H251/I251*3/4,-3),0)</f>
        <v>0</v>
      </c>
      <c r="K251" s="206">
        <v>100000</v>
      </c>
      <c r="L251" s="207">
        <f t="shared" ref="L251:L252" si="59">MIN(J251,K251)*I251</f>
        <v>0</v>
      </c>
    </row>
    <row r="252" spans="2:12" ht="27.95" hidden="1" customHeight="1" outlineLevel="2" x14ac:dyDescent="0.15">
      <c r="B252" s="309"/>
      <c r="C252" s="310"/>
      <c r="D252" s="310"/>
      <c r="E252" s="310"/>
      <c r="F252" s="310"/>
      <c r="G252" s="77"/>
      <c r="H252" s="172"/>
      <c r="I252" s="172"/>
      <c r="J252" s="170">
        <f t="shared" si="58"/>
        <v>0</v>
      </c>
      <c r="K252" s="179" t="str">
        <f>IF(B252="","",VLOOKUP(B252,データ!C:D,2,0))</f>
        <v/>
      </c>
      <c r="L252" s="185">
        <f t="shared" si="59"/>
        <v>0</v>
      </c>
    </row>
    <row r="253" spans="2:12" ht="27.95" hidden="1" customHeight="1" outlineLevel="2" x14ac:dyDescent="0.15">
      <c r="B253" s="311" t="s">
        <v>277</v>
      </c>
      <c r="C253" s="312"/>
      <c r="D253" s="312"/>
      <c r="E253" s="312"/>
      <c r="F253" s="312"/>
      <c r="G253" s="312"/>
      <c r="H253" s="208">
        <f>SUM(H251:H252)</f>
        <v>0</v>
      </c>
      <c r="I253" s="313"/>
      <c r="J253" s="314"/>
      <c r="K253" s="315"/>
      <c r="L253" s="183">
        <f>IFERROR(MIN((L251+L252)/I251,K252)*I251,0)</f>
        <v>0</v>
      </c>
    </row>
    <row r="254" spans="2:12" ht="15" hidden="1" customHeight="1" outlineLevel="1" collapsed="1" x14ac:dyDescent="0.15">
      <c r="B254" s="158"/>
      <c r="C254" s="158"/>
      <c r="D254" s="158"/>
      <c r="E254" s="158"/>
      <c r="F254" s="158"/>
      <c r="G254" s="158"/>
      <c r="H254" s="158"/>
      <c r="I254" s="158"/>
      <c r="J254" s="158"/>
      <c r="K254" s="158"/>
      <c r="L254" s="186"/>
    </row>
    <row r="255" spans="2:12" ht="15" hidden="1" customHeight="1" outlineLevel="1" x14ac:dyDescent="0.15">
      <c r="B255" s="161" t="s">
        <v>333</v>
      </c>
      <c r="C255" s="161"/>
      <c r="D255" s="176"/>
      <c r="E255" s="176"/>
      <c r="F255" s="176"/>
      <c r="G255" s="176"/>
      <c r="H255" s="176"/>
      <c r="I255" s="176"/>
      <c r="J255" s="162"/>
      <c r="K255" s="163"/>
      <c r="L255" s="163"/>
    </row>
    <row r="256" spans="2:12" ht="27" hidden="1" outlineLevel="1" x14ac:dyDescent="0.15">
      <c r="B256" s="286" t="s">
        <v>222</v>
      </c>
      <c r="C256" s="287"/>
      <c r="D256" s="287"/>
      <c r="E256" s="287"/>
      <c r="F256" s="288"/>
      <c r="G256" s="124" t="s">
        <v>93</v>
      </c>
      <c r="H256" s="164" t="s">
        <v>324</v>
      </c>
      <c r="I256" s="165" t="s">
        <v>328</v>
      </c>
      <c r="J256" s="164" t="s">
        <v>329</v>
      </c>
      <c r="K256" s="166" t="s">
        <v>330</v>
      </c>
      <c r="L256" s="164" t="s">
        <v>331</v>
      </c>
    </row>
    <row r="257" spans="2:12" ht="27.95" hidden="1" customHeight="1" outlineLevel="1" x14ac:dyDescent="0.15">
      <c r="B257" s="310"/>
      <c r="C257" s="310"/>
      <c r="D257" s="310"/>
      <c r="E257" s="310"/>
      <c r="F257" s="310"/>
      <c r="G257" s="76"/>
      <c r="H257" s="171"/>
      <c r="I257" s="171"/>
      <c r="J257" s="168">
        <f>IFERROR(ROUNDDOWN(H257/I257*3/4,-3),0)</f>
        <v>0</v>
      </c>
      <c r="K257" s="166" t="str">
        <f>IF(B257="","",VLOOKUP(B257,データ!C:D,2,0))</f>
        <v/>
      </c>
      <c r="L257" s="168">
        <f>MIN(J257,K257)*I257</f>
        <v>0</v>
      </c>
    </row>
    <row r="258" spans="2:12" ht="27.95" hidden="1" customHeight="1" outlineLevel="1" x14ac:dyDescent="0.15">
      <c r="B258" s="306"/>
      <c r="C258" s="306"/>
      <c r="D258" s="306"/>
      <c r="E258" s="306"/>
      <c r="F258" s="306"/>
      <c r="G258" s="76"/>
      <c r="H258" s="171"/>
      <c r="I258" s="171"/>
      <c r="J258" s="168">
        <f t="shared" ref="J258:J263" si="60">IFERROR(ROUNDDOWN(H258/I258*3/4,-3),0)</f>
        <v>0</v>
      </c>
      <c r="K258" s="166" t="str">
        <f>IF(B258="","",VLOOKUP(B258,データ!C:D,2,0))</f>
        <v/>
      </c>
      <c r="L258" s="168">
        <f t="shared" ref="L258:L263" si="61">MIN(J258,K258)*I258</f>
        <v>0</v>
      </c>
    </row>
    <row r="259" spans="2:12" ht="27.95" hidden="1" customHeight="1" outlineLevel="1" thickBot="1" x14ac:dyDescent="0.2">
      <c r="B259" s="306"/>
      <c r="C259" s="306"/>
      <c r="D259" s="306"/>
      <c r="E259" s="306"/>
      <c r="F259" s="306"/>
      <c r="G259" s="77"/>
      <c r="H259" s="171"/>
      <c r="I259" s="171"/>
      <c r="J259" s="168">
        <f t="shared" si="60"/>
        <v>0</v>
      </c>
      <c r="K259" s="166" t="str">
        <f>IF(B259="","",VLOOKUP(B259,データ!C:D,2,0))</f>
        <v/>
      </c>
      <c r="L259" s="168">
        <f t="shared" si="61"/>
        <v>0</v>
      </c>
    </row>
    <row r="260" spans="2:12" ht="27.95" hidden="1" customHeight="1" outlineLevel="2" x14ac:dyDescent="0.15">
      <c r="B260" s="306"/>
      <c r="C260" s="306"/>
      <c r="D260" s="306"/>
      <c r="E260" s="306"/>
      <c r="F260" s="306"/>
      <c r="G260" s="77"/>
      <c r="H260" s="187"/>
      <c r="I260" s="187"/>
      <c r="J260" s="168">
        <f t="shared" si="60"/>
        <v>0</v>
      </c>
      <c r="K260" s="166" t="str">
        <f>IF(B260="","",VLOOKUP(B260,データ!C:D,2,0))</f>
        <v/>
      </c>
      <c r="L260" s="168">
        <f t="shared" si="61"/>
        <v>0</v>
      </c>
    </row>
    <row r="261" spans="2:12" ht="27.95" hidden="1" customHeight="1" outlineLevel="2" x14ac:dyDescent="0.15">
      <c r="B261" s="306"/>
      <c r="C261" s="306"/>
      <c r="D261" s="306"/>
      <c r="E261" s="306"/>
      <c r="F261" s="306"/>
      <c r="G261" s="77"/>
      <c r="H261" s="187"/>
      <c r="I261" s="187"/>
      <c r="J261" s="168">
        <f t="shared" si="60"/>
        <v>0</v>
      </c>
      <c r="K261" s="166" t="str">
        <f>IF(B261="","",VLOOKUP(B261,データ!C:D,2,0))</f>
        <v/>
      </c>
      <c r="L261" s="168">
        <f t="shared" si="61"/>
        <v>0</v>
      </c>
    </row>
    <row r="262" spans="2:12" ht="27.95" hidden="1" customHeight="1" outlineLevel="2" x14ac:dyDescent="0.15">
      <c r="B262" s="306"/>
      <c r="C262" s="306"/>
      <c r="D262" s="306"/>
      <c r="E262" s="306"/>
      <c r="F262" s="306"/>
      <c r="G262" s="77"/>
      <c r="H262" s="187"/>
      <c r="I262" s="187"/>
      <c r="J262" s="168">
        <f t="shared" si="60"/>
        <v>0</v>
      </c>
      <c r="K262" s="166" t="str">
        <f>IF(B262="","",VLOOKUP(B262,データ!C:D,2,0))</f>
        <v/>
      </c>
      <c r="L262" s="168">
        <f t="shared" si="61"/>
        <v>0</v>
      </c>
    </row>
    <row r="263" spans="2:12" ht="27.95" hidden="1" customHeight="1" outlineLevel="2" x14ac:dyDescent="0.15">
      <c r="B263" s="324"/>
      <c r="C263" s="324"/>
      <c r="D263" s="324"/>
      <c r="E263" s="324"/>
      <c r="F263" s="324"/>
      <c r="G263" s="77"/>
      <c r="H263" s="188"/>
      <c r="I263" s="188"/>
      <c r="J263" s="170">
        <f t="shared" si="60"/>
        <v>0</v>
      </c>
      <c r="K263" s="179" t="str">
        <f>IF(B263="","",VLOOKUP(B263,データ!C:D,2,0))</f>
        <v/>
      </c>
      <c r="L263" s="170">
        <f t="shared" si="61"/>
        <v>0</v>
      </c>
    </row>
    <row r="264" spans="2:12" ht="27.75" hidden="1" customHeight="1" outlineLevel="1" collapsed="1" thickBot="1" x14ac:dyDescent="0.2">
      <c r="B264" s="325" t="s">
        <v>277</v>
      </c>
      <c r="C264" s="326"/>
      <c r="D264" s="326"/>
      <c r="E264" s="326"/>
      <c r="F264" s="326"/>
      <c r="G264" s="326"/>
      <c r="H264" s="209">
        <f>SUM(H257:H263)</f>
        <v>0</v>
      </c>
      <c r="I264" s="321"/>
      <c r="J264" s="322"/>
      <c r="K264" s="323"/>
      <c r="L264" s="200">
        <f>SUM(L257:L263)</f>
        <v>0</v>
      </c>
    </row>
    <row r="265" spans="2:12" collapsed="1" x14ac:dyDescent="0.15">
      <c r="L265" s="159"/>
    </row>
    <row r="266" spans="2:12" ht="15" hidden="1" customHeight="1" outlineLevel="1" x14ac:dyDescent="0.15">
      <c r="B266" s="156" t="s">
        <v>274</v>
      </c>
      <c r="D266" s="302"/>
      <c r="E266" s="302"/>
      <c r="F266" s="302"/>
      <c r="G266" s="302"/>
      <c r="H266" s="302"/>
      <c r="I266" s="173"/>
      <c r="J266" s="174"/>
      <c r="K266" s="175"/>
      <c r="L266" s="175"/>
    </row>
    <row r="267" spans="2:12" ht="15" hidden="1" customHeight="1" outlineLevel="1" x14ac:dyDescent="0.15">
      <c r="B267" s="161" t="s">
        <v>332</v>
      </c>
      <c r="C267" s="161"/>
      <c r="D267" s="176"/>
      <c r="E267" s="176"/>
      <c r="F267" s="176"/>
      <c r="G267" s="176"/>
      <c r="H267" s="176"/>
      <c r="I267" s="176"/>
      <c r="J267" s="162"/>
      <c r="K267" s="163"/>
      <c r="L267" s="163"/>
    </row>
    <row r="268" spans="2:12" ht="27" hidden="1" outlineLevel="1" x14ac:dyDescent="0.15">
      <c r="B268" s="286" t="s">
        <v>222</v>
      </c>
      <c r="C268" s="287"/>
      <c r="D268" s="287"/>
      <c r="E268" s="287"/>
      <c r="F268" s="288"/>
      <c r="G268" s="124" t="s">
        <v>93</v>
      </c>
      <c r="H268" s="177" t="s">
        <v>324</v>
      </c>
      <c r="I268" s="178" t="s">
        <v>328</v>
      </c>
      <c r="J268" s="177" t="s">
        <v>329</v>
      </c>
      <c r="K268" s="179" t="s">
        <v>330</v>
      </c>
      <c r="L268" s="177" t="s">
        <v>331</v>
      </c>
    </row>
    <row r="269" spans="2:12" ht="27.95" hidden="1" customHeight="1" outlineLevel="1" x14ac:dyDescent="0.15">
      <c r="B269" s="303" t="s">
        <v>318</v>
      </c>
      <c r="C269" s="304"/>
      <c r="D269" s="304"/>
      <c r="E269" s="304"/>
      <c r="F269" s="304"/>
      <c r="G269" s="142"/>
      <c r="H269" s="184"/>
      <c r="I269" s="184"/>
      <c r="J269" s="180">
        <f t="shared" ref="J269:J270" si="62">IFERROR(ROUNDDOWN(H269/I269*3/4,-3),0)</f>
        <v>0</v>
      </c>
      <c r="K269" s="181">
        <v>100000</v>
      </c>
      <c r="L269" s="182">
        <f t="shared" ref="L269:L270" si="63">MIN(J269,K269)*I269</f>
        <v>0</v>
      </c>
    </row>
    <row r="270" spans="2:12" ht="27.95" hidden="1" customHeight="1" outlineLevel="1" x14ac:dyDescent="0.15">
      <c r="B270" s="309"/>
      <c r="C270" s="310"/>
      <c r="D270" s="310"/>
      <c r="E270" s="310"/>
      <c r="F270" s="310"/>
      <c r="G270" s="77"/>
      <c r="H270" s="172"/>
      <c r="I270" s="172"/>
      <c r="J270" s="170">
        <f t="shared" si="62"/>
        <v>0</v>
      </c>
      <c r="K270" s="179" t="str">
        <f>IF(B270="","",VLOOKUP(B270,データ!C:D,2,0))</f>
        <v/>
      </c>
      <c r="L270" s="185">
        <f t="shared" si="63"/>
        <v>0</v>
      </c>
    </row>
    <row r="271" spans="2:12" ht="27.95" hidden="1" customHeight="1" outlineLevel="1" thickBot="1" x14ac:dyDescent="0.2">
      <c r="B271" s="311" t="s">
        <v>277</v>
      </c>
      <c r="C271" s="312"/>
      <c r="D271" s="312"/>
      <c r="E271" s="312"/>
      <c r="F271" s="312"/>
      <c r="G271" s="312"/>
      <c r="H271" s="208">
        <f>SUM(H269:H270)</f>
        <v>0</v>
      </c>
      <c r="I271" s="313"/>
      <c r="J271" s="314"/>
      <c r="K271" s="315"/>
      <c r="L271" s="183">
        <f>IFERROR(MIN((L269+L270)/I269,K270)*I269,0)</f>
        <v>0</v>
      </c>
    </row>
    <row r="272" spans="2:12" ht="27.95" hidden="1" customHeight="1" outlineLevel="2" x14ac:dyDescent="0.15">
      <c r="B272" s="319" t="s">
        <v>318</v>
      </c>
      <c r="C272" s="320"/>
      <c r="D272" s="320"/>
      <c r="E272" s="320"/>
      <c r="F272" s="320"/>
      <c r="G272" s="99"/>
      <c r="H272" s="204"/>
      <c r="I272" s="204"/>
      <c r="J272" s="205">
        <f t="shared" ref="J272:J273" si="64">IFERROR(ROUNDDOWN(H272/I272*3/4,-3),0)</f>
        <v>0</v>
      </c>
      <c r="K272" s="206">
        <v>100000</v>
      </c>
      <c r="L272" s="207">
        <f t="shared" ref="L272:L273" si="65">MIN(J272,K272)*I272</f>
        <v>0</v>
      </c>
    </row>
    <row r="273" spans="2:12" ht="27.95" hidden="1" customHeight="1" outlineLevel="2" x14ac:dyDescent="0.15">
      <c r="B273" s="309"/>
      <c r="C273" s="310"/>
      <c r="D273" s="310"/>
      <c r="E273" s="310"/>
      <c r="F273" s="310"/>
      <c r="G273" s="77"/>
      <c r="H273" s="172"/>
      <c r="I273" s="172"/>
      <c r="J273" s="170">
        <f t="shared" si="64"/>
        <v>0</v>
      </c>
      <c r="K273" s="179" t="str">
        <f>IF(B273="","",VLOOKUP(B273,データ!C:D,2,0))</f>
        <v/>
      </c>
      <c r="L273" s="185">
        <f t="shared" si="65"/>
        <v>0</v>
      </c>
    </row>
    <row r="274" spans="2:12" ht="27.95" hidden="1" customHeight="1" outlineLevel="2" thickBot="1" x14ac:dyDescent="0.2">
      <c r="B274" s="311" t="s">
        <v>277</v>
      </c>
      <c r="C274" s="312"/>
      <c r="D274" s="312"/>
      <c r="E274" s="312"/>
      <c r="F274" s="312"/>
      <c r="G274" s="312"/>
      <c r="H274" s="208">
        <f>SUM(H272:H273)</f>
        <v>0</v>
      </c>
      <c r="I274" s="313"/>
      <c r="J274" s="314"/>
      <c r="K274" s="315"/>
      <c r="L274" s="183">
        <f>IFERROR(MIN((L272+L273)/I272,K273)*I272,0)</f>
        <v>0</v>
      </c>
    </row>
    <row r="275" spans="2:12" ht="27.95" hidden="1" customHeight="1" outlineLevel="2" x14ac:dyDescent="0.15">
      <c r="B275" s="319" t="s">
        <v>318</v>
      </c>
      <c r="C275" s="320"/>
      <c r="D275" s="320"/>
      <c r="E275" s="320"/>
      <c r="F275" s="320"/>
      <c r="G275" s="99"/>
      <c r="H275" s="204"/>
      <c r="I275" s="204"/>
      <c r="J275" s="205">
        <f t="shared" ref="J275:J276" si="66">IFERROR(ROUNDDOWN(H275/I275*3/4,-3),0)</f>
        <v>0</v>
      </c>
      <c r="K275" s="206">
        <v>100000</v>
      </c>
      <c r="L275" s="207">
        <f t="shared" ref="L275:L276" si="67">MIN(J275,K275)*I275</f>
        <v>0</v>
      </c>
    </row>
    <row r="276" spans="2:12" ht="27.95" hidden="1" customHeight="1" outlineLevel="2" x14ac:dyDescent="0.15">
      <c r="B276" s="309"/>
      <c r="C276" s="310"/>
      <c r="D276" s="310"/>
      <c r="E276" s="310"/>
      <c r="F276" s="310"/>
      <c r="G276" s="77"/>
      <c r="H276" s="172"/>
      <c r="I276" s="172"/>
      <c r="J276" s="170">
        <f t="shared" si="66"/>
        <v>0</v>
      </c>
      <c r="K276" s="179" t="str">
        <f>IF(B276="","",VLOOKUP(B276,データ!C:D,2,0))</f>
        <v/>
      </c>
      <c r="L276" s="185">
        <f t="shared" si="67"/>
        <v>0</v>
      </c>
    </row>
    <row r="277" spans="2:12" ht="27.95" hidden="1" customHeight="1" outlineLevel="2" thickBot="1" x14ac:dyDescent="0.2">
      <c r="B277" s="311" t="s">
        <v>277</v>
      </c>
      <c r="C277" s="312"/>
      <c r="D277" s="312"/>
      <c r="E277" s="312"/>
      <c r="F277" s="312"/>
      <c r="G277" s="312"/>
      <c r="H277" s="208">
        <f>SUM(H275:H276)</f>
        <v>0</v>
      </c>
      <c r="I277" s="313"/>
      <c r="J277" s="314"/>
      <c r="K277" s="315"/>
      <c r="L277" s="183">
        <f>IFERROR(MIN((L275+L276)/I275,K276)*I275,0)</f>
        <v>0</v>
      </c>
    </row>
    <row r="278" spans="2:12" ht="15" hidden="1" customHeight="1" outlineLevel="1" collapsed="1" x14ac:dyDescent="0.15">
      <c r="B278" s="158"/>
      <c r="C278" s="158"/>
      <c r="D278" s="158"/>
      <c r="E278" s="158"/>
      <c r="F278" s="158"/>
      <c r="G278" s="158"/>
      <c r="H278" s="158"/>
      <c r="I278" s="158"/>
      <c r="J278" s="158"/>
      <c r="K278" s="158"/>
      <c r="L278" s="186"/>
    </row>
    <row r="279" spans="2:12" ht="15" hidden="1" customHeight="1" outlineLevel="1" x14ac:dyDescent="0.15">
      <c r="B279" s="161" t="s">
        <v>333</v>
      </c>
      <c r="C279" s="161"/>
      <c r="D279" s="176"/>
      <c r="E279" s="176"/>
      <c r="F279" s="176"/>
      <c r="G279" s="176"/>
      <c r="H279" s="176"/>
      <c r="I279" s="176"/>
      <c r="J279" s="162"/>
      <c r="K279" s="163"/>
      <c r="L279" s="163"/>
    </row>
    <row r="280" spans="2:12" ht="27" hidden="1" outlineLevel="1" x14ac:dyDescent="0.15">
      <c r="B280" s="286" t="s">
        <v>222</v>
      </c>
      <c r="C280" s="287"/>
      <c r="D280" s="287"/>
      <c r="E280" s="287"/>
      <c r="F280" s="288"/>
      <c r="G280" s="124" t="s">
        <v>93</v>
      </c>
      <c r="H280" s="164" t="s">
        <v>324</v>
      </c>
      <c r="I280" s="165" t="s">
        <v>328</v>
      </c>
      <c r="J280" s="164" t="s">
        <v>329</v>
      </c>
      <c r="K280" s="166" t="s">
        <v>330</v>
      </c>
      <c r="L280" s="164" t="s">
        <v>331</v>
      </c>
    </row>
    <row r="281" spans="2:12" ht="27.95" hidden="1" customHeight="1" outlineLevel="1" x14ac:dyDescent="0.15">
      <c r="B281" s="310"/>
      <c r="C281" s="310"/>
      <c r="D281" s="310"/>
      <c r="E281" s="310"/>
      <c r="F281" s="310"/>
      <c r="G281" s="76"/>
      <c r="H281" s="171"/>
      <c r="I281" s="171"/>
      <c r="J281" s="168">
        <f>IFERROR(ROUNDDOWN(H281/I281*3/4,-3),0)</f>
        <v>0</v>
      </c>
      <c r="K281" s="166" t="str">
        <f>IF(B281="","",VLOOKUP(B281,データ!C:D,2,0))</f>
        <v/>
      </c>
      <c r="L281" s="168">
        <f>MIN(J281,K281)*I281</f>
        <v>0</v>
      </c>
    </row>
    <row r="282" spans="2:12" ht="27.95" hidden="1" customHeight="1" outlineLevel="1" x14ac:dyDescent="0.15">
      <c r="B282" s="306"/>
      <c r="C282" s="306"/>
      <c r="D282" s="306"/>
      <c r="E282" s="306"/>
      <c r="F282" s="306"/>
      <c r="G282" s="76"/>
      <c r="H282" s="171"/>
      <c r="I282" s="171"/>
      <c r="J282" s="168">
        <f t="shared" ref="J282:J287" si="68">IFERROR(ROUNDDOWN(H282/I282*3/4,-3),0)</f>
        <v>0</v>
      </c>
      <c r="K282" s="166" t="str">
        <f>IF(B282="","",VLOOKUP(B282,データ!C:D,2,0))</f>
        <v/>
      </c>
      <c r="L282" s="168">
        <f t="shared" ref="L282:L287" si="69">MIN(J282,K282)*I282</f>
        <v>0</v>
      </c>
    </row>
    <row r="283" spans="2:12" ht="27.95" hidden="1" customHeight="1" outlineLevel="1" thickBot="1" x14ac:dyDescent="0.2">
      <c r="B283" s="306"/>
      <c r="C283" s="306"/>
      <c r="D283" s="306"/>
      <c r="E283" s="306"/>
      <c r="F283" s="306"/>
      <c r="G283" s="77"/>
      <c r="H283" s="171"/>
      <c r="I283" s="171"/>
      <c r="J283" s="168">
        <f t="shared" si="68"/>
        <v>0</v>
      </c>
      <c r="K283" s="166" t="str">
        <f>IF(B283="","",VLOOKUP(B283,データ!C:D,2,0))</f>
        <v/>
      </c>
      <c r="L283" s="168">
        <f t="shared" si="69"/>
        <v>0</v>
      </c>
    </row>
    <row r="284" spans="2:12" ht="27.95" hidden="1" customHeight="1" outlineLevel="2" x14ac:dyDescent="0.15">
      <c r="B284" s="306"/>
      <c r="C284" s="306"/>
      <c r="D284" s="306"/>
      <c r="E284" s="306"/>
      <c r="F284" s="306"/>
      <c r="G284" s="77"/>
      <c r="H284" s="187"/>
      <c r="I284" s="187"/>
      <c r="J284" s="168">
        <f t="shared" si="68"/>
        <v>0</v>
      </c>
      <c r="K284" s="166" t="str">
        <f>IF(B284="","",VLOOKUP(B284,データ!C:D,2,0))</f>
        <v/>
      </c>
      <c r="L284" s="168">
        <f t="shared" si="69"/>
        <v>0</v>
      </c>
    </row>
    <row r="285" spans="2:12" ht="27.95" hidden="1" customHeight="1" outlineLevel="2" x14ac:dyDescent="0.15">
      <c r="B285" s="306"/>
      <c r="C285" s="306"/>
      <c r="D285" s="306"/>
      <c r="E285" s="306"/>
      <c r="F285" s="306"/>
      <c r="G285" s="77"/>
      <c r="H285" s="187"/>
      <c r="I285" s="187"/>
      <c r="J285" s="168">
        <f t="shared" si="68"/>
        <v>0</v>
      </c>
      <c r="K285" s="166" t="str">
        <f>IF(B285="","",VLOOKUP(B285,データ!C:D,2,0))</f>
        <v/>
      </c>
      <c r="L285" s="168">
        <f t="shared" si="69"/>
        <v>0</v>
      </c>
    </row>
    <row r="286" spans="2:12" ht="27.95" hidden="1" customHeight="1" outlineLevel="2" x14ac:dyDescent="0.15">
      <c r="B286" s="306"/>
      <c r="C286" s="306"/>
      <c r="D286" s="306"/>
      <c r="E286" s="306"/>
      <c r="F286" s="306"/>
      <c r="G286" s="77"/>
      <c r="H286" s="187"/>
      <c r="I286" s="187"/>
      <c r="J286" s="168">
        <f t="shared" si="68"/>
        <v>0</v>
      </c>
      <c r="K286" s="166" t="str">
        <f>IF(B286="","",VLOOKUP(B286,データ!C:D,2,0))</f>
        <v/>
      </c>
      <c r="L286" s="168">
        <f t="shared" si="69"/>
        <v>0</v>
      </c>
    </row>
    <row r="287" spans="2:12" ht="27.95" hidden="1" customHeight="1" outlineLevel="2" x14ac:dyDescent="0.15">
      <c r="B287" s="324"/>
      <c r="C287" s="324"/>
      <c r="D287" s="324"/>
      <c r="E287" s="324"/>
      <c r="F287" s="324"/>
      <c r="G287" s="77"/>
      <c r="H287" s="188"/>
      <c r="I287" s="188"/>
      <c r="J287" s="170">
        <f t="shared" si="68"/>
        <v>0</v>
      </c>
      <c r="K287" s="179" t="str">
        <f>IF(B287="","",VLOOKUP(B287,データ!C:D,2,0))</f>
        <v/>
      </c>
      <c r="L287" s="170">
        <f t="shared" si="69"/>
        <v>0</v>
      </c>
    </row>
    <row r="288" spans="2:12" ht="27.75" hidden="1" customHeight="1" outlineLevel="1" collapsed="1" thickBot="1" x14ac:dyDescent="0.2">
      <c r="B288" s="325" t="s">
        <v>277</v>
      </c>
      <c r="C288" s="326"/>
      <c r="D288" s="326"/>
      <c r="E288" s="326"/>
      <c r="F288" s="326"/>
      <c r="G288" s="326"/>
      <c r="H288" s="209">
        <f>SUM(H281:H287)</f>
        <v>0</v>
      </c>
      <c r="I288" s="321"/>
      <c r="J288" s="322"/>
      <c r="K288" s="323"/>
      <c r="L288" s="200">
        <f>SUM(L281:L287)</f>
        <v>0</v>
      </c>
    </row>
    <row r="289" spans="2:12" collapsed="1" x14ac:dyDescent="0.15">
      <c r="L289" s="159"/>
    </row>
    <row r="290" spans="2:12" ht="15" hidden="1" customHeight="1" outlineLevel="1" x14ac:dyDescent="0.15">
      <c r="B290" s="156" t="s">
        <v>274</v>
      </c>
      <c r="D290" s="302"/>
      <c r="E290" s="302"/>
      <c r="F290" s="302"/>
      <c r="G290" s="302"/>
      <c r="H290" s="302"/>
      <c r="I290" s="173"/>
      <c r="J290" s="174"/>
      <c r="K290" s="175"/>
      <c r="L290" s="175"/>
    </row>
    <row r="291" spans="2:12" ht="15" hidden="1" customHeight="1" outlineLevel="1" x14ac:dyDescent="0.15">
      <c r="B291" s="161" t="s">
        <v>332</v>
      </c>
      <c r="C291" s="161"/>
      <c r="D291" s="176"/>
      <c r="E291" s="176"/>
      <c r="F291" s="176"/>
      <c r="G291" s="176"/>
      <c r="H291" s="176"/>
      <c r="I291" s="176"/>
      <c r="J291" s="162"/>
      <c r="K291" s="163"/>
      <c r="L291" s="163"/>
    </row>
    <row r="292" spans="2:12" ht="27" hidden="1" outlineLevel="1" x14ac:dyDescent="0.15">
      <c r="B292" s="286" t="s">
        <v>222</v>
      </c>
      <c r="C292" s="287"/>
      <c r="D292" s="287"/>
      <c r="E292" s="287"/>
      <c r="F292" s="288"/>
      <c r="G292" s="124" t="s">
        <v>93</v>
      </c>
      <c r="H292" s="177" t="s">
        <v>324</v>
      </c>
      <c r="I292" s="178" t="s">
        <v>328</v>
      </c>
      <c r="J292" s="177" t="s">
        <v>329</v>
      </c>
      <c r="K292" s="179" t="s">
        <v>330</v>
      </c>
      <c r="L292" s="177" t="s">
        <v>331</v>
      </c>
    </row>
    <row r="293" spans="2:12" ht="27.95" hidden="1" customHeight="1" outlineLevel="1" x14ac:dyDescent="0.15">
      <c r="B293" s="303" t="s">
        <v>318</v>
      </c>
      <c r="C293" s="304"/>
      <c r="D293" s="304"/>
      <c r="E293" s="304"/>
      <c r="F293" s="304"/>
      <c r="G293" s="142"/>
      <c r="H293" s="184"/>
      <c r="I293" s="184"/>
      <c r="J293" s="180">
        <f t="shared" ref="J293:J294" si="70">IFERROR(ROUNDDOWN(H293/I293*3/4,-3),0)</f>
        <v>0</v>
      </c>
      <c r="K293" s="181">
        <v>100000</v>
      </c>
      <c r="L293" s="182">
        <f t="shared" ref="L293:L294" si="71">MIN(J293,K293)*I293</f>
        <v>0</v>
      </c>
    </row>
    <row r="294" spans="2:12" ht="27.95" hidden="1" customHeight="1" outlineLevel="1" x14ac:dyDescent="0.15">
      <c r="B294" s="309"/>
      <c r="C294" s="310"/>
      <c r="D294" s="310"/>
      <c r="E294" s="310"/>
      <c r="F294" s="310"/>
      <c r="G294" s="77"/>
      <c r="H294" s="172"/>
      <c r="I294" s="172"/>
      <c r="J294" s="170">
        <f t="shared" si="70"/>
        <v>0</v>
      </c>
      <c r="K294" s="179" t="str">
        <f>IF(B294="","",VLOOKUP(B294,データ!C:D,2,0))</f>
        <v/>
      </c>
      <c r="L294" s="185">
        <f t="shared" si="71"/>
        <v>0</v>
      </c>
    </row>
    <row r="295" spans="2:12" ht="27.95" hidden="1" customHeight="1" outlineLevel="1" thickBot="1" x14ac:dyDescent="0.2">
      <c r="B295" s="311" t="s">
        <v>277</v>
      </c>
      <c r="C295" s="312"/>
      <c r="D295" s="312"/>
      <c r="E295" s="312"/>
      <c r="F295" s="312"/>
      <c r="G295" s="312"/>
      <c r="H295" s="208">
        <f>SUM(H293:H294)</f>
        <v>0</v>
      </c>
      <c r="I295" s="313"/>
      <c r="J295" s="314"/>
      <c r="K295" s="315"/>
      <c r="L295" s="183">
        <f>IFERROR(MIN((L293+L294)/I293,K294)*I293,0)</f>
        <v>0</v>
      </c>
    </row>
    <row r="296" spans="2:12" ht="27.95" hidden="1" customHeight="1" outlineLevel="2" x14ac:dyDescent="0.15">
      <c r="B296" s="319" t="s">
        <v>318</v>
      </c>
      <c r="C296" s="320"/>
      <c r="D296" s="320"/>
      <c r="E296" s="320"/>
      <c r="F296" s="320"/>
      <c r="G296" s="99"/>
      <c r="H296" s="204"/>
      <c r="I296" s="204"/>
      <c r="J296" s="205">
        <f t="shared" ref="J296:J297" si="72">IFERROR(ROUNDDOWN(H296/I296*3/4,-3),0)</f>
        <v>0</v>
      </c>
      <c r="K296" s="206">
        <v>100000</v>
      </c>
      <c r="L296" s="207">
        <f t="shared" ref="L296:L297" si="73">MIN(J296,K296)*I296</f>
        <v>0</v>
      </c>
    </row>
    <row r="297" spans="2:12" ht="27.95" hidden="1" customHeight="1" outlineLevel="2" x14ac:dyDescent="0.15">
      <c r="B297" s="309"/>
      <c r="C297" s="310"/>
      <c r="D297" s="310"/>
      <c r="E297" s="310"/>
      <c r="F297" s="310"/>
      <c r="G297" s="77"/>
      <c r="H297" s="172"/>
      <c r="I297" s="172"/>
      <c r="J297" s="170">
        <f t="shared" si="72"/>
        <v>0</v>
      </c>
      <c r="K297" s="179" t="str">
        <f>IF(B297="","",VLOOKUP(B297,データ!C:D,2,0))</f>
        <v/>
      </c>
      <c r="L297" s="185">
        <f t="shared" si="73"/>
        <v>0</v>
      </c>
    </row>
    <row r="298" spans="2:12" ht="27.95" hidden="1" customHeight="1" outlineLevel="2" thickBot="1" x14ac:dyDescent="0.2">
      <c r="B298" s="311" t="s">
        <v>277</v>
      </c>
      <c r="C298" s="312"/>
      <c r="D298" s="312"/>
      <c r="E298" s="312"/>
      <c r="F298" s="312"/>
      <c r="G298" s="312"/>
      <c r="H298" s="208">
        <f>SUM(H296:H297)</f>
        <v>0</v>
      </c>
      <c r="I298" s="313"/>
      <c r="J298" s="314"/>
      <c r="K298" s="315"/>
      <c r="L298" s="183">
        <f>IFERROR(MIN((L296+L297)/I296,K297)*I296,0)</f>
        <v>0</v>
      </c>
    </row>
    <row r="299" spans="2:12" ht="27.95" hidden="1" customHeight="1" outlineLevel="2" x14ac:dyDescent="0.15">
      <c r="B299" s="319" t="s">
        <v>318</v>
      </c>
      <c r="C299" s="320"/>
      <c r="D299" s="320"/>
      <c r="E299" s="320"/>
      <c r="F299" s="320"/>
      <c r="G299" s="99"/>
      <c r="H299" s="204"/>
      <c r="I299" s="204"/>
      <c r="J299" s="205">
        <f t="shared" ref="J299:J300" si="74">IFERROR(ROUNDDOWN(H299/I299*3/4,-3),0)</f>
        <v>0</v>
      </c>
      <c r="K299" s="206">
        <v>100000</v>
      </c>
      <c r="L299" s="207">
        <f t="shared" ref="L299:L300" si="75">MIN(J299,K299)*I299</f>
        <v>0</v>
      </c>
    </row>
    <row r="300" spans="2:12" ht="27.95" hidden="1" customHeight="1" outlineLevel="2" x14ac:dyDescent="0.15">
      <c r="B300" s="309"/>
      <c r="C300" s="310"/>
      <c r="D300" s="310"/>
      <c r="E300" s="310"/>
      <c r="F300" s="310"/>
      <c r="G300" s="77"/>
      <c r="H300" s="172"/>
      <c r="I300" s="172"/>
      <c r="J300" s="170">
        <f t="shared" si="74"/>
        <v>0</v>
      </c>
      <c r="K300" s="179" t="str">
        <f>IF(B300="","",VLOOKUP(B300,データ!C:D,2,0))</f>
        <v/>
      </c>
      <c r="L300" s="185">
        <f t="shared" si="75"/>
        <v>0</v>
      </c>
    </row>
    <row r="301" spans="2:12" ht="27.95" hidden="1" customHeight="1" outlineLevel="2" thickBot="1" x14ac:dyDescent="0.2">
      <c r="B301" s="311" t="s">
        <v>277</v>
      </c>
      <c r="C301" s="312"/>
      <c r="D301" s="312"/>
      <c r="E301" s="312"/>
      <c r="F301" s="312"/>
      <c r="G301" s="312"/>
      <c r="H301" s="208">
        <f>SUM(H299:H300)</f>
        <v>0</v>
      </c>
      <c r="I301" s="313"/>
      <c r="J301" s="314"/>
      <c r="K301" s="315"/>
      <c r="L301" s="183">
        <f>IFERROR(MIN((L299+L300)/I299,K300)*I299,0)</f>
        <v>0</v>
      </c>
    </row>
    <row r="302" spans="2:12" ht="15" hidden="1" customHeight="1" outlineLevel="1" collapsed="1" x14ac:dyDescent="0.15">
      <c r="B302" s="158"/>
      <c r="C302" s="158"/>
      <c r="D302" s="158"/>
      <c r="E302" s="158"/>
      <c r="F302" s="158"/>
      <c r="G302" s="158"/>
      <c r="H302" s="158"/>
      <c r="I302" s="158"/>
      <c r="J302" s="158"/>
      <c r="K302" s="158"/>
      <c r="L302" s="186"/>
    </row>
    <row r="303" spans="2:12" ht="15" hidden="1" customHeight="1" outlineLevel="1" x14ac:dyDescent="0.15">
      <c r="B303" s="161" t="s">
        <v>333</v>
      </c>
      <c r="C303" s="161"/>
      <c r="D303" s="176"/>
      <c r="E303" s="176"/>
      <c r="F303" s="176"/>
      <c r="G303" s="176"/>
      <c r="H303" s="176"/>
      <c r="I303" s="176"/>
      <c r="J303" s="162"/>
      <c r="K303" s="163"/>
      <c r="L303" s="163"/>
    </row>
    <row r="304" spans="2:12" ht="27" hidden="1" outlineLevel="1" x14ac:dyDescent="0.15">
      <c r="B304" s="286" t="s">
        <v>222</v>
      </c>
      <c r="C304" s="287"/>
      <c r="D304" s="287"/>
      <c r="E304" s="287"/>
      <c r="F304" s="288"/>
      <c r="G304" s="124" t="s">
        <v>93</v>
      </c>
      <c r="H304" s="164" t="s">
        <v>324</v>
      </c>
      <c r="I304" s="165" t="s">
        <v>328</v>
      </c>
      <c r="J304" s="164" t="s">
        <v>329</v>
      </c>
      <c r="K304" s="166" t="s">
        <v>330</v>
      </c>
      <c r="L304" s="164" t="s">
        <v>331</v>
      </c>
    </row>
    <row r="305" spans="2:12" ht="27.95" hidden="1" customHeight="1" outlineLevel="1" x14ac:dyDescent="0.15">
      <c r="B305" s="310"/>
      <c r="C305" s="310"/>
      <c r="D305" s="310"/>
      <c r="E305" s="310"/>
      <c r="F305" s="310"/>
      <c r="G305" s="76"/>
      <c r="H305" s="171"/>
      <c r="I305" s="171"/>
      <c r="J305" s="168">
        <f>IFERROR(ROUNDDOWN(H305/I305*3/4,-3),0)</f>
        <v>0</v>
      </c>
      <c r="K305" s="166" t="str">
        <f>IF(B305="","",VLOOKUP(B305,データ!C:D,2,0))</f>
        <v/>
      </c>
      <c r="L305" s="168">
        <f>MIN(J305,K305)*I305</f>
        <v>0</v>
      </c>
    </row>
    <row r="306" spans="2:12" ht="27.95" hidden="1" customHeight="1" outlineLevel="1" x14ac:dyDescent="0.15">
      <c r="B306" s="306"/>
      <c r="C306" s="306"/>
      <c r="D306" s="306"/>
      <c r="E306" s="306"/>
      <c r="F306" s="306"/>
      <c r="G306" s="76"/>
      <c r="H306" s="171"/>
      <c r="I306" s="171"/>
      <c r="J306" s="168">
        <f t="shared" ref="J306:J311" si="76">IFERROR(ROUNDDOWN(H306/I306*3/4,-3),0)</f>
        <v>0</v>
      </c>
      <c r="K306" s="166" t="str">
        <f>IF(B306="","",VLOOKUP(B306,データ!C:D,2,0))</f>
        <v/>
      </c>
      <c r="L306" s="168">
        <f t="shared" ref="L306:L311" si="77">MIN(J306,K306)*I306</f>
        <v>0</v>
      </c>
    </row>
    <row r="307" spans="2:12" ht="27.95" hidden="1" customHeight="1" outlineLevel="1" thickBot="1" x14ac:dyDescent="0.2">
      <c r="B307" s="306"/>
      <c r="C307" s="306"/>
      <c r="D307" s="306"/>
      <c r="E307" s="306"/>
      <c r="F307" s="306"/>
      <c r="G307" s="77"/>
      <c r="H307" s="171"/>
      <c r="I307" s="171"/>
      <c r="J307" s="168">
        <f t="shared" si="76"/>
        <v>0</v>
      </c>
      <c r="K307" s="166" t="str">
        <f>IF(B307="","",VLOOKUP(B307,データ!C:D,2,0))</f>
        <v/>
      </c>
      <c r="L307" s="168">
        <f t="shared" si="77"/>
        <v>0</v>
      </c>
    </row>
    <row r="308" spans="2:12" ht="27.95" hidden="1" customHeight="1" outlineLevel="2" x14ac:dyDescent="0.15">
      <c r="B308" s="306"/>
      <c r="C308" s="306"/>
      <c r="D308" s="306"/>
      <c r="E308" s="306"/>
      <c r="F308" s="306"/>
      <c r="G308" s="77"/>
      <c r="H308" s="187"/>
      <c r="I308" s="187"/>
      <c r="J308" s="168">
        <f t="shared" si="76"/>
        <v>0</v>
      </c>
      <c r="K308" s="166" t="str">
        <f>IF(B308="","",VLOOKUP(B308,データ!C:D,2,0))</f>
        <v/>
      </c>
      <c r="L308" s="168">
        <f t="shared" si="77"/>
        <v>0</v>
      </c>
    </row>
    <row r="309" spans="2:12" ht="27.95" hidden="1" customHeight="1" outlineLevel="2" x14ac:dyDescent="0.15">
      <c r="B309" s="306"/>
      <c r="C309" s="306"/>
      <c r="D309" s="306"/>
      <c r="E309" s="306"/>
      <c r="F309" s="306"/>
      <c r="G309" s="77"/>
      <c r="H309" s="187"/>
      <c r="I309" s="187"/>
      <c r="J309" s="168">
        <f t="shared" si="76"/>
        <v>0</v>
      </c>
      <c r="K309" s="166" t="str">
        <f>IF(B309="","",VLOOKUP(B309,データ!C:D,2,0))</f>
        <v/>
      </c>
      <c r="L309" s="168">
        <f t="shared" si="77"/>
        <v>0</v>
      </c>
    </row>
    <row r="310" spans="2:12" ht="27.95" hidden="1" customHeight="1" outlineLevel="2" x14ac:dyDescent="0.15">
      <c r="B310" s="306"/>
      <c r="C310" s="306"/>
      <c r="D310" s="306"/>
      <c r="E310" s="306"/>
      <c r="F310" s="306"/>
      <c r="G310" s="77"/>
      <c r="H310" s="187"/>
      <c r="I310" s="187"/>
      <c r="J310" s="168">
        <f t="shared" si="76"/>
        <v>0</v>
      </c>
      <c r="K310" s="166" t="str">
        <f>IF(B310="","",VLOOKUP(B310,データ!C:D,2,0))</f>
        <v/>
      </c>
      <c r="L310" s="168">
        <f t="shared" si="77"/>
        <v>0</v>
      </c>
    </row>
    <row r="311" spans="2:12" ht="27.95" hidden="1" customHeight="1" outlineLevel="2" x14ac:dyDescent="0.15">
      <c r="B311" s="324"/>
      <c r="C311" s="324"/>
      <c r="D311" s="324"/>
      <c r="E311" s="324"/>
      <c r="F311" s="324"/>
      <c r="G311" s="77"/>
      <c r="H311" s="188"/>
      <c r="I311" s="188"/>
      <c r="J311" s="170">
        <f t="shared" si="76"/>
        <v>0</v>
      </c>
      <c r="K311" s="179" t="str">
        <f>IF(B311="","",VLOOKUP(B311,データ!C:D,2,0))</f>
        <v/>
      </c>
      <c r="L311" s="170">
        <f t="shared" si="77"/>
        <v>0</v>
      </c>
    </row>
    <row r="312" spans="2:12" ht="27.75" hidden="1" customHeight="1" outlineLevel="1" collapsed="1" thickBot="1" x14ac:dyDescent="0.2">
      <c r="B312" s="325" t="s">
        <v>277</v>
      </c>
      <c r="C312" s="326"/>
      <c r="D312" s="326"/>
      <c r="E312" s="326"/>
      <c r="F312" s="326"/>
      <c r="G312" s="326"/>
      <c r="H312" s="209">
        <f>SUM(H305:H311)</f>
        <v>0</v>
      </c>
      <c r="I312" s="321"/>
      <c r="J312" s="322"/>
      <c r="K312" s="323"/>
      <c r="L312" s="200">
        <f>SUM(L305:L311)</f>
        <v>0</v>
      </c>
    </row>
    <row r="313" spans="2:12" collapsed="1" x14ac:dyDescent="0.15">
      <c r="L313" s="159"/>
    </row>
    <row r="314" spans="2:12" x14ac:dyDescent="0.15">
      <c r="L314" s="159"/>
    </row>
    <row r="315" spans="2:12" x14ac:dyDescent="0.15">
      <c r="B315" s="158"/>
      <c r="C315" s="158"/>
      <c r="D315" s="158"/>
      <c r="E315" s="158"/>
      <c r="F315" s="158"/>
      <c r="G315" s="158"/>
      <c r="H315" s="158"/>
      <c r="I315" s="158"/>
      <c r="J315" s="158"/>
      <c r="K315" s="158"/>
      <c r="L315" s="189"/>
    </row>
    <row r="316" spans="2:12" x14ac:dyDescent="0.15">
      <c r="B316" s="156" t="s">
        <v>278</v>
      </c>
      <c r="C316" s="158"/>
      <c r="D316" s="158"/>
      <c r="E316" s="158"/>
      <c r="F316" s="158"/>
      <c r="G316" s="158"/>
      <c r="H316" s="158"/>
      <c r="I316" s="158"/>
      <c r="J316" s="158"/>
      <c r="K316" s="158"/>
      <c r="L316" s="189"/>
    </row>
    <row r="317" spans="2:12" x14ac:dyDescent="0.15">
      <c r="B317" s="158"/>
      <c r="C317" s="158"/>
      <c r="D317" s="158"/>
      <c r="E317" s="158"/>
      <c r="F317" s="158"/>
      <c r="G317" s="158"/>
      <c r="H317" s="159"/>
      <c r="I317" s="159" t="s">
        <v>336</v>
      </c>
      <c r="J317" s="160">
        <f>H334+H350+H366+H382+H398+H414+H430+H446+H462+H478</f>
        <v>0</v>
      </c>
      <c r="K317" s="158"/>
      <c r="L317" s="189"/>
    </row>
    <row r="318" spans="2:12" x14ac:dyDescent="0.15">
      <c r="G318" s="157"/>
      <c r="H318" s="159"/>
      <c r="I318" s="159" t="s">
        <v>273</v>
      </c>
      <c r="J318" s="160">
        <f>MIN(16000000,L334+L350+L366+L382+L398+L414+L430+L446+L462+L478)</f>
        <v>0</v>
      </c>
      <c r="K318" s="157" t="s">
        <v>340</v>
      </c>
      <c r="L318" s="160"/>
    </row>
    <row r="319" spans="2:12" ht="7.5" customHeight="1" x14ac:dyDescent="0.15">
      <c r="L319" s="159"/>
    </row>
    <row r="320" spans="2:12" ht="15" customHeight="1" x14ac:dyDescent="0.15">
      <c r="B320" s="161" t="s">
        <v>274</v>
      </c>
      <c r="C320" s="161"/>
      <c r="D320" s="285"/>
      <c r="E320" s="285"/>
      <c r="F320" s="285"/>
      <c r="G320" s="285"/>
      <c r="H320" s="285"/>
      <c r="I320" s="176"/>
      <c r="J320" s="162"/>
      <c r="K320" s="175"/>
      <c r="L320" s="175"/>
    </row>
    <row r="321" spans="2:12" ht="40.5" x14ac:dyDescent="0.15">
      <c r="B321" s="286" t="s">
        <v>221</v>
      </c>
      <c r="C321" s="287"/>
      <c r="D321" s="287"/>
      <c r="E321" s="287"/>
      <c r="F321" s="288"/>
      <c r="G321" s="124" t="s">
        <v>93</v>
      </c>
      <c r="H321" s="164" t="s">
        <v>334</v>
      </c>
      <c r="I321" s="124" t="s">
        <v>317</v>
      </c>
      <c r="J321" s="164" t="s">
        <v>350</v>
      </c>
      <c r="K321" s="164" t="s">
        <v>338</v>
      </c>
      <c r="L321" s="164" t="s">
        <v>339</v>
      </c>
    </row>
    <row r="322" spans="2:12" ht="27.95" customHeight="1" x14ac:dyDescent="0.15">
      <c r="B322" s="329" t="s">
        <v>281</v>
      </c>
      <c r="C322" s="330"/>
      <c r="D322" s="330"/>
      <c r="E322" s="330"/>
      <c r="F322" s="331"/>
      <c r="G322" s="76"/>
      <c r="H322" s="171"/>
      <c r="I322" s="147"/>
      <c r="J322" s="327"/>
      <c r="K322" s="327"/>
      <c r="L322" s="327"/>
    </row>
    <row r="323" spans="2:12" ht="27.95" hidden="1" customHeight="1" outlineLevel="1" x14ac:dyDescent="0.15">
      <c r="B323" s="329" t="s">
        <v>281</v>
      </c>
      <c r="C323" s="330"/>
      <c r="D323" s="330"/>
      <c r="E323" s="330"/>
      <c r="F323" s="331"/>
      <c r="G323" s="76"/>
      <c r="H323" s="171"/>
      <c r="I323" s="132"/>
      <c r="J323" s="328"/>
      <c r="K323" s="328"/>
      <c r="L323" s="328"/>
    </row>
    <row r="324" spans="2:12" ht="27.95" hidden="1" customHeight="1" outlineLevel="1" x14ac:dyDescent="0.15">
      <c r="B324" s="329" t="s">
        <v>281</v>
      </c>
      <c r="C324" s="330"/>
      <c r="D324" s="330"/>
      <c r="E324" s="330"/>
      <c r="F324" s="331"/>
      <c r="G324" s="76"/>
      <c r="H324" s="171"/>
      <c r="I324" s="132"/>
      <c r="J324" s="328"/>
      <c r="K324" s="328"/>
      <c r="L324" s="328"/>
    </row>
    <row r="325" spans="2:12" ht="27.95" hidden="1" customHeight="1" outlineLevel="1" x14ac:dyDescent="0.15">
      <c r="B325" s="329" t="s">
        <v>281</v>
      </c>
      <c r="C325" s="330"/>
      <c r="D325" s="330"/>
      <c r="E325" s="330"/>
      <c r="F325" s="331"/>
      <c r="G325" s="76"/>
      <c r="H325" s="171"/>
      <c r="I325" s="132"/>
      <c r="J325" s="328"/>
      <c r="K325" s="328"/>
      <c r="L325" s="328"/>
    </row>
    <row r="326" spans="2:12" ht="27.95" hidden="1" customHeight="1" outlineLevel="1" x14ac:dyDescent="0.15">
      <c r="B326" s="329" t="s">
        <v>281</v>
      </c>
      <c r="C326" s="330"/>
      <c r="D326" s="330"/>
      <c r="E326" s="330"/>
      <c r="F326" s="331"/>
      <c r="G326" s="76"/>
      <c r="H326" s="171"/>
      <c r="I326" s="132"/>
      <c r="J326" s="328"/>
      <c r="K326" s="328"/>
      <c r="L326" s="328"/>
    </row>
    <row r="327" spans="2:12" ht="27.95" customHeight="1" collapsed="1" x14ac:dyDescent="0.15">
      <c r="B327" s="329" t="s">
        <v>282</v>
      </c>
      <c r="C327" s="330"/>
      <c r="D327" s="330"/>
      <c r="E327" s="330"/>
      <c r="F327" s="331"/>
      <c r="G327" s="76"/>
      <c r="H327" s="171"/>
      <c r="I327" s="152"/>
      <c r="J327" s="328"/>
      <c r="K327" s="328"/>
      <c r="L327" s="328"/>
    </row>
    <row r="328" spans="2:12" ht="27.95" hidden="1" customHeight="1" outlineLevel="1" x14ac:dyDescent="0.15">
      <c r="B328" s="329" t="s">
        <v>282</v>
      </c>
      <c r="C328" s="330"/>
      <c r="D328" s="330"/>
      <c r="E328" s="330"/>
      <c r="F328" s="331"/>
      <c r="G328" s="76"/>
      <c r="H328" s="171"/>
      <c r="I328" s="152"/>
      <c r="J328" s="328"/>
      <c r="K328" s="328"/>
      <c r="L328" s="328"/>
    </row>
    <row r="329" spans="2:12" ht="27.95" hidden="1" customHeight="1" outlineLevel="1" x14ac:dyDescent="0.15">
      <c r="B329" s="329" t="s">
        <v>282</v>
      </c>
      <c r="C329" s="330"/>
      <c r="D329" s="330"/>
      <c r="E329" s="330"/>
      <c r="F329" s="331"/>
      <c r="G329" s="76"/>
      <c r="H329" s="171"/>
      <c r="I329" s="152"/>
      <c r="J329" s="328"/>
      <c r="K329" s="328"/>
      <c r="L329" s="328"/>
    </row>
    <row r="330" spans="2:12" ht="27.95" hidden="1" customHeight="1" outlineLevel="1" x14ac:dyDescent="0.15">
      <c r="B330" s="329" t="s">
        <v>282</v>
      </c>
      <c r="C330" s="330"/>
      <c r="D330" s="330"/>
      <c r="E330" s="330"/>
      <c r="F330" s="331"/>
      <c r="G330" s="76"/>
      <c r="H330" s="171"/>
      <c r="I330" s="152"/>
      <c r="J330" s="328"/>
      <c r="K330" s="328"/>
      <c r="L330" s="328"/>
    </row>
    <row r="331" spans="2:12" ht="27.95" hidden="1" customHeight="1" outlineLevel="1" x14ac:dyDescent="0.15">
      <c r="B331" s="329" t="s">
        <v>282</v>
      </c>
      <c r="C331" s="330"/>
      <c r="D331" s="330"/>
      <c r="E331" s="330"/>
      <c r="F331" s="331"/>
      <c r="G331" s="76"/>
      <c r="H331" s="171"/>
      <c r="I331" s="152"/>
      <c r="J331" s="328"/>
      <c r="K331" s="328"/>
      <c r="L331" s="328"/>
    </row>
    <row r="332" spans="2:12" ht="27.95" customHeight="1" collapsed="1" x14ac:dyDescent="0.15">
      <c r="B332" s="332" t="s">
        <v>283</v>
      </c>
      <c r="C332" s="332"/>
      <c r="D332" s="332"/>
      <c r="E332" s="332"/>
      <c r="F332" s="332"/>
      <c r="G332" s="76"/>
      <c r="H332" s="171"/>
      <c r="I332" s="147"/>
      <c r="J332" s="328"/>
      <c r="K332" s="328"/>
      <c r="L332" s="328"/>
    </row>
    <row r="333" spans="2:12" ht="27.95" customHeight="1" thickBot="1" x14ac:dyDescent="0.2">
      <c r="B333" s="333" t="s">
        <v>337</v>
      </c>
      <c r="C333" s="333"/>
      <c r="D333" s="333"/>
      <c r="E333" s="333"/>
      <c r="F333" s="333"/>
      <c r="G333" s="77"/>
      <c r="H333" s="172"/>
      <c r="I333" s="153"/>
      <c r="J333" s="328"/>
      <c r="K333" s="328"/>
      <c r="L333" s="328"/>
    </row>
    <row r="334" spans="2:12" ht="27.95" customHeight="1" thickBot="1" x14ac:dyDescent="0.2">
      <c r="B334" s="299" t="s">
        <v>341</v>
      </c>
      <c r="C334" s="300"/>
      <c r="D334" s="300"/>
      <c r="E334" s="300"/>
      <c r="F334" s="300"/>
      <c r="G334" s="301"/>
      <c r="H334" s="210">
        <f>SUM(H322:H333)</f>
        <v>0</v>
      </c>
      <c r="I334" s="199"/>
      <c r="J334" s="211">
        <f>IFERROR(MIN(H333/I333,100000)*I333+ROUNDDOWN(SUM(H322:H332)*3/4,-3),0)</f>
        <v>0</v>
      </c>
      <c r="K334" s="212">
        <v>10000000</v>
      </c>
      <c r="L334" s="213">
        <f>MIN(J334,K334)</f>
        <v>0</v>
      </c>
    </row>
    <row r="335" spans="2:12" x14ac:dyDescent="0.15">
      <c r="K335" s="174"/>
    </row>
    <row r="336" spans="2:12" ht="15" hidden="1" customHeight="1" outlineLevel="1" x14ac:dyDescent="0.15">
      <c r="B336" s="161" t="s">
        <v>274</v>
      </c>
      <c r="C336" s="161"/>
      <c r="D336" s="285"/>
      <c r="E336" s="285"/>
      <c r="F336" s="285"/>
      <c r="G336" s="285"/>
      <c r="H336" s="285"/>
      <c r="I336" s="176"/>
      <c r="J336" s="162"/>
      <c r="K336" s="175"/>
      <c r="L336" s="175"/>
    </row>
    <row r="337" spans="2:12" ht="40.5" hidden="1" outlineLevel="1" x14ac:dyDescent="0.15">
      <c r="B337" s="286" t="s">
        <v>221</v>
      </c>
      <c r="C337" s="287"/>
      <c r="D337" s="287"/>
      <c r="E337" s="287"/>
      <c r="F337" s="288"/>
      <c r="G337" s="124" t="s">
        <v>93</v>
      </c>
      <c r="H337" s="164" t="s">
        <v>334</v>
      </c>
      <c r="I337" s="124" t="s">
        <v>317</v>
      </c>
      <c r="J337" s="164" t="s">
        <v>350</v>
      </c>
      <c r="K337" s="164" t="s">
        <v>338</v>
      </c>
      <c r="L337" s="164" t="s">
        <v>339</v>
      </c>
    </row>
    <row r="338" spans="2:12" ht="27.95" hidden="1" customHeight="1" outlineLevel="1" x14ac:dyDescent="0.15">
      <c r="B338" s="329" t="s">
        <v>281</v>
      </c>
      <c r="C338" s="330"/>
      <c r="D338" s="330"/>
      <c r="E338" s="330"/>
      <c r="F338" s="331"/>
      <c r="G338" s="76"/>
      <c r="H338" s="171"/>
      <c r="I338" s="147"/>
      <c r="J338" s="327"/>
      <c r="K338" s="327"/>
      <c r="L338" s="327"/>
    </row>
    <row r="339" spans="2:12" ht="27.95" hidden="1" customHeight="1" outlineLevel="2" x14ac:dyDescent="0.15">
      <c r="B339" s="329" t="s">
        <v>281</v>
      </c>
      <c r="C339" s="330"/>
      <c r="D339" s="330"/>
      <c r="E339" s="330"/>
      <c r="F339" s="331"/>
      <c r="G339" s="76"/>
      <c r="H339" s="171"/>
      <c r="I339" s="132"/>
      <c r="J339" s="328"/>
      <c r="K339" s="328"/>
      <c r="L339" s="328"/>
    </row>
    <row r="340" spans="2:12" ht="27.95" hidden="1" customHeight="1" outlineLevel="2" x14ac:dyDescent="0.15">
      <c r="B340" s="329" t="s">
        <v>281</v>
      </c>
      <c r="C340" s="330"/>
      <c r="D340" s="330"/>
      <c r="E340" s="330"/>
      <c r="F340" s="331"/>
      <c r="G340" s="76"/>
      <c r="H340" s="171"/>
      <c r="I340" s="132"/>
      <c r="J340" s="328"/>
      <c r="K340" s="328"/>
      <c r="L340" s="328"/>
    </row>
    <row r="341" spans="2:12" ht="27.95" hidden="1" customHeight="1" outlineLevel="2" x14ac:dyDescent="0.15">
      <c r="B341" s="329" t="s">
        <v>281</v>
      </c>
      <c r="C341" s="330"/>
      <c r="D341" s="330"/>
      <c r="E341" s="330"/>
      <c r="F341" s="331"/>
      <c r="G341" s="76"/>
      <c r="H341" s="171"/>
      <c r="I341" s="132"/>
      <c r="J341" s="328"/>
      <c r="K341" s="328"/>
      <c r="L341" s="328"/>
    </row>
    <row r="342" spans="2:12" ht="27.95" hidden="1" customHeight="1" outlineLevel="2" x14ac:dyDescent="0.15">
      <c r="B342" s="329" t="s">
        <v>281</v>
      </c>
      <c r="C342" s="330"/>
      <c r="D342" s="330"/>
      <c r="E342" s="330"/>
      <c r="F342" s="331"/>
      <c r="G342" s="76"/>
      <c r="H342" s="171"/>
      <c r="I342" s="132"/>
      <c r="J342" s="328"/>
      <c r="K342" s="328"/>
      <c r="L342" s="328"/>
    </row>
    <row r="343" spans="2:12" ht="27.95" hidden="1" customHeight="1" outlineLevel="1" collapsed="1" x14ac:dyDescent="0.15">
      <c r="B343" s="329" t="s">
        <v>282</v>
      </c>
      <c r="C343" s="330"/>
      <c r="D343" s="330"/>
      <c r="E343" s="330"/>
      <c r="F343" s="331"/>
      <c r="G343" s="76"/>
      <c r="H343" s="171"/>
      <c r="I343" s="152"/>
      <c r="J343" s="328"/>
      <c r="K343" s="328"/>
      <c r="L343" s="328"/>
    </row>
    <row r="344" spans="2:12" ht="27.95" hidden="1" customHeight="1" outlineLevel="2" x14ac:dyDescent="0.15">
      <c r="B344" s="329" t="s">
        <v>282</v>
      </c>
      <c r="C344" s="330"/>
      <c r="D344" s="330"/>
      <c r="E344" s="330"/>
      <c r="F344" s="331"/>
      <c r="G344" s="76"/>
      <c r="H344" s="171"/>
      <c r="I344" s="152"/>
      <c r="J344" s="328"/>
      <c r="K344" s="328"/>
      <c r="L344" s="328"/>
    </row>
    <row r="345" spans="2:12" ht="27.95" hidden="1" customHeight="1" outlineLevel="2" x14ac:dyDescent="0.15">
      <c r="B345" s="329" t="s">
        <v>282</v>
      </c>
      <c r="C345" s="330"/>
      <c r="D345" s="330"/>
      <c r="E345" s="330"/>
      <c r="F345" s="331"/>
      <c r="G345" s="76"/>
      <c r="H345" s="171"/>
      <c r="I345" s="152"/>
      <c r="J345" s="328"/>
      <c r="K345" s="328"/>
      <c r="L345" s="328"/>
    </row>
    <row r="346" spans="2:12" ht="27.95" hidden="1" customHeight="1" outlineLevel="2" x14ac:dyDescent="0.15">
      <c r="B346" s="329" t="s">
        <v>282</v>
      </c>
      <c r="C346" s="330"/>
      <c r="D346" s="330"/>
      <c r="E346" s="330"/>
      <c r="F346" s="331"/>
      <c r="G346" s="76"/>
      <c r="H346" s="171"/>
      <c r="I346" s="152"/>
      <c r="J346" s="328"/>
      <c r="K346" s="328"/>
      <c r="L346" s="328"/>
    </row>
    <row r="347" spans="2:12" ht="27.95" hidden="1" customHeight="1" outlineLevel="2" x14ac:dyDescent="0.15">
      <c r="B347" s="329" t="s">
        <v>282</v>
      </c>
      <c r="C347" s="330"/>
      <c r="D347" s="330"/>
      <c r="E347" s="330"/>
      <c r="F347" s="331"/>
      <c r="G347" s="76"/>
      <c r="H347" s="171"/>
      <c r="I347" s="152"/>
      <c r="J347" s="328"/>
      <c r="K347" s="328"/>
      <c r="L347" s="328"/>
    </row>
    <row r="348" spans="2:12" ht="27.95" hidden="1" customHeight="1" outlineLevel="1" collapsed="1" x14ac:dyDescent="0.15">
      <c r="B348" s="332" t="s">
        <v>283</v>
      </c>
      <c r="C348" s="332"/>
      <c r="D348" s="332"/>
      <c r="E348" s="332"/>
      <c r="F348" s="332"/>
      <c r="G348" s="76"/>
      <c r="H348" s="171"/>
      <c r="I348" s="147"/>
      <c r="J348" s="328"/>
      <c r="K348" s="328"/>
      <c r="L348" s="328"/>
    </row>
    <row r="349" spans="2:12" ht="27.95" hidden="1" customHeight="1" outlineLevel="1" thickBot="1" x14ac:dyDescent="0.2">
      <c r="B349" s="333" t="s">
        <v>337</v>
      </c>
      <c r="C349" s="333"/>
      <c r="D349" s="333"/>
      <c r="E349" s="333"/>
      <c r="F349" s="333"/>
      <c r="G349" s="77"/>
      <c r="H349" s="172"/>
      <c r="I349" s="153"/>
      <c r="J349" s="328"/>
      <c r="K349" s="328"/>
      <c r="L349" s="328"/>
    </row>
    <row r="350" spans="2:12" ht="27.95" hidden="1" customHeight="1" outlineLevel="1" thickBot="1" x14ac:dyDescent="0.2">
      <c r="B350" s="299" t="s">
        <v>341</v>
      </c>
      <c r="C350" s="300"/>
      <c r="D350" s="300"/>
      <c r="E350" s="300"/>
      <c r="F350" s="300"/>
      <c r="G350" s="301"/>
      <c r="H350" s="210">
        <f>SUM(H338:H349)</f>
        <v>0</v>
      </c>
      <c r="I350" s="199"/>
      <c r="J350" s="211">
        <f>IFERROR(MIN(H349/I349,100000)*I349+ROUNDDOWN(SUM(H338:H348)*3/4,-3),0)</f>
        <v>0</v>
      </c>
      <c r="K350" s="212">
        <v>10000000</v>
      </c>
      <c r="L350" s="213">
        <f>MIN(J350,K350)</f>
        <v>0</v>
      </c>
    </row>
    <row r="351" spans="2:12" collapsed="1" x14ac:dyDescent="0.15">
      <c r="I351" s="190"/>
      <c r="K351" s="174"/>
    </row>
    <row r="352" spans="2:12" ht="15" hidden="1" customHeight="1" outlineLevel="1" x14ac:dyDescent="0.15">
      <c r="B352" s="161" t="s">
        <v>274</v>
      </c>
      <c r="C352" s="161"/>
      <c r="D352" s="285"/>
      <c r="E352" s="285"/>
      <c r="F352" s="285"/>
      <c r="G352" s="285"/>
      <c r="H352" s="285"/>
      <c r="I352" s="161"/>
      <c r="J352" s="162"/>
      <c r="K352" s="175"/>
      <c r="L352" s="175"/>
    </row>
    <row r="353" spans="2:12" ht="40.5" hidden="1" outlineLevel="1" x14ac:dyDescent="0.15">
      <c r="B353" s="286" t="s">
        <v>221</v>
      </c>
      <c r="C353" s="287"/>
      <c r="D353" s="287"/>
      <c r="E353" s="287"/>
      <c r="F353" s="288"/>
      <c r="G353" s="124" t="s">
        <v>93</v>
      </c>
      <c r="H353" s="164" t="s">
        <v>334</v>
      </c>
      <c r="I353" s="124" t="s">
        <v>317</v>
      </c>
      <c r="J353" s="164" t="s">
        <v>350</v>
      </c>
      <c r="K353" s="164" t="s">
        <v>338</v>
      </c>
      <c r="L353" s="164" t="s">
        <v>339</v>
      </c>
    </row>
    <row r="354" spans="2:12" ht="27.95" hidden="1" customHeight="1" outlineLevel="1" x14ac:dyDescent="0.15">
      <c r="B354" s="329" t="s">
        <v>281</v>
      </c>
      <c r="C354" s="330"/>
      <c r="D354" s="330"/>
      <c r="E354" s="330"/>
      <c r="F354" s="331"/>
      <c r="G354" s="76"/>
      <c r="H354" s="171"/>
      <c r="I354" s="147"/>
      <c r="J354" s="327"/>
      <c r="K354" s="327"/>
      <c r="L354" s="327"/>
    </row>
    <row r="355" spans="2:12" ht="27.95" hidden="1" customHeight="1" outlineLevel="2" x14ac:dyDescent="0.15">
      <c r="B355" s="329" t="s">
        <v>281</v>
      </c>
      <c r="C355" s="330"/>
      <c r="D355" s="330"/>
      <c r="E355" s="330"/>
      <c r="F355" s="331"/>
      <c r="G355" s="76"/>
      <c r="H355" s="171"/>
      <c r="I355" s="132"/>
      <c r="J355" s="328"/>
      <c r="K355" s="328"/>
      <c r="L355" s="328"/>
    </row>
    <row r="356" spans="2:12" ht="27.95" hidden="1" customHeight="1" outlineLevel="2" x14ac:dyDescent="0.15">
      <c r="B356" s="329" t="s">
        <v>281</v>
      </c>
      <c r="C356" s="330"/>
      <c r="D356" s="330"/>
      <c r="E356" s="330"/>
      <c r="F356" s="331"/>
      <c r="G356" s="76"/>
      <c r="H356" s="171"/>
      <c r="I356" s="132"/>
      <c r="J356" s="328"/>
      <c r="K356" s="328"/>
      <c r="L356" s="328"/>
    </row>
    <row r="357" spans="2:12" ht="27.95" hidden="1" customHeight="1" outlineLevel="2" x14ac:dyDescent="0.15">
      <c r="B357" s="329" t="s">
        <v>281</v>
      </c>
      <c r="C357" s="330"/>
      <c r="D357" s="330"/>
      <c r="E357" s="330"/>
      <c r="F357" s="331"/>
      <c r="G357" s="76"/>
      <c r="H357" s="171"/>
      <c r="I357" s="132"/>
      <c r="J357" s="328"/>
      <c r="K357" s="328"/>
      <c r="L357" s="328"/>
    </row>
    <row r="358" spans="2:12" ht="27.95" hidden="1" customHeight="1" outlineLevel="2" x14ac:dyDescent="0.15">
      <c r="B358" s="329" t="s">
        <v>281</v>
      </c>
      <c r="C358" s="330"/>
      <c r="D358" s="330"/>
      <c r="E358" s="330"/>
      <c r="F358" s="331"/>
      <c r="G358" s="76"/>
      <c r="H358" s="171"/>
      <c r="I358" s="132"/>
      <c r="J358" s="328"/>
      <c r="K358" s="328"/>
      <c r="L358" s="328"/>
    </row>
    <row r="359" spans="2:12" ht="27.95" hidden="1" customHeight="1" outlineLevel="1" collapsed="1" x14ac:dyDescent="0.15">
      <c r="B359" s="329" t="s">
        <v>282</v>
      </c>
      <c r="C359" s="330"/>
      <c r="D359" s="330"/>
      <c r="E359" s="330"/>
      <c r="F359" s="331"/>
      <c r="G359" s="76"/>
      <c r="H359" s="171"/>
      <c r="I359" s="152"/>
      <c r="J359" s="328"/>
      <c r="K359" s="328"/>
      <c r="L359" s="328"/>
    </row>
    <row r="360" spans="2:12" ht="27.95" hidden="1" customHeight="1" outlineLevel="2" x14ac:dyDescent="0.15">
      <c r="B360" s="329" t="s">
        <v>282</v>
      </c>
      <c r="C360" s="330"/>
      <c r="D360" s="330"/>
      <c r="E360" s="330"/>
      <c r="F360" s="331"/>
      <c r="G360" s="76"/>
      <c r="H360" s="171"/>
      <c r="I360" s="152"/>
      <c r="J360" s="328"/>
      <c r="K360" s="328"/>
      <c r="L360" s="328"/>
    </row>
    <row r="361" spans="2:12" ht="27.95" hidden="1" customHeight="1" outlineLevel="2" x14ac:dyDescent="0.15">
      <c r="B361" s="329" t="s">
        <v>282</v>
      </c>
      <c r="C361" s="330"/>
      <c r="D361" s="330"/>
      <c r="E361" s="330"/>
      <c r="F361" s="331"/>
      <c r="G361" s="76"/>
      <c r="H361" s="171"/>
      <c r="I361" s="152"/>
      <c r="J361" s="328"/>
      <c r="K361" s="328"/>
      <c r="L361" s="328"/>
    </row>
    <row r="362" spans="2:12" ht="27.95" hidden="1" customHeight="1" outlineLevel="2" x14ac:dyDescent="0.15">
      <c r="B362" s="329" t="s">
        <v>282</v>
      </c>
      <c r="C362" s="330"/>
      <c r="D362" s="330"/>
      <c r="E362" s="330"/>
      <c r="F362" s="331"/>
      <c r="G362" s="76"/>
      <c r="H362" s="171"/>
      <c r="I362" s="152"/>
      <c r="J362" s="328"/>
      <c r="K362" s="328"/>
      <c r="L362" s="328"/>
    </row>
    <row r="363" spans="2:12" ht="27.95" hidden="1" customHeight="1" outlineLevel="2" x14ac:dyDescent="0.15">
      <c r="B363" s="329" t="s">
        <v>282</v>
      </c>
      <c r="C363" s="330"/>
      <c r="D363" s="330"/>
      <c r="E363" s="330"/>
      <c r="F363" s="331"/>
      <c r="G363" s="76"/>
      <c r="H363" s="171"/>
      <c r="I363" s="152"/>
      <c r="J363" s="328"/>
      <c r="K363" s="328"/>
      <c r="L363" s="328"/>
    </row>
    <row r="364" spans="2:12" ht="27.95" hidden="1" customHeight="1" outlineLevel="1" collapsed="1" x14ac:dyDescent="0.15">
      <c r="B364" s="332" t="s">
        <v>283</v>
      </c>
      <c r="C364" s="332"/>
      <c r="D364" s="332"/>
      <c r="E364" s="332"/>
      <c r="F364" s="332"/>
      <c r="G364" s="76"/>
      <c r="H364" s="171"/>
      <c r="I364" s="147"/>
      <c r="J364" s="328"/>
      <c r="K364" s="328"/>
      <c r="L364" s="328"/>
    </row>
    <row r="365" spans="2:12" ht="27.95" hidden="1" customHeight="1" outlineLevel="1" thickBot="1" x14ac:dyDescent="0.2">
      <c r="B365" s="333" t="s">
        <v>337</v>
      </c>
      <c r="C365" s="333"/>
      <c r="D365" s="333"/>
      <c r="E365" s="333"/>
      <c r="F365" s="333"/>
      <c r="G365" s="77"/>
      <c r="H365" s="172"/>
      <c r="I365" s="153"/>
      <c r="J365" s="328"/>
      <c r="K365" s="328"/>
      <c r="L365" s="328"/>
    </row>
    <row r="366" spans="2:12" ht="27.95" hidden="1" customHeight="1" outlineLevel="1" thickBot="1" x14ac:dyDescent="0.2">
      <c r="B366" s="299" t="s">
        <v>341</v>
      </c>
      <c r="C366" s="300"/>
      <c r="D366" s="300"/>
      <c r="E366" s="300"/>
      <c r="F366" s="300"/>
      <c r="G366" s="301"/>
      <c r="H366" s="210">
        <f>SUM(H354:H365)</f>
        <v>0</v>
      </c>
      <c r="I366" s="199"/>
      <c r="J366" s="211">
        <f>IFERROR(MIN(H365/I365,100000)*I365+ROUNDDOWN(SUM(H354:H364)*3/4,-3),0)</f>
        <v>0</v>
      </c>
      <c r="K366" s="212">
        <v>10000000</v>
      </c>
      <c r="L366" s="213">
        <f>MIN(J366,K366)</f>
        <v>0</v>
      </c>
    </row>
    <row r="367" spans="2:12" collapsed="1" x14ac:dyDescent="0.15">
      <c r="I367" s="190"/>
      <c r="K367" s="174"/>
    </row>
    <row r="368" spans="2:12" ht="15" hidden="1" customHeight="1" outlineLevel="1" x14ac:dyDescent="0.15">
      <c r="B368" s="161" t="s">
        <v>274</v>
      </c>
      <c r="C368" s="161"/>
      <c r="D368" s="285"/>
      <c r="E368" s="285"/>
      <c r="F368" s="285"/>
      <c r="G368" s="285"/>
      <c r="H368" s="285"/>
      <c r="I368" s="161"/>
      <c r="J368" s="162"/>
      <c r="K368" s="175"/>
      <c r="L368" s="175"/>
    </row>
    <row r="369" spans="2:12" ht="40.5" hidden="1" outlineLevel="1" x14ac:dyDescent="0.15">
      <c r="B369" s="286" t="s">
        <v>221</v>
      </c>
      <c r="C369" s="287"/>
      <c r="D369" s="287"/>
      <c r="E369" s="287"/>
      <c r="F369" s="288"/>
      <c r="G369" s="124" t="s">
        <v>93</v>
      </c>
      <c r="H369" s="164" t="s">
        <v>334</v>
      </c>
      <c r="I369" s="124" t="s">
        <v>317</v>
      </c>
      <c r="J369" s="164" t="s">
        <v>350</v>
      </c>
      <c r="K369" s="164" t="s">
        <v>338</v>
      </c>
      <c r="L369" s="164" t="s">
        <v>339</v>
      </c>
    </row>
    <row r="370" spans="2:12" ht="27.95" hidden="1" customHeight="1" outlineLevel="1" x14ac:dyDescent="0.15">
      <c r="B370" s="329" t="s">
        <v>281</v>
      </c>
      <c r="C370" s="330"/>
      <c r="D370" s="330"/>
      <c r="E370" s="330"/>
      <c r="F370" s="331"/>
      <c r="G370" s="76"/>
      <c r="H370" s="171"/>
      <c r="I370" s="147"/>
      <c r="J370" s="327"/>
      <c r="K370" s="327"/>
      <c r="L370" s="327"/>
    </row>
    <row r="371" spans="2:12" ht="27.95" hidden="1" customHeight="1" outlineLevel="2" x14ac:dyDescent="0.15">
      <c r="B371" s="329" t="s">
        <v>281</v>
      </c>
      <c r="C371" s="330"/>
      <c r="D371" s="330"/>
      <c r="E371" s="330"/>
      <c r="F371" s="331"/>
      <c r="G371" s="76"/>
      <c r="H371" s="171"/>
      <c r="I371" s="132"/>
      <c r="J371" s="328"/>
      <c r="K371" s="328"/>
      <c r="L371" s="328"/>
    </row>
    <row r="372" spans="2:12" ht="27.95" hidden="1" customHeight="1" outlineLevel="2" x14ac:dyDescent="0.15">
      <c r="B372" s="329" t="s">
        <v>281</v>
      </c>
      <c r="C372" s="330"/>
      <c r="D372" s="330"/>
      <c r="E372" s="330"/>
      <c r="F372" s="331"/>
      <c r="G372" s="76"/>
      <c r="H372" s="171"/>
      <c r="I372" s="132"/>
      <c r="J372" s="328"/>
      <c r="K372" s="328"/>
      <c r="L372" s="328"/>
    </row>
    <row r="373" spans="2:12" ht="27.95" hidden="1" customHeight="1" outlineLevel="2" x14ac:dyDescent="0.15">
      <c r="B373" s="329" t="s">
        <v>281</v>
      </c>
      <c r="C373" s="330"/>
      <c r="D373" s="330"/>
      <c r="E373" s="330"/>
      <c r="F373" s="331"/>
      <c r="G373" s="76"/>
      <c r="H373" s="171"/>
      <c r="I373" s="132"/>
      <c r="J373" s="328"/>
      <c r="K373" s="328"/>
      <c r="L373" s="328"/>
    </row>
    <row r="374" spans="2:12" ht="27.95" hidden="1" customHeight="1" outlineLevel="2" x14ac:dyDescent="0.15">
      <c r="B374" s="329" t="s">
        <v>281</v>
      </c>
      <c r="C374" s="330"/>
      <c r="D374" s="330"/>
      <c r="E374" s="330"/>
      <c r="F374" s="331"/>
      <c r="G374" s="76"/>
      <c r="H374" s="171"/>
      <c r="I374" s="132"/>
      <c r="J374" s="328"/>
      <c r="K374" s="328"/>
      <c r="L374" s="328"/>
    </row>
    <row r="375" spans="2:12" ht="27.95" hidden="1" customHeight="1" outlineLevel="1" collapsed="1" x14ac:dyDescent="0.15">
      <c r="B375" s="329" t="s">
        <v>282</v>
      </c>
      <c r="C375" s="330"/>
      <c r="D375" s="330"/>
      <c r="E375" s="330"/>
      <c r="F375" s="331"/>
      <c r="G375" s="76"/>
      <c r="H375" s="171"/>
      <c r="I375" s="152"/>
      <c r="J375" s="328"/>
      <c r="K375" s="328"/>
      <c r="L375" s="328"/>
    </row>
    <row r="376" spans="2:12" ht="27.95" hidden="1" customHeight="1" outlineLevel="2" x14ac:dyDescent="0.15">
      <c r="B376" s="329" t="s">
        <v>282</v>
      </c>
      <c r="C376" s="330"/>
      <c r="D376" s="330"/>
      <c r="E376" s="330"/>
      <c r="F376" s="331"/>
      <c r="G376" s="76"/>
      <c r="H376" s="171"/>
      <c r="I376" s="152"/>
      <c r="J376" s="328"/>
      <c r="K376" s="328"/>
      <c r="L376" s="328"/>
    </row>
    <row r="377" spans="2:12" ht="27.95" hidden="1" customHeight="1" outlineLevel="2" x14ac:dyDescent="0.15">
      <c r="B377" s="329" t="s">
        <v>282</v>
      </c>
      <c r="C377" s="330"/>
      <c r="D377" s="330"/>
      <c r="E377" s="330"/>
      <c r="F377" s="331"/>
      <c r="G377" s="76"/>
      <c r="H377" s="171"/>
      <c r="I377" s="152"/>
      <c r="J377" s="328"/>
      <c r="K377" s="328"/>
      <c r="L377" s="328"/>
    </row>
    <row r="378" spans="2:12" ht="27.95" hidden="1" customHeight="1" outlineLevel="2" x14ac:dyDescent="0.15">
      <c r="B378" s="329" t="s">
        <v>282</v>
      </c>
      <c r="C378" s="330"/>
      <c r="D378" s="330"/>
      <c r="E378" s="330"/>
      <c r="F378" s="331"/>
      <c r="G378" s="76"/>
      <c r="H378" s="171"/>
      <c r="I378" s="152"/>
      <c r="J378" s="328"/>
      <c r="K378" s="328"/>
      <c r="L378" s="328"/>
    </row>
    <row r="379" spans="2:12" ht="27.95" hidden="1" customHeight="1" outlineLevel="2" x14ac:dyDescent="0.15">
      <c r="B379" s="329" t="s">
        <v>282</v>
      </c>
      <c r="C379" s="330"/>
      <c r="D379" s="330"/>
      <c r="E379" s="330"/>
      <c r="F379" s="331"/>
      <c r="G379" s="76"/>
      <c r="H379" s="171"/>
      <c r="I379" s="152"/>
      <c r="J379" s="328"/>
      <c r="K379" s="328"/>
      <c r="L379" s="328"/>
    </row>
    <row r="380" spans="2:12" ht="27.95" hidden="1" customHeight="1" outlineLevel="1" collapsed="1" x14ac:dyDescent="0.15">
      <c r="B380" s="332" t="s">
        <v>283</v>
      </c>
      <c r="C380" s="332"/>
      <c r="D380" s="332"/>
      <c r="E380" s="332"/>
      <c r="F380" s="332"/>
      <c r="G380" s="76"/>
      <c r="H380" s="171"/>
      <c r="I380" s="147"/>
      <c r="J380" s="328"/>
      <c r="K380" s="328"/>
      <c r="L380" s="328"/>
    </row>
    <row r="381" spans="2:12" ht="27.95" hidden="1" customHeight="1" outlineLevel="1" thickBot="1" x14ac:dyDescent="0.2">
      <c r="B381" s="333" t="s">
        <v>337</v>
      </c>
      <c r="C381" s="333"/>
      <c r="D381" s="333"/>
      <c r="E381" s="333"/>
      <c r="F381" s="333"/>
      <c r="G381" s="77"/>
      <c r="H381" s="172"/>
      <c r="I381" s="153"/>
      <c r="J381" s="328"/>
      <c r="K381" s="328"/>
      <c r="L381" s="328"/>
    </row>
    <row r="382" spans="2:12" ht="27.95" hidden="1" customHeight="1" outlineLevel="1" thickBot="1" x14ac:dyDescent="0.2">
      <c r="B382" s="299" t="s">
        <v>341</v>
      </c>
      <c r="C382" s="300"/>
      <c r="D382" s="300"/>
      <c r="E382" s="300"/>
      <c r="F382" s="300"/>
      <c r="G382" s="301"/>
      <c r="H382" s="210">
        <f>SUM(H370:H381)</f>
        <v>0</v>
      </c>
      <c r="I382" s="199"/>
      <c r="J382" s="211">
        <f>IFERROR(MIN(H381/I381,100000)*I381+ROUNDDOWN(SUM(H370:H380)*3/4,-3),0)</f>
        <v>0</v>
      </c>
      <c r="K382" s="212">
        <v>10000000</v>
      </c>
      <c r="L382" s="213">
        <f>MIN(J382,K382)</f>
        <v>0</v>
      </c>
    </row>
    <row r="383" spans="2:12" collapsed="1" x14ac:dyDescent="0.15">
      <c r="I383" s="190"/>
      <c r="K383" s="174"/>
    </row>
    <row r="384" spans="2:12" ht="15" hidden="1" customHeight="1" outlineLevel="1" x14ac:dyDescent="0.15">
      <c r="B384" s="161" t="s">
        <v>274</v>
      </c>
      <c r="C384" s="161"/>
      <c r="D384" s="285"/>
      <c r="E384" s="285"/>
      <c r="F384" s="285"/>
      <c r="G384" s="285"/>
      <c r="H384" s="285"/>
      <c r="I384" s="161"/>
      <c r="J384" s="162"/>
      <c r="K384" s="175"/>
      <c r="L384" s="175"/>
    </row>
    <row r="385" spans="2:12" ht="40.5" hidden="1" outlineLevel="1" x14ac:dyDescent="0.15">
      <c r="B385" s="286" t="s">
        <v>221</v>
      </c>
      <c r="C385" s="287"/>
      <c r="D385" s="287"/>
      <c r="E385" s="287"/>
      <c r="F385" s="288"/>
      <c r="G385" s="124" t="s">
        <v>93</v>
      </c>
      <c r="H385" s="164" t="s">
        <v>334</v>
      </c>
      <c r="I385" s="124" t="s">
        <v>317</v>
      </c>
      <c r="J385" s="164" t="s">
        <v>350</v>
      </c>
      <c r="K385" s="164" t="s">
        <v>338</v>
      </c>
      <c r="L385" s="164" t="s">
        <v>339</v>
      </c>
    </row>
    <row r="386" spans="2:12" ht="27.95" hidden="1" customHeight="1" outlineLevel="1" x14ac:dyDescent="0.15">
      <c r="B386" s="329" t="s">
        <v>281</v>
      </c>
      <c r="C386" s="330"/>
      <c r="D386" s="330"/>
      <c r="E386" s="330"/>
      <c r="F386" s="331"/>
      <c r="G386" s="76"/>
      <c r="H386" s="171"/>
      <c r="I386" s="147"/>
      <c r="J386" s="327"/>
      <c r="K386" s="327"/>
      <c r="L386" s="327"/>
    </row>
    <row r="387" spans="2:12" ht="27.95" hidden="1" customHeight="1" outlineLevel="2" x14ac:dyDescent="0.15">
      <c r="B387" s="329" t="s">
        <v>281</v>
      </c>
      <c r="C387" s="330"/>
      <c r="D387" s="330"/>
      <c r="E387" s="330"/>
      <c r="F387" s="331"/>
      <c r="G387" s="76"/>
      <c r="H387" s="171"/>
      <c r="I387" s="132"/>
      <c r="J387" s="328"/>
      <c r="K387" s="328"/>
      <c r="L387" s="328"/>
    </row>
    <row r="388" spans="2:12" ht="27.95" hidden="1" customHeight="1" outlineLevel="2" x14ac:dyDescent="0.15">
      <c r="B388" s="329" t="s">
        <v>281</v>
      </c>
      <c r="C388" s="330"/>
      <c r="D388" s="330"/>
      <c r="E388" s="330"/>
      <c r="F388" s="331"/>
      <c r="G388" s="76"/>
      <c r="H388" s="171"/>
      <c r="I388" s="132"/>
      <c r="J388" s="328"/>
      <c r="K388" s="328"/>
      <c r="L388" s="328"/>
    </row>
    <row r="389" spans="2:12" ht="27.95" hidden="1" customHeight="1" outlineLevel="2" x14ac:dyDescent="0.15">
      <c r="B389" s="329" t="s">
        <v>281</v>
      </c>
      <c r="C389" s="330"/>
      <c r="D389" s="330"/>
      <c r="E389" s="330"/>
      <c r="F389" s="331"/>
      <c r="G389" s="76"/>
      <c r="H389" s="171"/>
      <c r="I389" s="132"/>
      <c r="J389" s="328"/>
      <c r="K389" s="328"/>
      <c r="L389" s="328"/>
    </row>
    <row r="390" spans="2:12" ht="27.95" hidden="1" customHeight="1" outlineLevel="2" x14ac:dyDescent="0.15">
      <c r="B390" s="329" t="s">
        <v>281</v>
      </c>
      <c r="C390" s="330"/>
      <c r="D390" s="330"/>
      <c r="E390" s="330"/>
      <c r="F390" s="331"/>
      <c r="G390" s="76"/>
      <c r="H390" s="171"/>
      <c r="I390" s="132"/>
      <c r="J390" s="328"/>
      <c r="K390" s="328"/>
      <c r="L390" s="328"/>
    </row>
    <row r="391" spans="2:12" ht="27.95" hidden="1" customHeight="1" outlineLevel="1" collapsed="1" x14ac:dyDescent="0.15">
      <c r="B391" s="329" t="s">
        <v>282</v>
      </c>
      <c r="C391" s="330"/>
      <c r="D391" s="330"/>
      <c r="E391" s="330"/>
      <c r="F391" s="331"/>
      <c r="G391" s="76"/>
      <c r="H391" s="171"/>
      <c r="I391" s="152"/>
      <c r="J391" s="328"/>
      <c r="K391" s="328"/>
      <c r="L391" s="328"/>
    </row>
    <row r="392" spans="2:12" ht="27.95" hidden="1" customHeight="1" outlineLevel="2" x14ac:dyDescent="0.15">
      <c r="B392" s="329" t="s">
        <v>282</v>
      </c>
      <c r="C392" s="330"/>
      <c r="D392" s="330"/>
      <c r="E392" s="330"/>
      <c r="F392" s="331"/>
      <c r="G392" s="76"/>
      <c r="H392" s="171"/>
      <c r="I392" s="152"/>
      <c r="J392" s="328"/>
      <c r="K392" s="328"/>
      <c r="L392" s="328"/>
    </row>
    <row r="393" spans="2:12" ht="27.95" hidden="1" customHeight="1" outlineLevel="2" x14ac:dyDescent="0.15">
      <c r="B393" s="329" t="s">
        <v>282</v>
      </c>
      <c r="C393" s="330"/>
      <c r="D393" s="330"/>
      <c r="E393" s="330"/>
      <c r="F393" s="331"/>
      <c r="G393" s="76"/>
      <c r="H393" s="171"/>
      <c r="I393" s="152"/>
      <c r="J393" s="328"/>
      <c r="K393" s="328"/>
      <c r="L393" s="328"/>
    </row>
    <row r="394" spans="2:12" ht="27.95" hidden="1" customHeight="1" outlineLevel="2" x14ac:dyDescent="0.15">
      <c r="B394" s="329" t="s">
        <v>282</v>
      </c>
      <c r="C394" s="330"/>
      <c r="D394" s="330"/>
      <c r="E394" s="330"/>
      <c r="F394" s="331"/>
      <c r="G394" s="76"/>
      <c r="H394" s="171"/>
      <c r="I394" s="152"/>
      <c r="J394" s="328"/>
      <c r="K394" s="328"/>
      <c r="L394" s="328"/>
    </row>
    <row r="395" spans="2:12" ht="27.95" hidden="1" customHeight="1" outlineLevel="2" x14ac:dyDescent="0.15">
      <c r="B395" s="329" t="s">
        <v>282</v>
      </c>
      <c r="C395" s="330"/>
      <c r="D395" s="330"/>
      <c r="E395" s="330"/>
      <c r="F395" s="331"/>
      <c r="G395" s="76"/>
      <c r="H395" s="171"/>
      <c r="I395" s="152"/>
      <c r="J395" s="328"/>
      <c r="K395" s="328"/>
      <c r="L395" s="328"/>
    </row>
    <row r="396" spans="2:12" ht="27.95" hidden="1" customHeight="1" outlineLevel="1" collapsed="1" x14ac:dyDescent="0.15">
      <c r="B396" s="332" t="s">
        <v>283</v>
      </c>
      <c r="C396" s="332"/>
      <c r="D396" s="332"/>
      <c r="E396" s="332"/>
      <c r="F396" s="332"/>
      <c r="G396" s="76"/>
      <c r="H396" s="171"/>
      <c r="I396" s="147"/>
      <c r="J396" s="328"/>
      <c r="K396" s="328"/>
      <c r="L396" s="328"/>
    </row>
    <row r="397" spans="2:12" ht="27.95" hidden="1" customHeight="1" outlineLevel="1" thickBot="1" x14ac:dyDescent="0.2">
      <c r="B397" s="333" t="s">
        <v>337</v>
      </c>
      <c r="C397" s="333"/>
      <c r="D397" s="333"/>
      <c r="E397" s="333"/>
      <c r="F397" s="333"/>
      <c r="G397" s="77"/>
      <c r="H397" s="172"/>
      <c r="I397" s="153"/>
      <c r="J397" s="328"/>
      <c r="K397" s="328"/>
      <c r="L397" s="328"/>
    </row>
    <row r="398" spans="2:12" ht="27.95" hidden="1" customHeight="1" outlineLevel="1" thickBot="1" x14ac:dyDescent="0.2">
      <c r="B398" s="299" t="s">
        <v>341</v>
      </c>
      <c r="C398" s="300"/>
      <c r="D398" s="300"/>
      <c r="E398" s="300"/>
      <c r="F398" s="300"/>
      <c r="G398" s="301"/>
      <c r="H398" s="210">
        <f>SUM(H386:H397)</f>
        <v>0</v>
      </c>
      <c r="I398" s="199"/>
      <c r="J398" s="211">
        <f>IFERROR(MIN(H397/I397,100000)*I397+ROUNDDOWN(SUM(H386:H396)*3/4,-3),0)</f>
        <v>0</v>
      </c>
      <c r="K398" s="212">
        <v>10000000</v>
      </c>
      <c r="L398" s="213">
        <f>MIN(J398,K398)</f>
        <v>0</v>
      </c>
    </row>
    <row r="399" spans="2:12" collapsed="1" x14ac:dyDescent="0.15">
      <c r="I399" s="190"/>
      <c r="K399" s="174"/>
    </row>
    <row r="400" spans="2:12" ht="15" hidden="1" customHeight="1" outlineLevel="1" x14ac:dyDescent="0.15">
      <c r="B400" s="161" t="s">
        <v>274</v>
      </c>
      <c r="C400" s="161"/>
      <c r="D400" s="285"/>
      <c r="E400" s="285"/>
      <c r="F400" s="285"/>
      <c r="G400" s="285"/>
      <c r="H400" s="285"/>
      <c r="I400" s="161"/>
      <c r="J400" s="162"/>
      <c r="K400" s="175"/>
      <c r="L400" s="175"/>
    </row>
    <row r="401" spans="2:12" ht="40.5" hidden="1" outlineLevel="1" x14ac:dyDescent="0.15">
      <c r="B401" s="286" t="s">
        <v>221</v>
      </c>
      <c r="C401" s="287"/>
      <c r="D401" s="287"/>
      <c r="E401" s="287"/>
      <c r="F401" s="288"/>
      <c r="G401" s="124" t="s">
        <v>93</v>
      </c>
      <c r="H401" s="164" t="s">
        <v>334</v>
      </c>
      <c r="I401" s="124" t="s">
        <v>317</v>
      </c>
      <c r="J401" s="164" t="s">
        <v>350</v>
      </c>
      <c r="K401" s="164" t="s">
        <v>338</v>
      </c>
      <c r="L401" s="164" t="s">
        <v>339</v>
      </c>
    </row>
    <row r="402" spans="2:12" ht="27.95" hidden="1" customHeight="1" outlineLevel="1" x14ac:dyDescent="0.15">
      <c r="B402" s="329" t="s">
        <v>281</v>
      </c>
      <c r="C402" s="330"/>
      <c r="D402" s="330"/>
      <c r="E402" s="330"/>
      <c r="F402" s="331"/>
      <c r="G402" s="76"/>
      <c r="H402" s="171"/>
      <c r="I402" s="147"/>
      <c r="J402" s="327"/>
      <c r="K402" s="327"/>
      <c r="L402" s="327"/>
    </row>
    <row r="403" spans="2:12" ht="27.95" hidden="1" customHeight="1" outlineLevel="2" x14ac:dyDescent="0.15">
      <c r="B403" s="329" t="s">
        <v>281</v>
      </c>
      <c r="C403" s="330"/>
      <c r="D403" s="330"/>
      <c r="E403" s="330"/>
      <c r="F403" s="331"/>
      <c r="G403" s="76"/>
      <c r="H403" s="171"/>
      <c r="I403" s="132"/>
      <c r="J403" s="328"/>
      <c r="K403" s="328"/>
      <c r="L403" s="328"/>
    </row>
    <row r="404" spans="2:12" ht="27.95" hidden="1" customHeight="1" outlineLevel="2" x14ac:dyDescent="0.15">
      <c r="B404" s="329" t="s">
        <v>281</v>
      </c>
      <c r="C404" s="330"/>
      <c r="D404" s="330"/>
      <c r="E404" s="330"/>
      <c r="F404" s="331"/>
      <c r="G404" s="76"/>
      <c r="H404" s="171"/>
      <c r="I404" s="132"/>
      <c r="J404" s="328"/>
      <c r="K404" s="328"/>
      <c r="L404" s="328"/>
    </row>
    <row r="405" spans="2:12" ht="27.95" hidden="1" customHeight="1" outlineLevel="2" x14ac:dyDescent="0.15">
      <c r="B405" s="329" t="s">
        <v>281</v>
      </c>
      <c r="C405" s="330"/>
      <c r="D405" s="330"/>
      <c r="E405" s="330"/>
      <c r="F405" s="331"/>
      <c r="G405" s="76"/>
      <c r="H405" s="171"/>
      <c r="I405" s="132"/>
      <c r="J405" s="328"/>
      <c r="K405" s="328"/>
      <c r="L405" s="328"/>
    </row>
    <row r="406" spans="2:12" ht="27.95" hidden="1" customHeight="1" outlineLevel="2" x14ac:dyDescent="0.15">
      <c r="B406" s="329" t="s">
        <v>281</v>
      </c>
      <c r="C406" s="330"/>
      <c r="D406" s="330"/>
      <c r="E406" s="330"/>
      <c r="F406" s="331"/>
      <c r="G406" s="76"/>
      <c r="H406" s="171"/>
      <c r="I406" s="132"/>
      <c r="J406" s="328"/>
      <c r="K406" s="328"/>
      <c r="L406" s="328"/>
    </row>
    <row r="407" spans="2:12" ht="27.95" hidden="1" customHeight="1" outlineLevel="1" collapsed="1" x14ac:dyDescent="0.15">
      <c r="B407" s="329" t="s">
        <v>282</v>
      </c>
      <c r="C407" s="330"/>
      <c r="D407" s="330"/>
      <c r="E407" s="330"/>
      <c r="F407" s="331"/>
      <c r="G407" s="76"/>
      <c r="H407" s="171"/>
      <c r="I407" s="152"/>
      <c r="J407" s="328"/>
      <c r="K407" s="328"/>
      <c r="L407" s="328"/>
    </row>
    <row r="408" spans="2:12" ht="27.95" hidden="1" customHeight="1" outlineLevel="2" x14ac:dyDescent="0.15">
      <c r="B408" s="329" t="s">
        <v>282</v>
      </c>
      <c r="C408" s="330"/>
      <c r="D408" s="330"/>
      <c r="E408" s="330"/>
      <c r="F408" s="331"/>
      <c r="G408" s="76"/>
      <c r="H408" s="171"/>
      <c r="I408" s="152"/>
      <c r="J408" s="328"/>
      <c r="K408" s="328"/>
      <c r="L408" s="328"/>
    </row>
    <row r="409" spans="2:12" ht="27.95" hidden="1" customHeight="1" outlineLevel="2" x14ac:dyDescent="0.15">
      <c r="B409" s="329" t="s">
        <v>282</v>
      </c>
      <c r="C409" s="330"/>
      <c r="D409" s="330"/>
      <c r="E409" s="330"/>
      <c r="F409" s="331"/>
      <c r="G409" s="76"/>
      <c r="H409" s="171"/>
      <c r="I409" s="152"/>
      <c r="J409" s="328"/>
      <c r="K409" s="328"/>
      <c r="L409" s="328"/>
    </row>
    <row r="410" spans="2:12" ht="27.95" hidden="1" customHeight="1" outlineLevel="2" x14ac:dyDescent="0.15">
      <c r="B410" s="329" t="s">
        <v>282</v>
      </c>
      <c r="C410" s="330"/>
      <c r="D410" s="330"/>
      <c r="E410" s="330"/>
      <c r="F410" s="331"/>
      <c r="G410" s="76"/>
      <c r="H410" s="171"/>
      <c r="I410" s="152"/>
      <c r="J410" s="328"/>
      <c r="K410" s="328"/>
      <c r="L410" s="328"/>
    </row>
    <row r="411" spans="2:12" ht="27.95" hidden="1" customHeight="1" outlineLevel="2" x14ac:dyDescent="0.15">
      <c r="B411" s="329" t="s">
        <v>282</v>
      </c>
      <c r="C411" s="330"/>
      <c r="D411" s="330"/>
      <c r="E411" s="330"/>
      <c r="F411" s="331"/>
      <c r="G411" s="76"/>
      <c r="H411" s="171"/>
      <c r="I411" s="152"/>
      <c r="J411" s="328"/>
      <c r="K411" s="328"/>
      <c r="L411" s="328"/>
    </row>
    <row r="412" spans="2:12" ht="27.95" hidden="1" customHeight="1" outlineLevel="1" collapsed="1" x14ac:dyDescent="0.15">
      <c r="B412" s="332" t="s">
        <v>283</v>
      </c>
      <c r="C412" s="332"/>
      <c r="D412" s="332"/>
      <c r="E412" s="332"/>
      <c r="F412" s="332"/>
      <c r="G412" s="76"/>
      <c r="H412" s="171"/>
      <c r="I412" s="147"/>
      <c r="J412" s="328"/>
      <c r="K412" s="328"/>
      <c r="L412" s="328"/>
    </row>
    <row r="413" spans="2:12" ht="27.95" hidden="1" customHeight="1" outlineLevel="1" thickBot="1" x14ac:dyDescent="0.2">
      <c r="B413" s="333" t="s">
        <v>337</v>
      </c>
      <c r="C413" s="333"/>
      <c r="D413" s="333"/>
      <c r="E413" s="333"/>
      <c r="F413" s="333"/>
      <c r="G413" s="77"/>
      <c r="H413" s="172"/>
      <c r="I413" s="153"/>
      <c r="J413" s="328"/>
      <c r="K413" s="328"/>
      <c r="L413" s="328"/>
    </row>
    <row r="414" spans="2:12" ht="27.95" hidden="1" customHeight="1" outlineLevel="1" thickBot="1" x14ac:dyDescent="0.2">
      <c r="B414" s="299" t="s">
        <v>341</v>
      </c>
      <c r="C414" s="300"/>
      <c r="D414" s="300"/>
      <c r="E414" s="300"/>
      <c r="F414" s="300"/>
      <c r="G414" s="301"/>
      <c r="H414" s="210">
        <f>SUM(H402:H413)</f>
        <v>0</v>
      </c>
      <c r="I414" s="199"/>
      <c r="J414" s="211">
        <f>IFERROR(MIN(H413/I413,100000)*I413+ROUNDDOWN(SUM(H402:H412)*3/4,-3),0)</f>
        <v>0</v>
      </c>
      <c r="K414" s="212">
        <v>10000000</v>
      </c>
      <c r="L414" s="213">
        <f>MIN(J414,K414)</f>
        <v>0</v>
      </c>
    </row>
    <row r="415" spans="2:12" collapsed="1" x14ac:dyDescent="0.15">
      <c r="I415" s="190"/>
      <c r="K415" s="174"/>
    </row>
    <row r="416" spans="2:12" ht="15" hidden="1" customHeight="1" outlineLevel="1" x14ac:dyDescent="0.15">
      <c r="B416" s="161" t="s">
        <v>274</v>
      </c>
      <c r="C416" s="161"/>
      <c r="D416" s="285"/>
      <c r="E416" s="285"/>
      <c r="F416" s="285"/>
      <c r="G416" s="285"/>
      <c r="H416" s="285"/>
      <c r="I416" s="161"/>
      <c r="J416" s="162"/>
      <c r="K416" s="175"/>
      <c r="L416" s="175"/>
    </row>
    <row r="417" spans="2:12" ht="40.5" hidden="1" outlineLevel="1" x14ac:dyDescent="0.15">
      <c r="B417" s="286" t="s">
        <v>221</v>
      </c>
      <c r="C417" s="287"/>
      <c r="D417" s="287"/>
      <c r="E417" s="287"/>
      <c r="F417" s="288"/>
      <c r="G417" s="124" t="s">
        <v>93</v>
      </c>
      <c r="H417" s="164" t="s">
        <v>334</v>
      </c>
      <c r="I417" s="124" t="s">
        <v>317</v>
      </c>
      <c r="J417" s="164" t="s">
        <v>350</v>
      </c>
      <c r="K417" s="164" t="s">
        <v>338</v>
      </c>
      <c r="L417" s="164" t="s">
        <v>339</v>
      </c>
    </row>
    <row r="418" spans="2:12" ht="27.95" hidden="1" customHeight="1" outlineLevel="1" x14ac:dyDescent="0.15">
      <c r="B418" s="329" t="s">
        <v>281</v>
      </c>
      <c r="C418" s="330"/>
      <c r="D418" s="330"/>
      <c r="E418" s="330"/>
      <c r="F418" s="331"/>
      <c r="G418" s="76"/>
      <c r="H418" s="171"/>
      <c r="I418" s="147"/>
      <c r="J418" s="327"/>
      <c r="K418" s="327"/>
      <c r="L418" s="327"/>
    </row>
    <row r="419" spans="2:12" ht="27.95" hidden="1" customHeight="1" outlineLevel="2" x14ac:dyDescent="0.15">
      <c r="B419" s="329" t="s">
        <v>281</v>
      </c>
      <c r="C419" s="330"/>
      <c r="D419" s="330"/>
      <c r="E419" s="330"/>
      <c r="F419" s="331"/>
      <c r="G419" s="76"/>
      <c r="H419" s="171"/>
      <c r="I419" s="132"/>
      <c r="J419" s="328"/>
      <c r="K419" s="328"/>
      <c r="L419" s="328"/>
    </row>
    <row r="420" spans="2:12" ht="27.95" hidden="1" customHeight="1" outlineLevel="2" x14ac:dyDescent="0.15">
      <c r="B420" s="329" t="s">
        <v>281</v>
      </c>
      <c r="C420" s="330"/>
      <c r="D420" s="330"/>
      <c r="E420" s="330"/>
      <c r="F420" s="331"/>
      <c r="G420" s="76"/>
      <c r="H420" s="171"/>
      <c r="I420" s="132"/>
      <c r="J420" s="328"/>
      <c r="K420" s="328"/>
      <c r="L420" s="328"/>
    </row>
    <row r="421" spans="2:12" ht="27.95" hidden="1" customHeight="1" outlineLevel="2" x14ac:dyDescent="0.15">
      <c r="B421" s="329" t="s">
        <v>281</v>
      </c>
      <c r="C421" s="330"/>
      <c r="D421" s="330"/>
      <c r="E421" s="330"/>
      <c r="F421" s="331"/>
      <c r="G421" s="76"/>
      <c r="H421" s="171"/>
      <c r="I421" s="132"/>
      <c r="J421" s="328"/>
      <c r="K421" s="328"/>
      <c r="L421" s="328"/>
    </row>
    <row r="422" spans="2:12" ht="27.95" hidden="1" customHeight="1" outlineLevel="2" x14ac:dyDescent="0.15">
      <c r="B422" s="329" t="s">
        <v>281</v>
      </c>
      <c r="C422" s="330"/>
      <c r="D422" s="330"/>
      <c r="E422" s="330"/>
      <c r="F422" s="331"/>
      <c r="G422" s="76"/>
      <c r="H422" s="171"/>
      <c r="I422" s="132"/>
      <c r="J422" s="328"/>
      <c r="K422" s="328"/>
      <c r="L422" s="328"/>
    </row>
    <row r="423" spans="2:12" ht="27.95" hidden="1" customHeight="1" outlineLevel="1" collapsed="1" x14ac:dyDescent="0.15">
      <c r="B423" s="329" t="s">
        <v>282</v>
      </c>
      <c r="C423" s="330"/>
      <c r="D423" s="330"/>
      <c r="E423" s="330"/>
      <c r="F423" s="331"/>
      <c r="G423" s="76"/>
      <c r="H423" s="171"/>
      <c r="I423" s="152"/>
      <c r="J423" s="328"/>
      <c r="K423" s="328"/>
      <c r="L423" s="328"/>
    </row>
    <row r="424" spans="2:12" ht="27.95" hidden="1" customHeight="1" outlineLevel="2" x14ac:dyDescent="0.15">
      <c r="B424" s="329" t="s">
        <v>282</v>
      </c>
      <c r="C424" s="330"/>
      <c r="D424" s="330"/>
      <c r="E424" s="330"/>
      <c r="F424" s="331"/>
      <c r="G424" s="76"/>
      <c r="H424" s="171"/>
      <c r="I424" s="152"/>
      <c r="J424" s="328"/>
      <c r="K424" s="328"/>
      <c r="L424" s="328"/>
    </row>
    <row r="425" spans="2:12" ht="27.95" hidden="1" customHeight="1" outlineLevel="2" x14ac:dyDescent="0.15">
      <c r="B425" s="329" t="s">
        <v>282</v>
      </c>
      <c r="C425" s="330"/>
      <c r="D425" s="330"/>
      <c r="E425" s="330"/>
      <c r="F425" s="331"/>
      <c r="G425" s="76"/>
      <c r="H425" s="171"/>
      <c r="I425" s="152"/>
      <c r="J425" s="328"/>
      <c r="K425" s="328"/>
      <c r="L425" s="328"/>
    </row>
    <row r="426" spans="2:12" ht="27.95" hidden="1" customHeight="1" outlineLevel="2" x14ac:dyDescent="0.15">
      <c r="B426" s="329" t="s">
        <v>282</v>
      </c>
      <c r="C426" s="330"/>
      <c r="D426" s="330"/>
      <c r="E426" s="330"/>
      <c r="F426" s="331"/>
      <c r="G426" s="76"/>
      <c r="H426" s="171"/>
      <c r="I426" s="152"/>
      <c r="J426" s="328"/>
      <c r="K426" s="328"/>
      <c r="L426" s="328"/>
    </row>
    <row r="427" spans="2:12" ht="27.95" hidden="1" customHeight="1" outlineLevel="2" x14ac:dyDescent="0.15">
      <c r="B427" s="329" t="s">
        <v>282</v>
      </c>
      <c r="C427" s="330"/>
      <c r="D427" s="330"/>
      <c r="E427" s="330"/>
      <c r="F427" s="331"/>
      <c r="G427" s="76"/>
      <c r="H427" s="171"/>
      <c r="I427" s="152"/>
      <c r="J427" s="328"/>
      <c r="K427" s="328"/>
      <c r="L427" s="328"/>
    </row>
    <row r="428" spans="2:12" ht="27.95" hidden="1" customHeight="1" outlineLevel="1" collapsed="1" x14ac:dyDescent="0.15">
      <c r="B428" s="332" t="s">
        <v>283</v>
      </c>
      <c r="C428" s="332"/>
      <c r="D428" s="332"/>
      <c r="E428" s="332"/>
      <c r="F428" s="332"/>
      <c r="G428" s="76"/>
      <c r="H428" s="171"/>
      <c r="I428" s="147"/>
      <c r="J428" s="328"/>
      <c r="K428" s="328"/>
      <c r="L428" s="328"/>
    </row>
    <row r="429" spans="2:12" ht="27.95" hidden="1" customHeight="1" outlineLevel="1" thickBot="1" x14ac:dyDescent="0.2">
      <c r="B429" s="333" t="s">
        <v>337</v>
      </c>
      <c r="C429" s="333"/>
      <c r="D429" s="333"/>
      <c r="E429" s="333"/>
      <c r="F429" s="333"/>
      <c r="G429" s="77"/>
      <c r="H429" s="172"/>
      <c r="I429" s="153"/>
      <c r="J429" s="328"/>
      <c r="K429" s="328"/>
      <c r="L429" s="328"/>
    </row>
    <row r="430" spans="2:12" ht="27.95" hidden="1" customHeight="1" outlineLevel="1" thickBot="1" x14ac:dyDescent="0.2">
      <c r="B430" s="299" t="s">
        <v>341</v>
      </c>
      <c r="C430" s="300"/>
      <c r="D430" s="300"/>
      <c r="E430" s="300"/>
      <c r="F430" s="300"/>
      <c r="G430" s="301"/>
      <c r="H430" s="210">
        <f>SUM(H418:H429)</f>
        <v>0</v>
      </c>
      <c r="I430" s="199"/>
      <c r="J430" s="211">
        <f>IFERROR(MIN(H429/I429,100000)*I429+ROUNDDOWN(SUM(H418:H428)*3/4,-3),0)</f>
        <v>0</v>
      </c>
      <c r="K430" s="212">
        <v>10000000</v>
      </c>
      <c r="L430" s="213">
        <f>MIN(J430,K430)</f>
        <v>0</v>
      </c>
    </row>
    <row r="431" spans="2:12" collapsed="1" x14ac:dyDescent="0.15">
      <c r="I431" s="190"/>
      <c r="K431" s="174"/>
    </row>
    <row r="432" spans="2:12" ht="15" hidden="1" customHeight="1" outlineLevel="1" x14ac:dyDescent="0.15">
      <c r="B432" s="161" t="s">
        <v>274</v>
      </c>
      <c r="C432" s="161"/>
      <c r="D432" s="285"/>
      <c r="E432" s="285"/>
      <c r="F432" s="285"/>
      <c r="G432" s="285"/>
      <c r="H432" s="285"/>
      <c r="I432" s="161"/>
      <c r="J432" s="162"/>
      <c r="K432" s="175"/>
      <c r="L432" s="175"/>
    </row>
    <row r="433" spans="2:12" ht="40.5" hidden="1" outlineLevel="1" x14ac:dyDescent="0.15">
      <c r="B433" s="286" t="s">
        <v>221</v>
      </c>
      <c r="C433" s="287"/>
      <c r="D433" s="287"/>
      <c r="E433" s="287"/>
      <c r="F433" s="288"/>
      <c r="G433" s="124" t="s">
        <v>93</v>
      </c>
      <c r="H433" s="164" t="s">
        <v>334</v>
      </c>
      <c r="I433" s="124" t="s">
        <v>317</v>
      </c>
      <c r="J433" s="164" t="s">
        <v>350</v>
      </c>
      <c r="K433" s="164" t="s">
        <v>338</v>
      </c>
      <c r="L433" s="164" t="s">
        <v>339</v>
      </c>
    </row>
    <row r="434" spans="2:12" ht="27.95" hidden="1" customHeight="1" outlineLevel="1" x14ac:dyDescent="0.15">
      <c r="B434" s="329" t="s">
        <v>281</v>
      </c>
      <c r="C434" s="330"/>
      <c r="D434" s="330"/>
      <c r="E434" s="330"/>
      <c r="F434" s="331"/>
      <c r="G434" s="76"/>
      <c r="H434" s="171"/>
      <c r="I434" s="147"/>
      <c r="J434" s="327"/>
      <c r="K434" s="327"/>
      <c r="L434" s="327"/>
    </row>
    <row r="435" spans="2:12" ht="27.95" hidden="1" customHeight="1" outlineLevel="2" x14ac:dyDescent="0.15">
      <c r="B435" s="329" t="s">
        <v>281</v>
      </c>
      <c r="C435" s="330"/>
      <c r="D435" s="330"/>
      <c r="E435" s="330"/>
      <c r="F435" s="331"/>
      <c r="G435" s="76"/>
      <c r="H435" s="171"/>
      <c r="I435" s="132"/>
      <c r="J435" s="328"/>
      <c r="K435" s="328"/>
      <c r="L435" s="328"/>
    </row>
    <row r="436" spans="2:12" ht="27.95" hidden="1" customHeight="1" outlineLevel="2" x14ac:dyDescent="0.15">
      <c r="B436" s="329" t="s">
        <v>281</v>
      </c>
      <c r="C436" s="330"/>
      <c r="D436" s="330"/>
      <c r="E436" s="330"/>
      <c r="F436" s="331"/>
      <c r="G436" s="76"/>
      <c r="H436" s="171"/>
      <c r="I436" s="132"/>
      <c r="J436" s="328"/>
      <c r="K436" s="328"/>
      <c r="L436" s="328"/>
    </row>
    <row r="437" spans="2:12" ht="27.95" hidden="1" customHeight="1" outlineLevel="2" x14ac:dyDescent="0.15">
      <c r="B437" s="329" t="s">
        <v>281</v>
      </c>
      <c r="C437" s="330"/>
      <c r="D437" s="330"/>
      <c r="E437" s="330"/>
      <c r="F437" s="331"/>
      <c r="G437" s="76"/>
      <c r="H437" s="171"/>
      <c r="I437" s="132"/>
      <c r="J437" s="328"/>
      <c r="K437" s="328"/>
      <c r="L437" s="328"/>
    </row>
    <row r="438" spans="2:12" ht="27.95" hidden="1" customHeight="1" outlineLevel="2" x14ac:dyDescent="0.15">
      <c r="B438" s="329" t="s">
        <v>281</v>
      </c>
      <c r="C438" s="330"/>
      <c r="D438" s="330"/>
      <c r="E438" s="330"/>
      <c r="F438" s="331"/>
      <c r="G438" s="76"/>
      <c r="H438" s="171"/>
      <c r="I438" s="132"/>
      <c r="J438" s="328"/>
      <c r="K438" s="328"/>
      <c r="L438" s="328"/>
    </row>
    <row r="439" spans="2:12" ht="27.95" hidden="1" customHeight="1" outlineLevel="1" collapsed="1" x14ac:dyDescent="0.15">
      <c r="B439" s="329" t="s">
        <v>282</v>
      </c>
      <c r="C439" s="330"/>
      <c r="D439" s="330"/>
      <c r="E439" s="330"/>
      <c r="F439" s="331"/>
      <c r="G439" s="76"/>
      <c r="H439" s="171"/>
      <c r="I439" s="152"/>
      <c r="J439" s="328"/>
      <c r="K439" s="328"/>
      <c r="L439" s="328"/>
    </row>
    <row r="440" spans="2:12" ht="27.95" hidden="1" customHeight="1" outlineLevel="2" x14ac:dyDescent="0.15">
      <c r="B440" s="329" t="s">
        <v>282</v>
      </c>
      <c r="C440" s="330"/>
      <c r="D440" s="330"/>
      <c r="E440" s="330"/>
      <c r="F440" s="331"/>
      <c r="G440" s="76"/>
      <c r="H440" s="171"/>
      <c r="I440" s="152"/>
      <c r="J440" s="328"/>
      <c r="K440" s="328"/>
      <c r="L440" s="328"/>
    </row>
    <row r="441" spans="2:12" ht="27.95" hidden="1" customHeight="1" outlineLevel="2" x14ac:dyDescent="0.15">
      <c r="B441" s="329" t="s">
        <v>282</v>
      </c>
      <c r="C441" s="330"/>
      <c r="D441" s="330"/>
      <c r="E441" s="330"/>
      <c r="F441" s="331"/>
      <c r="G441" s="76"/>
      <c r="H441" s="171"/>
      <c r="I441" s="152"/>
      <c r="J441" s="328"/>
      <c r="K441" s="328"/>
      <c r="L441" s="328"/>
    </row>
    <row r="442" spans="2:12" ht="27.95" hidden="1" customHeight="1" outlineLevel="2" x14ac:dyDescent="0.15">
      <c r="B442" s="329" t="s">
        <v>282</v>
      </c>
      <c r="C442" s="330"/>
      <c r="D442" s="330"/>
      <c r="E442" s="330"/>
      <c r="F442" s="331"/>
      <c r="G442" s="76"/>
      <c r="H442" s="171"/>
      <c r="I442" s="152"/>
      <c r="J442" s="328"/>
      <c r="K442" s="328"/>
      <c r="L442" s="328"/>
    </row>
    <row r="443" spans="2:12" ht="27.95" hidden="1" customHeight="1" outlineLevel="2" x14ac:dyDescent="0.15">
      <c r="B443" s="329" t="s">
        <v>282</v>
      </c>
      <c r="C443" s="330"/>
      <c r="D443" s="330"/>
      <c r="E443" s="330"/>
      <c r="F443" s="331"/>
      <c r="G443" s="76"/>
      <c r="H443" s="171"/>
      <c r="I443" s="152"/>
      <c r="J443" s="328"/>
      <c r="K443" s="328"/>
      <c r="L443" s="328"/>
    </row>
    <row r="444" spans="2:12" ht="27.95" hidden="1" customHeight="1" outlineLevel="1" collapsed="1" x14ac:dyDescent="0.15">
      <c r="B444" s="332" t="s">
        <v>283</v>
      </c>
      <c r="C444" s="332"/>
      <c r="D444" s="332"/>
      <c r="E444" s="332"/>
      <c r="F444" s="332"/>
      <c r="G444" s="76"/>
      <c r="H444" s="171"/>
      <c r="I444" s="147"/>
      <c r="J444" s="328"/>
      <c r="K444" s="328"/>
      <c r="L444" s="328"/>
    </row>
    <row r="445" spans="2:12" ht="27.95" hidden="1" customHeight="1" outlineLevel="1" thickBot="1" x14ac:dyDescent="0.2">
      <c r="B445" s="333" t="s">
        <v>337</v>
      </c>
      <c r="C445" s="333"/>
      <c r="D445" s="333"/>
      <c r="E445" s="333"/>
      <c r="F445" s="333"/>
      <c r="G445" s="77"/>
      <c r="H445" s="172"/>
      <c r="I445" s="153"/>
      <c r="J445" s="328"/>
      <c r="K445" s="328"/>
      <c r="L445" s="328"/>
    </row>
    <row r="446" spans="2:12" ht="27.95" hidden="1" customHeight="1" outlineLevel="1" thickBot="1" x14ac:dyDescent="0.2">
      <c r="B446" s="299" t="s">
        <v>341</v>
      </c>
      <c r="C446" s="300"/>
      <c r="D446" s="300"/>
      <c r="E446" s="300"/>
      <c r="F446" s="300"/>
      <c r="G446" s="301"/>
      <c r="H446" s="210">
        <f>SUM(H434:H445)</f>
        <v>0</v>
      </c>
      <c r="I446" s="199"/>
      <c r="J446" s="211">
        <f>IFERROR(MIN(H445/I445,100000)*I445+ROUNDDOWN(SUM(H434:H444)*3/4,-3),0)</f>
        <v>0</v>
      </c>
      <c r="K446" s="212">
        <v>10000000</v>
      </c>
      <c r="L446" s="213">
        <f>MIN(J446,K446)</f>
        <v>0</v>
      </c>
    </row>
    <row r="447" spans="2:12" collapsed="1" x14ac:dyDescent="0.15">
      <c r="I447" s="190"/>
      <c r="K447" s="174"/>
    </row>
    <row r="448" spans="2:12" ht="15" hidden="1" customHeight="1" outlineLevel="1" x14ac:dyDescent="0.15">
      <c r="B448" s="161" t="s">
        <v>274</v>
      </c>
      <c r="C448" s="161"/>
      <c r="D448" s="285"/>
      <c r="E448" s="285"/>
      <c r="F448" s="285"/>
      <c r="G448" s="285"/>
      <c r="H448" s="285"/>
      <c r="I448" s="161"/>
      <c r="J448" s="162"/>
      <c r="K448" s="175"/>
      <c r="L448" s="175"/>
    </row>
    <row r="449" spans="2:12" ht="40.5" hidden="1" outlineLevel="1" x14ac:dyDescent="0.15">
      <c r="B449" s="286" t="s">
        <v>221</v>
      </c>
      <c r="C449" s="287"/>
      <c r="D449" s="287"/>
      <c r="E449" s="287"/>
      <c r="F449" s="288"/>
      <c r="G449" s="124" t="s">
        <v>93</v>
      </c>
      <c r="H449" s="164" t="s">
        <v>334</v>
      </c>
      <c r="I449" s="124" t="s">
        <v>317</v>
      </c>
      <c r="J449" s="164" t="s">
        <v>350</v>
      </c>
      <c r="K449" s="164" t="s">
        <v>338</v>
      </c>
      <c r="L449" s="164" t="s">
        <v>339</v>
      </c>
    </row>
    <row r="450" spans="2:12" ht="27.95" hidden="1" customHeight="1" outlineLevel="1" x14ac:dyDescent="0.15">
      <c r="B450" s="329" t="s">
        <v>281</v>
      </c>
      <c r="C450" s="330"/>
      <c r="D450" s="330"/>
      <c r="E450" s="330"/>
      <c r="F450" s="331"/>
      <c r="G450" s="76"/>
      <c r="H450" s="171"/>
      <c r="I450" s="147"/>
      <c r="J450" s="327"/>
      <c r="K450" s="327"/>
      <c r="L450" s="327"/>
    </row>
    <row r="451" spans="2:12" ht="27.95" hidden="1" customHeight="1" outlineLevel="2" x14ac:dyDescent="0.15">
      <c r="B451" s="329" t="s">
        <v>281</v>
      </c>
      <c r="C451" s="330"/>
      <c r="D451" s="330"/>
      <c r="E451" s="330"/>
      <c r="F451" s="331"/>
      <c r="G451" s="76"/>
      <c r="H451" s="171"/>
      <c r="I451" s="132"/>
      <c r="J451" s="328"/>
      <c r="K451" s="328"/>
      <c r="L451" s="328"/>
    </row>
    <row r="452" spans="2:12" ht="27.95" hidden="1" customHeight="1" outlineLevel="2" x14ac:dyDescent="0.15">
      <c r="B452" s="329" t="s">
        <v>281</v>
      </c>
      <c r="C452" s="330"/>
      <c r="D452" s="330"/>
      <c r="E452" s="330"/>
      <c r="F452" s="331"/>
      <c r="G452" s="76"/>
      <c r="H452" s="171"/>
      <c r="I452" s="132"/>
      <c r="J452" s="328"/>
      <c r="K452" s="328"/>
      <c r="L452" s="328"/>
    </row>
    <row r="453" spans="2:12" ht="27.95" hidden="1" customHeight="1" outlineLevel="2" x14ac:dyDescent="0.15">
      <c r="B453" s="329" t="s">
        <v>281</v>
      </c>
      <c r="C453" s="330"/>
      <c r="D453" s="330"/>
      <c r="E453" s="330"/>
      <c r="F453" s="331"/>
      <c r="G453" s="76"/>
      <c r="H453" s="171"/>
      <c r="I453" s="132"/>
      <c r="J453" s="328"/>
      <c r="K453" s="328"/>
      <c r="L453" s="328"/>
    </row>
    <row r="454" spans="2:12" ht="27.95" hidden="1" customHeight="1" outlineLevel="2" x14ac:dyDescent="0.15">
      <c r="B454" s="329" t="s">
        <v>281</v>
      </c>
      <c r="C454" s="330"/>
      <c r="D454" s="330"/>
      <c r="E454" s="330"/>
      <c r="F454" s="331"/>
      <c r="G454" s="76"/>
      <c r="H454" s="171"/>
      <c r="I454" s="132"/>
      <c r="J454" s="328"/>
      <c r="K454" s="328"/>
      <c r="L454" s="328"/>
    </row>
    <row r="455" spans="2:12" ht="27.95" hidden="1" customHeight="1" outlineLevel="1" collapsed="1" x14ac:dyDescent="0.15">
      <c r="B455" s="329" t="s">
        <v>282</v>
      </c>
      <c r="C455" s="330"/>
      <c r="D455" s="330"/>
      <c r="E455" s="330"/>
      <c r="F455" s="331"/>
      <c r="G455" s="76"/>
      <c r="H455" s="171"/>
      <c r="I455" s="152"/>
      <c r="J455" s="328"/>
      <c r="K455" s="328"/>
      <c r="L455" s="328"/>
    </row>
    <row r="456" spans="2:12" ht="27.95" hidden="1" customHeight="1" outlineLevel="2" x14ac:dyDescent="0.15">
      <c r="B456" s="329" t="s">
        <v>282</v>
      </c>
      <c r="C456" s="330"/>
      <c r="D456" s="330"/>
      <c r="E456" s="330"/>
      <c r="F456" s="331"/>
      <c r="G456" s="76"/>
      <c r="H456" s="171"/>
      <c r="I456" s="152"/>
      <c r="J456" s="328"/>
      <c r="K456" s="328"/>
      <c r="L456" s="328"/>
    </row>
    <row r="457" spans="2:12" ht="27.95" hidden="1" customHeight="1" outlineLevel="2" x14ac:dyDescent="0.15">
      <c r="B457" s="329" t="s">
        <v>282</v>
      </c>
      <c r="C457" s="330"/>
      <c r="D457" s="330"/>
      <c r="E457" s="330"/>
      <c r="F457" s="331"/>
      <c r="G457" s="76"/>
      <c r="H457" s="171"/>
      <c r="I457" s="152"/>
      <c r="J457" s="328"/>
      <c r="K457" s="328"/>
      <c r="L457" s="328"/>
    </row>
    <row r="458" spans="2:12" ht="27.95" hidden="1" customHeight="1" outlineLevel="2" x14ac:dyDescent="0.15">
      <c r="B458" s="329" t="s">
        <v>282</v>
      </c>
      <c r="C458" s="330"/>
      <c r="D458" s="330"/>
      <c r="E458" s="330"/>
      <c r="F458" s="331"/>
      <c r="G458" s="76"/>
      <c r="H458" s="171"/>
      <c r="I458" s="152"/>
      <c r="J458" s="328"/>
      <c r="K458" s="328"/>
      <c r="L458" s="328"/>
    </row>
    <row r="459" spans="2:12" ht="27.95" hidden="1" customHeight="1" outlineLevel="2" x14ac:dyDescent="0.15">
      <c r="B459" s="329" t="s">
        <v>282</v>
      </c>
      <c r="C459" s="330"/>
      <c r="D459" s="330"/>
      <c r="E459" s="330"/>
      <c r="F459" s="331"/>
      <c r="G459" s="76"/>
      <c r="H459" s="171"/>
      <c r="I459" s="152"/>
      <c r="J459" s="328"/>
      <c r="K459" s="328"/>
      <c r="L459" s="328"/>
    </row>
    <row r="460" spans="2:12" ht="27.95" hidden="1" customHeight="1" outlineLevel="1" collapsed="1" x14ac:dyDescent="0.15">
      <c r="B460" s="332" t="s">
        <v>283</v>
      </c>
      <c r="C460" s="332"/>
      <c r="D460" s="332"/>
      <c r="E460" s="332"/>
      <c r="F460" s="332"/>
      <c r="G460" s="76"/>
      <c r="H460" s="171"/>
      <c r="I460" s="147"/>
      <c r="J460" s="328"/>
      <c r="K460" s="328"/>
      <c r="L460" s="328"/>
    </row>
    <row r="461" spans="2:12" ht="27.95" hidden="1" customHeight="1" outlineLevel="1" thickBot="1" x14ac:dyDescent="0.2">
      <c r="B461" s="333" t="s">
        <v>337</v>
      </c>
      <c r="C461" s="333"/>
      <c r="D461" s="333"/>
      <c r="E461" s="333"/>
      <c r="F461" s="333"/>
      <c r="G461" s="77"/>
      <c r="H461" s="172"/>
      <c r="I461" s="153"/>
      <c r="J461" s="328"/>
      <c r="K461" s="328"/>
      <c r="L461" s="328"/>
    </row>
    <row r="462" spans="2:12" ht="27.75" hidden="1" customHeight="1" outlineLevel="1" thickBot="1" x14ac:dyDescent="0.2">
      <c r="B462" s="299" t="s">
        <v>341</v>
      </c>
      <c r="C462" s="300"/>
      <c r="D462" s="300"/>
      <c r="E462" s="300"/>
      <c r="F462" s="300"/>
      <c r="G462" s="301"/>
      <c r="H462" s="210">
        <f>SUM(H450:H461)</f>
        <v>0</v>
      </c>
      <c r="I462" s="199"/>
      <c r="J462" s="211">
        <f>IFERROR(MIN(H461/I461,100000)*I461+ROUNDDOWN(SUM(H450:H460)*3/4,-3),0)</f>
        <v>0</v>
      </c>
      <c r="K462" s="212">
        <v>10000000</v>
      </c>
      <c r="L462" s="213">
        <f>MIN(J462,K462)</f>
        <v>0</v>
      </c>
    </row>
    <row r="463" spans="2:12" collapsed="1" x14ac:dyDescent="0.15">
      <c r="I463" s="190"/>
      <c r="K463" s="174"/>
    </row>
    <row r="464" spans="2:12" ht="15" hidden="1" customHeight="1" outlineLevel="1" x14ac:dyDescent="0.15">
      <c r="B464" s="161" t="s">
        <v>274</v>
      </c>
      <c r="C464" s="161"/>
      <c r="D464" s="285"/>
      <c r="E464" s="285"/>
      <c r="F464" s="285"/>
      <c r="G464" s="285"/>
      <c r="H464" s="285"/>
      <c r="I464" s="161"/>
      <c r="J464" s="162"/>
      <c r="K464" s="175"/>
      <c r="L464" s="175"/>
    </row>
    <row r="465" spans="2:12" ht="40.5" hidden="1" outlineLevel="1" x14ac:dyDescent="0.15">
      <c r="B465" s="286" t="s">
        <v>221</v>
      </c>
      <c r="C465" s="287"/>
      <c r="D465" s="287"/>
      <c r="E465" s="287"/>
      <c r="F465" s="288"/>
      <c r="G465" s="124" t="s">
        <v>93</v>
      </c>
      <c r="H465" s="164" t="s">
        <v>334</v>
      </c>
      <c r="I465" s="124" t="s">
        <v>317</v>
      </c>
      <c r="J465" s="164" t="s">
        <v>350</v>
      </c>
      <c r="K465" s="164" t="s">
        <v>338</v>
      </c>
      <c r="L465" s="164" t="s">
        <v>339</v>
      </c>
    </row>
    <row r="466" spans="2:12" ht="27.95" hidden="1" customHeight="1" outlineLevel="1" x14ac:dyDescent="0.15">
      <c r="B466" s="329" t="s">
        <v>281</v>
      </c>
      <c r="C466" s="330"/>
      <c r="D466" s="330"/>
      <c r="E466" s="330"/>
      <c r="F466" s="331"/>
      <c r="G466" s="76"/>
      <c r="H466" s="171"/>
      <c r="I466" s="147"/>
      <c r="J466" s="327"/>
      <c r="K466" s="327"/>
      <c r="L466" s="327"/>
    </row>
    <row r="467" spans="2:12" ht="27.95" hidden="1" customHeight="1" outlineLevel="2" x14ac:dyDescent="0.15">
      <c r="B467" s="329" t="s">
        <v>281</v>
      </c>
      <c r="C467" s="330"/>
      <c r="D467" s="330"/>
      <c r="E467" s="330"/>
      <c r="F467" s="331"/>
      <c r="G467" s="76"/>
      <c r="H467" s="171"/>
      <c r="I467" s="132"/>
      <c r="J467" s="328"/>
      <c r="K467" s="328"/>
      <c r="L467" s="328"/>
    </row>
    <row r="468" spans="2:12" ht="27.95" hidden="1" customHeight="1" outlineLevel="2" x14ac:dyDescent="0.15">
      <c r="B468" s="329" t="s">
        <v>281</v>
      </c>
      <c r="C468" s="330"/>
      <c r="D468" s="330"/>
      <c r="E468" s="330"/>
      <c r="F468" s="331"/>
      <c r="G468" s="76"/>
      <c r="H468" s="171"/>
      <c r="I468" s="132"/>
      <c r="J468" s="328"/>
      <c r="K468" s="328"/>
      <c r="L468" s="328"/>
    </row>
    <row r="469" spans="2:12" ht="27.95" hidden="1" customHeight="1" outlineLevel="2" x14ac:dyDescent="0.15">
      <c r="B469" s="329" t="s">
        <v>281</v>
      </c>
      <c r="C469" s="330"/>
      <c r="D469" s="330"/>
      <c r="E469" s="330"/>
      <c r="F469" s="331"/>
      <c r="G469" s="76"/>
      <c r="H469" s="171"/>
      <c r="I469" s="132"/>
      <c r="J469" s="328"/>
      <c r="K469" s="328"/>
      <c r="L469" s="328"/>
    </row>
    <row r="470" spans="2:12" ht="27.95" hidden="1" customHeight="1" outlineLevel="2" x14ac:dyDescent="0.15">
      <c r="B470" s="329" t="s">
        <v>281</v>
      </c>
      <c r="C470" s="330"/>
      <c r="D470" s="330"/>
      <c r="E470" s="330"/>
      <c r="F470" s="331"/>
      <c r="G470" s="76"/>
      <c r="H470" s="171"/>
      <c r="I470" s="132"/>
      <c r="J470" s="328"/>
      <c r="K470" s="328"/>
      <c r="L470" s="328"/>
    </row>
    <row r="471" spans="2:12" ht="27.95" hidden="1" customHeight="1" outlineLevel="1" collapsed="1" x14ac:dyDescent="0.15">
      <c r="B471" s="329" t="s">
        <v>282</v>
      </c>
      <c r="C471" s="330"/>
      <c r="D471" s="330"/>
      <c r="E471" s="330"/>
      <c r="F471" s="331"/>
      <c r="G471" s="76"/>
      <c r="H471" s="171"/>
      <c r="I471" s="152"/>
      <c r="J471" s="328"/>
      <c r="K471" s="328"/>
      <c r="L471" s="328"/>
    </row>
    <row r="472" spans="2:12" ht="27.95" hidden="1" customHeight="1" outlineLevel="2" x14ac:dyDescent="0.15">
      <c r="B472" s="329" t="s">
        <v>282</v>
      </c>
      <c r="C472" s="330"/>
      <c r="D472" s="330"/>
      <c r="E472" s="330"/>
      <c r="F472" s="331"/>
      <c r="G472" s="76"/>
      <c r="H472" s="171"/>
      <c r="I472" s="152"/>
      <c r="J472" s="328"/>
      <c r="K472" s="328"/>
      <c r="L472" s="328"/>
    </row>
    <row r="473" spans="2:12" ht="27.95" hidden="1" customHeight="1" outlineLevel="2" x14ac:dyDescent="0.15">
      <c r="B473" s="329" t="s">
        <v>282</v>
      </c>
      <c r="C473" s="330"/>
      <c r="D473" s="330"/>
      <c r="E473" s="330"/>
      <c r="F473" s="331"/>
      <c r="G473" s="76"/>
      <c r="H473" s="171"/>
      <c r="I473" s="152"/>
      <c r="J473" s="328"/>
      <c r="K473" s="328"/>
      <c r="L473" s="328"/>
    </row>
    <row r="474" spans="2:12" ht="27.95" hidden="1" customHeight="1" outlineLevel="2" x14ac:dyDescent="0.15">
      <c r="B474" s="329" t="s">
        <v>282</v>
      </c>
      <c r="C474" s="330"/>
      <c r="D474" s="330"/>
      <c r="E474" s="330"/>
      <c r="F474" s="331"/>
      <c r="G474" s="76"/>
      <c r="H474" s="171"/>
      <c r="I474" s="152"/>
      <c r="J474" s="328"/>
      <c r="K474" s="328"/>
      <c r="L474" s="328"/>
    </row>
    <row r="475" spans="2:12" ht="27.95" hidden="1" customHeight="1" outlineLevel="2" x14ac:dyDescent="0.15">
      <c r="B475" s="329" t="s">
        <v>282</v>
      </c>
      <c r="C475" s="330"/>
      <c r="D475" s="330"/>
      <c r="E475" s="330"/>
      <c r="F475" s="331"/>
      <c r="G475" s="76"/>
      <c r="H475" s="171"/>
      <c r="I475" s="152"/>
      <c r="J475" s="328"/>
      <c r="K475" s="328"/>
      <c r="L475" s="328"/>
    </row>
    <row r="476" spans="2:12" ht="27.95" hidden="1" customHeight="1" outlineLevel="1" collapsed="1" x14ac:dyDescent="0.15">
      <c r="B476" s="332" t="s">
        <v>283</v>
      </c>
      <c r="C476" s="332"/>
      <c r="D476" s="332"/>
      <c r="E476" s="332"/>
      <c r="F476" s="332"/>
      <c r="G476" s="76"/>
      <c r="H476" s="171"/>
      <c r="I476" s="147"/>
      <c r="J476" s="328"/>
      <c r="K476" s="328"/>
      <c r="L476" s="328"/>
    </row>
    <row r="477" spans="2:12" ht="27.95" hidden="1" customHeight="1" outlineLevel="1" thickBot="1" x14ac:dyDescent="0.2">
      <c r="B477" s="333" t="s">
        <v>337</v>
      </c>
      <c r="C477" s="333"/>
      <c r="D477" s="333"/>
      <c r="E477" s="333"/>
      <c r="F477" s="333"/>
      <c r="G477" s="77"/>
      <c r="H477" s="172"/>
      <c r="I477" s="153"/>
      <c r="J477" s="328"/>
      <c r="K477" s="328"/>
      <c r="L477" s="328"/>
    </row>
    <row r="478" spans="2:12" ht="27.95" hidden="1" customHeight="1" outlineLevel="1" thickBot="1" x14ac:dyDescent="0.2">
      <c r="B478" s="299" t="s">
        <v>341</v>
      </c>
      <c r="C478" s="300"/>
      <c r="D478" s="300"/>
      <c r="E478" s="300"/>
      <c r="F478" s="300"/>
      <c r="G478" s="301"/>
      <c r="H478" s="210">
        <f>SUM(H466:H477)</f>
        <v>0</v>
      </c>
      <c r="I478" s="199"/>
      <c r="J478" s="211">
        <f>IFERROR(MIN(H477/I477,100000)*I477+ROUNDDOWN(SUM(H466:H476)*3/4,-3),0)</f>
        <v>0</v>
      </c>
      <c r="K478" s="212">
        <v>10000000</v>
      </c>
      <c r="L478" s="213">
        <f>MIN(J478,K478)</f>
        <v>0</v>
      </c>
    </row>
    <row r="479" spans="2:12" collapsed="1" x14ac:dyDescent="0.15">
      <c r="I479" s="190"/>
    </row>
    <row r="480" spans="2:12" x14ac:dyDescent="0.15">
      <c r="C480" s="334" t="s">
        <v>335</v>
      </c>
      <c r="D480" s="334"/>
      <c r="E480" s="334"/>
      <c r="F480" s="334"/>
      <c r="G480" s="191">
        <f>J7+J317</f>
        <v>0</v>
      </c>
      <c r="I480" s="190"/>
    </row>
    <row r="481" spans="3:13" s="157" customFormat="1" ht="14.25" thickBot="1" x14ac:dyDescent="0.2">
      <c r="C481" s="156"/>
      <c r="D481" s="156"/>
      <c r="E481" s="156"/>
      <c r="F481" s="156"/>
      <c r="G481" s="156"/>
      <c r="L481" s="156"/>
      <c r="M481" s="156"/>
    </row>
    <row r="482" spans="3:13" s="157" customFormat="1" ht="35.1" customHeight="1" thickTop="1" thickBot="1" x14ac:dyDescent="0.2">
      <c r="C482" s="335" t="s">
        <v>284</v>
      </c>
      <c r="D482" s="336"/>
      <c r="E482" s="336"/>
      <c r="F482" s="336"/>
      <c r="G482" s="192">
        <f>J8+J318</f>
        <v>0</v>
      </c>
      <c r="L482" s="156"/>
      <c r="M482" s="156"/>
    </row>
    <row r="483" spans="3:13" s="157" customFormat="1" ht="14.25" thickTop="1" x14ac:dyDescent="0.15">
      <c r="C483" s="156"/>
      <c r="D483" s="156"/>
      <c r="E483" s="156"/>
      <c r="F483" s="156"/>
      <c r="G483" s="156"/>
      <c r="L483" s="156"/>
      <c r="M483" s="156"/>
    </row>
  </sheetData>
  <sheetProtection formatRows="0"/>
  <protectedRanges>
    <protectedRange sqref="D12:H12 D18:H18 D24:H24 D30:H30 D36:H36 D42:H42 D48:H48 D54:H54 D60:H60 D66:H66 D74:H74" name="範囲1"/>
  </protectedRanges>
  <mergeCells count="496">
    <mergeCell ref="L78:L79"/>
    <mergeCell ref="L81:L82"/>
    <mergeCell ref="L84:L85"/>
    <mergeCell ref="B478:G478"/>
    <mergeCell ref="C480:F480"/>
    <mergeCell ref="C482:F482"/>
    <mergeCell ref="L466:L477"/>
    <mergeCell ref="B467:F467"/>
    <mergeCell ref="B468:F468"/>
    <mergeCell ref="B469:F469"/>
    <mergeCell ref="B470:F470"/>
    <mergeCell ref="B471:F471"/>
    <mergeCell ref="B472:F472"/>
    <mergeCell ref="B473:F473"/>
    <mergeCell ref="B474:F474"/>
    <mergeCell ref="B475:F475"/>
    <mergeCell ref="B462:G462"/>
    <mergeCell ref="D464:H464"/>
    <mergeCell ref="B465:F465"/>
    <mergeCell ref="B466:F466"/>
    <mergeCell ref="J466:J477"/>
    <mergeCell ref="K466:K477"/>
    <mergeCell ref="B476:F476"/>
    <mergeCell ref="B477:F477"/>
    <mergeCell ref="L450:L461"/>
    <mergeCell ref="B451:F451"/>
    <mergeCell ref="B452:F452"/>
    <mergeCell ref="B453:F453"/>
    <mergeCell ref="B454:F454"/>
    <mergeCell ref="B455:F455"/>
    <mergeCell ref="B456:F456"/>
    <mergeCell ref="B457:F457"/>
    <mergeCell ref="B458:F458"/>
    <mergeCell ref="B459:F459"/>
    <mergeCell ref="B446:G446"/>
    <mergeCell ref="D448:H448"/>
    <mergeCell ref="B449:F449"/>
    <mergeCell ref="B450:F450"/>
    <mergeCell ref="J450:J461"/>
    <mergeCell ref="K450:K461"/>
    <mergeCell ref="B460:F460"/>
    <mergeCell ref="B461:F461"/>
    <mergeCell ref="L434:L445"/>
    <mergeCell ref="B435:F435"/>
    <mergeCell ref="B436:F436"/>
    <mergeCell ref="B437:F437"/>
    <mergeCell ref="B438:F438"/>
    <mergeCell ref="B439:F439"/>
    <mergeCell ref="B440:F440"/>
    <mergeCell ref="B441:F441"/>
    <mergeCell ref="B442:F442"/>
    <mergeCell ref="B443:F443"/>
    <mergeCell ref="B430:G430"/>
    <mergeCell ref="D432:H432"/>
    <mergeCell ref="B433:F433"/>
    <mergeCell ref="B434:F434"/>
    <mergeCell ref="J434:J445"/>
    <mergeCell ref="K434:K445"/>
    <mergeCell ref="B444:F444"/>
    <mergeCell ref="B445:F445"/>
    <mergeCell ref="L418:L429"/>
    <mergeCell ref="B419:F419"/>
    <mergeCell ref="B420:F420"/>
    <mergeCell ref="B421:F421"/>
    <mergeCell ref="B422:F422"/>
    <mergeCell ref="B423:F423"/>
    <mergeCell ref="B424:F424"/>
    <mergeCell ref="B425:F425"/>
    <mergeCell ref="B426:F426"/>
    <mergeCell ref="B427:F427"/>
    <mergeCell ref="B414:G414"/>
    <mergeCell ref="D416:H416"/>
    <mergeCell ref="B417:F417"/>
    <mergeCell ref="B418:F418"/>
    <mergeCell ref="J418:J429"/>
    <mergeCell ref="K418:K429"/>
    <mergeCell ref="B428:F428"/>
    <mergeCell ref="B429:F429"/>
    <mergeCell ref="L402:L413"/>
    <mergeCell ref="B403:F403"/>
    <mergeCell ref="B404:F404"/>
    <mergeCell ref="B405:F405"/>
    <mergeCell ref="B406:F406"/>
    <mergeCell ref="B407:F407"/>
    <mergeCell ref="B408:F408"/>
    <mergeCell ref="B409:F409"/>
    <mergeCell ref="B410:F410"/>
    <mergeCell ref="B411:F411"/>
    <mergeCell ref="B398:G398"/>
    <mergeCell ref="D400:H400"/>
    <mergeCell ref="B401:F401"/>
    <mergeCell ref="B402:F402"/>
    <mergeCell ref="J402:J413"/>
    <mergeCell ref="K402:K413"/>
    <mergeCell ref="B412:F412"/>
    <mergeCell ref="B413:F413"/>
    <mergeCell ref="L386:L397"/>
    <mergeCell ref="B387:F387"/>
    <mergeCell ref="B388:F388"/>
    <mergeCell ref="B389:F389"/>
    <mergeCell ref="B390:F390"/>
    <mergeCell ref="B391:F391"/>
    <mergeCell ref="B392:F392"/>
    <mergeCell ref="B393:F393"/>
    <mergeCell ref="B394:F394"/>
    <mergeCell ref="B395:F395"/>
    <mergeCell ref="B382:G382"/>
    <mergeCell ref="D384:H384"/>
    <mergeCell ref="B385:F385"/>
    <mergeCell ref="B386:F386"/>
    <mergeCell ref="J386:J397"/>
    <mergeCell ref="K386:K397"/>
    <mergeCell ref="B396:F396"/>
    <mergeCell ref="B397:F397"/>
    <mergeCell ref="L370:L381"/>
    <mergeCell ref="B371:F371"/>
    <mergeCell ref="B372:F372"/>
    <mergeCell ref="B373:F373"/>
    <mergeCell ref="B374:F374"/>
    <mergeCell ref="B375:F375"/>
    <mergeCell ref="B376:F376"/>
    <mergeCell ref="B377:F377"/>
    <mergeCell ref="B378:F378"/>
    <mergeCell ref="B379:F379"/>
    <mergeCell ref="B366:G366"/>
    <mergeCell ref="D368:H368"/>
    <mergeCell ref="B369:F369"/>
    <mergeCell ref="B370:F370"/>
    <mergeCell ref="J370:J381"/>
    <mergeCell ref="K370:K381"/>
    <mergeCell ref="B380:F380"/>
    <mergeCell ref="B381:F381"/>
    <mergeCell ref="L354:L365"/>
    <mergeCell ref="B355:F355"/>
    <mergeCell ref="B356:F356"/>
    <mergeCell ref="B357:F357"/>
    <mergeCell ref="B358:F358"/>
    <mergeCell ref="B359:F359"/>
    <mergeCell ref="B360:F360"/>
    <mergeCell ref="B361:F361"/>
    <mergeCell ref="B362:F362"/>
    <mergeCell ref="B363:F363"/>
    <mergeCell ref="B350:G350"/>
    <mergeCell ref="D352:H352"/>
    <mergeCell ref="B353:F353"/>
    <mergeCell ref="B354:F354"/>
    <mergeCell ref="J354:J365"/>
    <mergeCell ref="K354:K365"/>
    <mergeCell ref="B364:F364"/>
    <mergeCell ref="B365:F365"/>
    <mergeCell ref="K338:K349"/>
    <mergeCell ref="L338:L349"/>
    <mergeCell ref="B339:F339"/>
    <mergeCell ref="B340:F340"/>
    <mergeCell ref="B341:F341"/>
    <mergeCell ref="B342:F342"/>
    <mergeCell ref="B343:F343"/>
    <mergeCell ref="B344:F344"/>
    <mergeCell ref="B345:F345"/>
    <mergeCell ref="B346:F346"/>
    <mergeCell ref="B334:G334"/>
    <mergeCell ref="D336:H336"/>
    <mergeCell ref="B337:F337"/>
    <mergeCell ref="B338:F338"/>
    <mergeCell ref="J338:J349"/>
    <mergeCell ref="B347:F347"/>
    <mergeCell ref="B348:F348"/>
    <mergeCell ref="B349:F349"/>
    <mergeCell ref="J322:J333"/>
    <mergeCell ref="K322:K333"/>
    <mergeCell ref="L322:L333"/>
    <mergeCell ref="B323:F323"/>
    <mergeCell ref="B324:F324"/>
    <mergeCell ref="B325:F325"/>
    <mergeCell ref="B326:F326"/>
    <mergeCell ref="B308:F308"/>
    <mergeCell ref="B309:F309"/>
    <mergeCell ref="B310:F310"/>
    <mergeCell ref="B311:F311"/>
    <mergeCell ref="B312:G312"/>
    <mergeCell ref="I312:K312"/>
    <mergeCell ref="B327:F327"/>
    <mergeCell ref="B328:F328"/>
    <mergeCell ref="B329:F329"/>
    <mergeCell ref="B330:F330"/>
    <mergeCell ref="B331:F331"/>
    <mergeCell ref="B332:F332"/>
    <mergeCell ref="D320:H320"/>
    <mergeCell ref="B321:F321"/>
    <mergeCell ref="B322:F322"/>
    <mergeCell ref="B333:F333"/>
    <mergeCell ref="B301:G301"/>
    <mergeCell ref="I301:K301"/>
    <mergeCell ref="B304:F304"/>
    <mergeCell ref="B305:F305"/>
    <mergeCell ref="B306:F306"/>
    <mergeCell ref="B307:F307"/>
    <mergeCell ref="B296:F296"/>
    <mergeCell ref="B297:F297"/>
    <mergeCell ref="B298:G298"/>
    <mergeCell ref="I298:K298"/>
    <mergeCell ref="B299:F299"/>
    <mergeCell ref="B300:F300"/>
    <mergeCell ref="D290:H290"/>
    <mergeCell ref="B292:F292"/>
    <mergeCell ref="B293:F293"/>
    <mergeCell ref="B294:F294"/>
    <mergeCell ref="B295:G295"/>
    <mergeCell ref="I295:K295"/>
    <mergeCell ref="B284:F284"/>
    <mergeCell ref="B285:F285"/>
    <mergeCell ref="B286:F286"/>
    <mergeCell ref="B287:F287"/>
    <mergeCell ref="B288:G288"/>
    <mergeCell ref="I288:K288"/>
    <mergeCell ref="B277:G277"/>
    <mergeCell ref="I277:K277"/>
    <mergeCell ref="B280:F280"/>
    <mergeCell ref="B281:F281"/>
    <mergeCell ref="B282:F282"/>
    <mergeCell ref="B283:F283"/>
    <mergeCell ref="B272:F272"/>
    <mergeCell ref="B273:F273"/>
    <mergeCell ref="B274:G274"/>
    <mergeCell ref="I274:K274"/>
    <mergeCell ref="B275:F275"/>
    <mergeCell ref="B276:F276"/>
    <mergeCell ref="D266:H266"/>
    <mergeCell ref="B268:F268"/>
    <mergeCell ref="B269:F269"/>
    <mergeCell ref="B270:F270"/>
    <mergeCell ref="B271:G271"/>
    <mergeCell ref="I271:K271"/>
    <mergeCell ref="B260:F260"/>
    <mergeCell ref="B261:F261"/>
    <mergeCell ref="B262:F262"/>
    <mergeCell ref="B263:F263"/>
    <mergeCell ref="B264:G264"/>
    <mergeCell ref="I264:K264"/>
    <mergeCell ref="B253:G253"/>
    <mergeCell ref="I253:K253"/>
    <mergeCell ref="B256:F256"/>
    <mergeCell ref="B257:F257"/>
    <mergeCell ref="B258:F258"/>
    <mergeCell ref="B259:F259"/>
    <mergeCell ref="B248:F248"/>
    <mergeCell ref="B249:F249"/>
    <mergeCell ref="B250:G250"/>
    <mergeCell ref="I250:K250"/>
    <mergeCell ref="B251:F251"/>
    <mergeCell ref="B252:F252"/>
    <mergeCell ref="D242:H242"/>
    <mergeCell ref="B244:F244"/>
    <mergeCell ref="B245:F245"/>
    <mergeCell ref="B246:F246"/>
    <mergeCell ref="B247:G247"/>
    <mergeCell ref="I247:K247"/>
    <mergeCell ref="B236:F236"/>
    <mergeCell ref="B237:F237"/>
    <mergeCell ref="B238:F238"/>
    <mergeCell ref="B239:F239"/>
    <mergeCell ref="B240:G240"/>
    <mergeCell ref="I240:K240"/>
    <mergeCell ref="B229:G229"/>
    <mergeCell ref="I229:K229"/>
    <mergeCell ref="B232:F232"/>
    <mergeCell ref="B233:F233"/>
    <mergeCell ref="B234:F234"/>
    <mergeCell ref="B235:F235"/>
    <mergeCell ref="B224:F224"/>
    <mergeCell ref="B225:F225"/>
    <mergeCell ref="B226:G226"/>
    <mergeCell ref="I226:K226"/>
    <mergeCell ref="B227:F227"/>
    <mergeCell ref="B228:F228"/>
    <mergeCell ref="D218:H218"/>
    <mergeCell ref="B220:F220"/>
    <mergeCell ref="B221:F221"/>
    <mergeCell ref="B222:F222"/>
    <mergeCell ref="B223:G223"/>
    <mergeCell ref="I223:K223"/>
    <mergeCell ref="B212:F212"/>
    <mergeCell ref="B213:F213"/>
    <mergeCell ref="B214:F214"/>
    <mergeCell ref="B215:F215"/>
    <mergeCell ref="B216:G216"/>
    <mergeCell ref="I216:K216"/>
    <mergeCell ref="B205:G205"/>
    <mergeCell ref="I205:K205"/>
    <mergeCell ref="B208:F208"/>
    <mergeCell ref="B209:F209"/>
    <mergeCell ref="B210:F210"/>
    <mergeCell ref="B211:F211"/>
    <mergeCell ref="B200:F200"/>
    <mergeCell ref="B201:F201"/>
    <mergeCell ref="B202:G202"/>
    <mergeCell ref="I202:K202"/>
    <mergeCell ref="B203:F203"/>
    <mergeCell ref="B204:F204"/>
    <mergeCell ref="D194:H194"/>
    <mergeCell ref="B196:F196"/>
    <mergeCell ref="B197:F197"/>
    <mergeCell ref="B198:F198"/>
    <mergeCell ref="B199:G199"/>
    <mergeCell ref="I199:K199"/>
    <mergeCell ref="B188:F188"/>
    <mergeCell ref="B189:F189"/>
    <mergeCell ref="B190:F190"/>
    <mergeCell ref="B191:F191"/>
    <mergeCell ref="B192:G192"/>
    <mergeCell ref="I192:K192"/>
    <mergeCell ref="B181:G181"/>
    <mergeCell ref="I181:K181"/>
    <mergeCell ref="B184:F184"/>
    <mergeCell ref="B185:F185"/>
    <mergeCell ref="B186:F186"/>
    <mergeCell ref="B187:F187"/>
    <mergeCell ref="B176:F176"/>
    <mergeCell ref="B177:F177"/>
    <mergeCell ref="B178:G178"/>
    <mergeCell ref="I178:K178"/>
    <mergeCell ref="B179:F179"/>
    <mergeCell ref="B180:F180"/>
    <mergeCell ref="D170:H170"/>
    <mergeCell ref="B172:F172"/>
    <mergeCell ref="B173:F173"/>
    <mergeCell ref="B174:F174"/>
    <mergeCell ref="B175:G175"/>
    <mergeCell ref="I175:K175"/>
    <mergeCell ref="B164:F164"/>
    <mergeCell ref="B165:F165"/>
    <mergeCell ref="B166:F166"/>
    <mergeCell ref="B167:F167"/>
    <mergeCell ref="B168:G168"/>
    <mergeCell ref="I168:K168"/>
    <mergeCell ref="B157:G157"/>
    <mergeCell ref="I157:K157"/>
    <mergeCell ref="B160:F160"/>
    <mergeCell ref="B161:F161"/>
    <mergeCell ref="B162:F162"/>
    <mergeCell ref="B163:F163"/>
    <mergeCell ref="B152:F152"/>
    <mergeCell ref="B153:F153"/>
    <mergeCell ref="B154:G154"/>
    <mergeCell ref="I154:K154"/>
    <mergeCell ref="B155:F155"/>
    <mergeCell ref="B156:F156"/>
    <mergeCell ref="D146:H146"/>
    <mergeCell ref="B148:F148"/>
    <mergeCell ref="B149:F149"/>
    <mergeCell ref="B150:F150"/>
    <mergeCell ref="B151:G151"/>
    <mergeCell ref="I151:K151"/>
    <mergeCell ref="B140:F140"/>
    <mergeCell ref="B141:F141"/>
    <mergeCell ref="B142:F142"/>
    <mergeCell ref="B143:F143"/>
    <mergeCell ref="B144:G144"/>
    <mergeCell ref="I144:K144"/>
    <mergeCell ref="B133:G133"/>
    <mergeCell ref="I133:K133"/>
    <mergeCell ref="B136:F136"/>
    <mergeCell ref="B137:F137"/>
    <mergeCell ref="B138:F138"/>
    <mergeCell ref="B139:F139"/>
    <mergeCell ref="B128:F128"/>
    <mergeCell ref="B129:F129"/>
    <mergeCell ref="B130:G130"/>
    <mergeCell ref="I130:K130"/>
    <mergeCell ref="B131:F131"/>
    <mergeCell ref="B132:F132"/>
    <mergeCell ref="D122:H122"/>
    <mergeCell ref="B124:F124"/>
    <mergeCell ref="B125:F125"/>
    <mergeCell ref="B126:F126"/>
    <mergeCell ref="B127:G127"/>
    <mergeCell ref="I127:K127"/>
    <mergeCell ref="B116:F116"/>
    <mergeCell ref="B117:F117"/>
    <mergeCell ref="B118:F118"/>
    <mergeCell ref="B119:F119"/>
    <mergeCell ref="B120:G120"/>
    <mergeCell ref="I120:K120"/>
    <mergeCell ref="B109:G109"/>
    <mergeCell ref="I109:K109"/>
    <mergeCell ref="B112:F112"/>
    <mergeCell ref="B113:F113"/>
    <mergeCell ref="B114:F114"/>
    <mergeCell ref="B115:F115"/>
    <mergeCell ref="B104:F104"/>
    <mergeCell ref="B105:F105"/>
    <mergeCell ref="B106:G106"/>
    <mergeCell ref="I106:K106"/>
    <mergeCell ref="B107:F107"/>
    <mergeCell ref="B108:F108"/>
    <mergeCell ref="I96:K96"/>
    <mergeCell ref="D98:H98"/>
    <mergeCell ref="B100:F100"/>
    <mergeCell ref="B101:F101"/>
    <mergeCell ref="B102:F102"/>
    <mergeCell ref="B103:G103"/>
    <mergeCell ref="I103:K103"/>
    <mergeCell ref="B91:F91"/>
    <mergeCell ref="B92:F92"/>
    <mergeCell ref="B93:F93"/>
    <mergeCell ref="B94:F94"/>
    <mergeCell ref="B95:F95"/>
    <mergeCell ref="B96:G96"/>
    <mergeCell ref="B84:F84"/>
    <mergeCell ref="B85:G85"/>
    <mergeCell ref="I85:K85"/>
    <mergeCell ref="B88:F88"/>
    <mergeCell ref="B89:F89"/>
    <mergeCell ref="B90:F90"/>
    <mergeCell ref="I79:K79"/>
    <mergeCell ref="B80:F80"/>
    <mergeCell ref="B81:F81"/>
    <mergeCell ref="B82:G82"/>
    <mergeCell ref="I82:K82"/>
    <mergeCell ref="B83:F83"/>
    <mergeCell ref="B70:G70"/>
    <mergeCell ref="D74:H74"/>
    <mergeCell ref="B76:F76"/>
    <mergeCell ref="B77:F77"/>
    <mergeCell ref="B78:F78"/>
    <mergeCell ref="B79:G79"/>
    <mergeCell ref="B64:G64"/>
    <mergeCell ref="D66:H66"/>
    <mergeCell ref="B67:G67"/>
    <mergeCell ref="B68:D68"/>
    <mergeCell ref="E68:G68"/>
    <mergeCell ref="B69:D69"/>
    <mergeCell ref="E69:G69"/>
    <mergeCell ref="B58:G58"/>
    <mergeCell ref="D60:H60"/>
    <mergeCell ref="B61:G61"/>
    <mergeCell ref="B62:D62"/>
    <mergeCell ref="E62:G62"/>
    <mergeCell ref="B63:D63"/>
    <mergeCell ref="E63:G63"/>
    <mergeCell ref="B52:G52"/>
    <mergeCell ref="D54:H54"/>
    <mergeCell ref="B55:G55"/>
    <mergeCell ref="B56:D56"/>
    <mergeCell ref="E56:G56"/>
    <mergeCell ref="B57:D57"/>
    <mergeCell ref="E57:G57"/>
    <mergeCell ref="B46:G46"/>
    <mergeCell ref="D48:H48"/>
    <mergeCell ref="B49:G49"/>
    <mergeCell ref="B50:D50"/>
    <mergeCell ref="E50:G50"/>
    <mergeCell ref="B51:D51"/>
    <mergeCell ref="E51:G51"/>
    <mergeCell ref="B40:G40"/>
    <mergeCell ref="D42:H42"/>
    <mergeCell ref="B43:G43"/>
    <mergeCell ref="B44:D44"/>
    <mergeCell ref="E44:G44"/>
    <mergeCell ref="B45:D45"/>
    <mergeCell ref="E45:G45"/>
    <mergeCell ref="B34:G34"/>
    <mergeCell ref="D36:H36"/>
    <mergeCell ref="B37:G37"/>
    <mergeCell ref="B38:D38"/>
    <mergeCell ref="E38:G38"/>
    <mergeCell ref="B39:D39"/>
    <mergeCell ref="E39:G39"/>
    <mergeCell ref="B28:G28"/>
    <mergeCell ref="D30:H30"/>
    <mergeCell ref="B31:G31"/>
    <mergeCell ref="B32:D32"/>
    <mergeCell ref="E32:G32"/>
    <mergeCell ref="B33:D33"/>
    <mergeCell ref="E33:G33"/>
    <mergeCell ref="B25:G25"/>
    <mergeCell ref="B26:D26"/>
    <mergeCell ref="E26:G26"/>
    <mergeCell ref="B27:D27"/>
    <mergeCell ref="E27:G27"/>
    <mergeCell ref="B16:G16"/>
    <mergeCell ref="D18:H18"/>
    <mergeCell ref="B19:G19"/>
    <mergeCell ref="B20:D20"/>
    <mergeCell ref="E20:G20"/>
    <mergeCell ref="B21:D21"/>
    <mergeCell ref="E21:G21"/>
    <mergeCell ref="B3:L3"/>
    <mergeCell ref="D12:H12"/>
    <mergeCell ref="B13:G13"/>
    <mergeCell ref="B14:D14"/>
    <mergeCell ref="E14:G14"/>
    <mergeCell ref="B15:D15"/>
    <mergeCell ref="E15:G15"/>
    <mergeCell ref="B22:G22"/>
    <mergeCell ref="D24:H24"/>
  </mergeCells>
  <phoneticPr fontId="2"/>
  <dataValidations count="1">
    <dataValidation type="list" allowBlank="1" showInputMessage="1" showErrorMessage="1" sqref="B78:F78 B81:F81 B270:F270 B89:F95 B84:F84 B102:F102 B105:F105 B113:F119 B273:F273 B281:F287 B276:F276 B108:F108 B126:F126 B129:F129 B137:F143 B132:F132 B150:F150 B153:F153 B161:F167 B156:F156 B174:F174 B177:F177 B185:F191 B180:F180 B198:F198 B201:F201 B209:F215 B204:F204 B222:F222 B225:F225 B233:F239 B228:F228 B246:F246 B249:F249 B257:F263 B252:F252 B294:F294 B297:F297 B305:F311 B300:F300" xr:uid="{CD5869F7-0E1C-41E7-B6DA-0A2D39F18C5C}">
      <formula1>"移乗支援（装着）,移乗支援（リフト）,移乗支援（その他）,移動支援,排泄支援,入浴支援（トロリーバス）,入浴支援（その他）,見守り・コミュニケーション,介護業務支援（介護ソフト）,介護業務支援（その他）,機能訓練支援,食事・栄養管理支援,認知症生活支援・認知症ケア支援,効果的・効率的なコミュニケーションを図るための機器（インカム等）,バックオフィスソフト,ウェアラブル端末"</formula1>
    </dataValidation>
  </dataValidations>
  <printOptions horizontalCentered="1"/>
  <pageMargins left="0.78740157480314965" right="0.78740157480314965" top="0.78740157480314965" bottom="0.39370078740157483" header="0.31496062992125984" footer="0.31496062992125984"/>
  <pageSetup paperSize="9" scale="56" orientation="portrait" r:id="rId1"/>
  <colBreaks count="2" manualBreakCount="2">
    <brk id="13" max="39" man="1"/>
    <brk id="16" max="3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8A8A-D77A-4091-92A4-DB872FB7DC32}">
  <sheetPr>
    <tabColor theme="3" tint="0.79998168889431442"/>
    <pageSetUpPr fitToPage="1"/>
  </sheetPr>
  <dimension ref="A2:N483"/>
  <sheetViews>
    <sheetView view="pageBreakPreview" zoomScaleNormal="100" zoomScaleSheetLayoutView="100" workbookViewId="0">
      <selection activeCell="H29" sqref="H29"/>
    </sheetView>
  </sheetViews>
  <sheetFormatPr defaultRowHeight="13.5" outlineLevelRow="2" x14ac:dyDescent="0.15"/>
  <cols>
    <col min="1" max="1" width="2.125" style="156" customWidth="1"/>
    <col min="2" max="2" width="3.875" style="156" customWidth="1"/>
    <col min="3" max="5" width="9" style="156"/>
    <col min="6" max="6" width="2.75" style="156" customWidth="1"/>
    <col min="7" max="7" width="27.75" style="156" customWidth="1"/>
    <col min="8" max="8" width="16.125" style="157" bestFit="1" customWidth="1"/>
    <col min="9" max="9" width="8.125" style="157" bestFit="1" customWidth="1"/>
    <col min="10" max="10" width="25.75" style="157" customWidth="1"/>
    <col min="11" max="11" width="14.125" style="157" bestFit="1" customWidth="1"/>
    <col min="12" max="12" width="21.625" style="156" bestFit="1" customWidth="1"/>
    <col min="13" max="13" width="4.875" style="156" customWidth="1"/>
    <col min="14" max="14" width="9" style="157"/>
    <col min="15" max="16384" width="9" style="156"/>
  </cols>
  <sheetData>
    <row r="2" spans="1:12" ht="15" customHeight="1" x14ac:dyDescent="0.15">
      <c r="A2" s="156" t="s">
        <v>90</v>
      </c>
    </row>
    <row r="3" spans="1:12" ht="16.5" customHeight="1" x14ac:dyDescent="0.15">
      <c r="B3" s="284" t="s">
        <v>91</v>
      </c>
      <c r="C3" s="284"/>
      <c r="D3" s="284"/>
      <c r="E3" s="284"/>
      <c r="F3" s="284"/>
      <c r="G3" s="284"/>
      <c r="H3" s="284"/>
      <c r="I3" s="284"/>
      <c r="J3" s="284"/>
      <c r="K3" s="284"/>
      <c r="L3" s="284"/>
    </row>
    <row r="4" spans="1:12" x14ac:dyDescent="0.15">
      <c r="B4" s="158"/>
      <c r="C4" s="158"/>
      <c r="D4" s="158"/>
      <c r="E4" s="158"/>
      <c r="F4" s="158"/>
      <c r="G4" s="158"/>
      <c r="H4" s="158"/>
      <c r="I4" s="158"/>
      <c r="J4" s="158"/>
      <c r="K4" s="158"/>
      <c r="L4" s="158"/>
    </row>
    <row r="5" spans="1:12" x14ac:dyDescent="0.15">
      <c r="G5" s="158"/>
      <c r="H5" s="158"/>
      <c r="I5" s="158"/>
      <c r="L5" s="159" t="s">
        <v>92</v>
      </c>
    </row>
    <row r="6" spans="1:12" x14ac:dyDescent="0.15">
      <c r="B6" s="156" t="s">
        <v>275</v>
      </c>
      <c r="G6" s="158"/>
      <c r="H6" s="158"/>
      <c r="I6" s="158"/>
      <c r="L6" s="159"/>
    </row>
    <row r="7" spans="1:12" x14ac:dyDescent="0.15">
      <c r="G7" s="158"/>
      <c r="H7" s="159"/>
      <c r="I7" s="159" t="s">
        <v>336</v>
      </c>
      <c r="J7" s="160">
        <f>H16+H22+H28+H34+H40+H46+H52+H58+H64+H70+H79+H82+H85+H96+H103+H106+H109+H120+H127+H130+H133+H144+H151+H154+H157+H168+H175+H178+H181+H192+H199+H202+H205+H216+H223+H226+H229+H240+H247+H250+H253+H264+H271+H274+H277+H288+H295+H298+H301+H312</f>
        <v>4300000</v>
      </c>
      <c r="L7" s="159"/>
    </row>
    <row r="8" spans="1:12" ht="16.5" customHeight="1" x14ac:dyDescent="0.15">
      <c r="H8" s="159"/>
      <c r="I8" s="159" t="s">
        <v>273</v>
      </c>
      <c r="J8" s="160">
        <f>MIN(8000000,L16+L22+L28+L34+L40+L46+L52+L58+L64+L70+L78+L81+L84+L96+L103+L106+L109+L120+L127+L130+L133+L144+L151+L154+L157+L168+L175+L178+L181+L192+L199+L202+L205+L216+L223+L226+L229+L240+L247+L250+L253+L264+L271+L274+L277+L288+L295+L298+L301+L312)</f>
        <v>2975000</v>
      </c>
      <c r="K8" s="157" t="s">
        <v>323</v>
      </c>
      <c r="L8" s="160"/>
    </row>
    <row r="9" spans="1:12" ht="7.5" customHeight="1" x14ac:dyDescent="0.15">
      <c r="L9" s="160"/>
    </row>
    <row r="10" spans="1:12" ht="16.5" customHeight="1" collapsed="1" x14ac:dyDescent="0.15">
      <c r="B10" s="156" t="s">
        <v>280</v>
      </c>
      <c r="L10" s="160"/>
    </row>
    <row r="11" spans="1:12" ht="7.5" customHeight="1" x14ac:dyDescent="0.15">
      <c r="L11" s="159"/>
    </row>
    <row r="12" spans="1:12" ht="15" customHeight="1" x14ac:dyDescent="0.15">
      <c r="B12" s="54" t="s">
        <v>274</v>
      </c>
      <c r="C12" s="54"/>
      <c r="D12" s="337" t="s">
        <v>347</v>
      </c>
      <c r="E12" s="337"/>
      <c r="F12" s="337"/>
      <c r="G12" s="337"/>
      <c r="H12" s="337"/>
      <c r="I12" s="50"/>
      <c r="J12" s="74"/>
      <c r="K12" s="75"/>
      <c r="L12" s="75"/>
    </row>
    <row r="13" spans="1:12" ht="27" customHeight="1" x14ac:dyDescent="0.15">
      <c r="B13" s="286" t="s">
        <v>279</v>
      </c>
      <c r="C13" s="287"/>
      <c r="D13" s="287"/>
      <c r="E13" s="287"/>
      <c r="F13" s="287"/>
      <c r="G13" s="288"/>
      <c r="H13" s="52" t="s">
        <v>94</v>
      </c>
      <c r="I13" s="136" t="s">
        <v>325</v>
      </c>
      <c r="J13" s="52" t="s">
        <v>326</v>
      </c>
      <c r="K13" s="51" t="s">
        <v>327</v>
      </c>
      <c r="L13" s="134" t="s">
        <v>320</v>
      </c>
    </row>
    <row r="14" spans="1:12" ht="27.95" customHeight="1" x14ac:dyDescent="0.15">
      <c r="B14" s="289" t="s">
        <v>322</v>
      </c>
      <c r="C14" s="290"/>
      <c r="D14" s="291"/>
      <c r="E14" s="338" t="s">
        <v>349</v>
      </c>
      <c r="F14" s="339"/>
      <c r="G14" s="340"/>
      <c r="H14" s="149">
        <v>600000</v>
      </c>
      <c r="I14" s="149">
        <v>3</v>
      </c>
      <c r="J14" s="127">
        <f>IFERROR(ROUNDDOWN(H14/I14*3/4,-3),0)</f>
        <v>150000</v>
      </c>
      <c r="K14" s="133">
        <v>100000</v>
      </c>
      <c r="L14" s="127">
        <f>MIN(J14,K14)*I14</f>
        <v>300000</v>
      </c>
    </row>
    <row r="15" spans="1:12" ht="27.95" customHeight="1" thickBot="1" x14ac:dyDescent="0.2">
      <c r="B15" s="295" t="s">
        <v>319</v>
      </c>
      <c r="C15" s="295"/>
      <c r="D15" s="295"/>
      <c r="E15" s="341" t="s">
        <v>348</v>
      </c>
      <c r="F15" s="342"/>
      <c r="G15" s="343"/>
      <c r="H15" s="150">
        <v>2400000</v>
      </c>
      <c r="I15" s="137"/>
      <c r="J15" s="138">
        <f>ROUNDDOWN(H15*3/4,-3)</f>
        <v>1800000</v>
      </c>
      <c r="K15" s="137"/>
      <c r="L15" s="138">
        <f>J15</f>
        <v>1800000</v>
      </c>
    </row>
    <row r="16" spans="1:12" ht="27.95" customHeight="1" thickBot="1" x14ac:dyDescent="0.2">
      <c r="B16" s="299" t="s">
        <v>321</v>
      </c>
      <c r="C16" s="300"/>
      <c r="D16" s="300"/>
      <c r="E16" s="300"/>
      <c r="F16" s="300"/>
      <c r="G16" s="301"/>
      <c r="H16" s="195">
        <f>SUM(H14:H15)</f>
        <v>3000000</v>
      </c>
      <c r="I16" s="196"/>
      <c r="J16" s="196"/>
      <c r="K16" s="197">
        <v>2000000</v>
      </c>
      <c r="L16" s="193">
        <f>MIN(L14+L15,K16)</f>
        <v>2000000</v>
      </c>
    </row>
    <row r="17" spans="2:12" ht="13.5" customHeight="1" x14ac:dyDescent="0.15"/>
    <row r="18" spans="2:12" ht="15" hidden="1" customHeight="1" outlineLevel="1" x14ac:dyDescent="0.15">
      <c r="B18" s="161" t="s">
        <v>274</v>
      </c>
      <c r="C18" s="161"/>
      <c r="D18" s="285"/>
      <c r="E18" s="285"/>
      <c r="F18" s="285"/>
      <c r="G18" s="285"/>
      <c r="H18" s="285"/>
      <c r="J18" s="162"/>
      <c r="K18" s="163"/>
      <c r="L18" s="163"/>
    </row>
    <row r="19" spans="2:12" ht="27" hidden="1" customHeight="1" outlineLevel="1" x14ac:dyDescent="0.15">
      <c r="B19" s="286" t="s">
        <v>279</v>
      </c>
      <c r="C19" s="287"/>
      <c r="D19" s="287"/>
      <c r="E19" s="287"/>
      <c r="F19" s="287"/>
      <c r="G19" s="288"/>
      <c r="H19" s="164" t="s">
        <v>94</v>
      </c>
      <c r="I19" s="165" t="s">
        <v>325</v>
      </c>
      <c r="J19" s="164" t="s">
        <v>326</v>
      </c>
      <c r="K19" s="166" t="s">
        <v>327</v>
      </c>
      <c r="L19" s="167" t="s">
        <v>320</v>
      </c>
    </row>
    <row r="20" spans="2:12" ht="27.95" hidden="1" customHeight="1" outlineLevel="1" x14ac:dyDescent="0.15">
      <c r="B20" s="289" t="s">
        <v>322</v>
      </c>
      <c r="C20" s="290"/>
      <c r="D20" s="291"/>
      <c r="E20" s="292"/>
      <c r="F20" s="293"/>
      <c r="G20" s="294"/>
      <c r="H20" s="171"/>
      <c r="I20" s="171"/>
      <c r="J20" s="168">
        <f>IFERROR(ROUNDDOWN(H20/I20*3/4,-3),0)</f>
        <v>0</v>
      </c>
      <c r="K20" s="169">
        <v>100000</v>
      </c>
      <c r="L20" s="168">
        <f>MIN(J20,K20)*I20</f>
        <v>0</v>
      </c>
    </row>
    <row r="21" spans="2:12" ht="27.95" hidden="1" customHeight="1" outlineLevel="1" thickBot="1" x14ac:dyDescent="0.2">
      <c r="B21" s="295" t="s">
        <v>319</v>
      </c>
      <c r="C21" s="295"/>
      <c r="D21" s="295"/>
      <c r="E21" s="296"/>
      <c r="F21" s="297"/>
      <c r="G21" s="298"/>
      <c r="H21" s="172"/>
      <c r="I21" s="137"/>
      <c r="J21" s="170">
        <f>ROUNDDOWN(H21*3/4,-3)</f>
        <v>0</v>
      </c>
      <c r="K21" s="137"/>
      <c r="L21" s="170">
        <f>J21</f>
        <v>0</v>
      </c>
    </row>
    <row r="22" spans="2:12" ht="27.95" hidden="1" customHeight="1" outlineLevel="1" thickBot="1" x14ac:dyDescent="0.2">
      <c r="B22" s="299" t="s">
        <v>321</v>
      </c>
      <c r="C22" s="300"/>
      <c r="D22" s="300"/>
      <c r="E22" s="300"/>
      <c r="F22" s="300"/>
      <c r="G22" s="301"/>
      <c r="H22" s="195">
        <f>SUM(H20:H21)</f>
        <v>0</v>
      </c>
      <c r="I22" s="196"/>
      <c r="J22" s="196"/>
      <c r="K22" s="201"/>
      <c r="L22" s="200">
        <f>MIN(L20+L21,K22)</f>
        <v>0</v>
      </c>
    </row>
    <row r="23" spans="2:12" ht="13.5" customHeight="1" collapsed="1" x14ac:dyDescent="0.15"/>
    <row r="24" spans="2:12" ht="15" hidden="1" customHeight="1" outlineLevel="1" x14ac:dyDescent="0.15">
      <c r="B24" s="161" t="s">
        <v>274</v>
      </c>
      <c r="C24" s="161"/>
      <c r="D24" s="285"/>
      <c r="E24" s="285"/>
      <c r="F24" s="285"/>
      <c r="G24" s="285"/>
      <c r="H24" s="285"/>
      <c r="J24" s="162"/>
      <c r="K24" s="163"/>
      <c r="L24" s="163"/>
    </row>
    <row r="25" spans="2:12" ht="27" hidden="1" customHeight="1" outlineLevel="1" x14ac:dyDescent="0.15">
      <c r="B25" s="286" t="s">
        <v>279</v>
      </c>
      <c r="C25" s="287"/>
      <c r="D25" s="287"/>
      <c r="E25" s="287"/>
      <c r="F25" s="287"/>
      <c r="G25" s="288"/>
      <c r="H25" s="164" t="s">
        <v>94</v>
      </c>
      <c r="I25" s="165" t="s">
        <v>325</v>
      </c>
      <c r="J25" s="164" t="s">
        <v>326</v>
      </c>
      <c r="K25" s="166" t="s">
        <v>327</v>
      </c>
      <c r="L25" s="167" t="s">
        <v>320</v>
      </c>
    </row>
    <row r="26" spans="2:12" ht="27.95" hidden="1" customHeight="1" outlineLevel="1" x14ac:dyDescent="0.15">
      <c r="B26" s="289" t="s">
        <v>322</v>
      </c>
      <c r="C26" s="290"/>
      <c r="D26" s="291"/>
      <c r="E26" s="292"/>
      <c r="F26" s="293"/>
      <c r="G26" s="294"/>
      <c r="H26" s="171"/>
      <c r="I26" s="171"/>
      <c r="J26" s="168">
        <f>IFERROR(ROUNDDOWN(H26/I26*3/4,-3),0)</f>
        <v>0</v>
      </c>
      <c r="K26" s="169">
        <v>100000</v>
      </c>
      <c r="L26" s="168">
        <f>MIN(J26,K26)*I26</f>
        <v>0</v>
      </c>
    </row>
    <row r="27" spans="2:12" ht="27.95" hidden="1" customHeight="1" outlineLevel="1" thickBot="1" x14ac:dyDescent="0.2">
      <c r="B27" s="295" t="s">
        <v>319</v>
      </c>
      <c r="C27" s="295"/>
      <c r="D27" s="295"/>
      <c r="E27" s="296"/>
      <c r="F27" s="297"/>
      <c r="G27" s="298"/>
      <c r="H27" s="172"/>
      <c r="I27" s="137"/>
      <c r="J27" s="170">
        <f>ROUNDDOWN(H27*3/4,-3)</f>
        <v>0</v>
      </c>
      <c r="K27" s="137"/>
      <c r="L27" s="170">
        <f>J27</f>
        <v>0</v>
      </c>
    </row>
    <row r="28" spans="2:12" ht="27.95" hidden="1" customHeight="1" outlineLevel="1" thickBot="1" x14ac:dyDescent="0.2">
      <c r="B28" s="299" t="s">
        <v>321</v>
      </c>
      <c r="C28" s="300"/>
      <c r="D28" s="300"/>
      <c r="E28" s="300"/>
      <c r="F28" s="300"/>
      <c r="G28" s="301"/>
      <c r="H28" s="195">
        <f>SUM(H26:H27)</f>
        <v>0</v>
      </c>
      <c r="I28" s="196"/>
      <c r="J28" s="196"/>
      <c r="K28" s="201"/>
      <c r="L28" s="200">
        <f>MIN(L26+L27,K28)</f>
        <v>0</v>
      </c>
    </row>
    <row r="29" spans="2:12" ht="13.5" customHeight="1" collapsed="1" x14ac:dyDescent="0.15"/>
    <row r="30" spans="2:12" ht="15" hidden="1" customHeight="1" outlineLevel="2" x14ac:dyDescent="0.15">
      <c r="B30" s="161" t="s">
        <v>274</v>
      </c>
      <c r="C30" s="161"/>
      <c r="D30" s="285"/>
      <c r="E30" s="285"/>
      <c r="F30" s="285"/>
      <c r="G30" s="285"/>
      <c r="H30" s="285"/>
      <c r="J30" s="162"/>
      <c r="K30" s="163"/>
      <c r="L30" s="163"/>
    </row>
    <row r="31" spans="2:12" ht="27" hidden="1" customHeight="1" outlineLevel="2" x14ac:dyDescent="0.15">
      <c r="B31" s="286" t="s">
        <v>279</v>
      </c>
      <c r="C31" s="287"/>
      <c r="D31" s="287"/>
      <c r="E31" s="287"/>
      <c r="F31" s="287"/>
      <c r="G31" s="288"/>
      <c r="H31" s="164" t="s">
        <v>94</v>
      </c>
      <c r="I31" s="165" t="s">
        <v>325</v>
      </c>
      <c r="J31" s="164" t="s">
        <v>326</v>
      </c>
      <c r="K31" s="166" t="s">
        <v>327</v>
      </c>
      <c r="L31" s="167" t="s">
        <v>320</v>
      </c>
    </row>
    <row r="32" spans="2:12" ht="27.95" hidden="1" customHeight="1" outlineLevel="2" x14ac:dyDescent="0.15">
      <c r="B32" s="289" t="s">
        <v>322</v>
      </c>
      <c r="C32" s="290"/>
      <c r="D32" s="291"/>
      <c r="E32" s="292"/>
      <c r="F32" s="293"/>
      <c r="G32" s="294"/>
      <c r="H32" s="171"/>
      <c r="I32" s="171"/>
      <c r="J32" s="168">
        <f>IFERROR(ROUNDDOWN(H32/I32*3/4,-3),0)</f>
        <v>0</v>
      </c>
      <c r="K32" s="169">
        <v>100000</v>
      </c>
      <c r="L32" s="168">
        <f>MIN(J32,K32)*I32</f>
        <v>0</v>
      </c>
    </row>
    <row r="33" spans="2:12" ht="27.95" hidden="1" customHeight="1" outlineLevel="2" thickBot="1" x14ac:dyDescent="0.2">
      <c r="B33" s="295" t="s">
        <v>319</v>
      </c>
      <c r="C33" s="295"/>
      <c r="D33" s="295"/>
      <c r="E33" s="296"/>
      <c r="F33" s="297"/>
      <c r="G33" s="298"/>
      <c r="H33" s="172"/>
      <c r="I33" s="137"/>
      <c r="J33" s="170">
        <f>ROUNDDOWN(H33*3/4,-3)</f>
        <v>0</v>
      </c>
      <c r="K33" s="137"/>
      <c r="L33" s="170">
        <f>J33</f>
        <v>0</v>
      </c>
    </row>
    <row r="34" spans="2:12" ht="27.95" hidden="1" customHeight="1" outlineLevel="2" thickBot="1" x14ac:dyDescent="0.2">
      <c r="B34" s="299" t="s">
        <v>321</v>
      </c>
      <c r="C34" s="300"/>
      <c r="D34" s="300"/>
      <c r="E34" s="300"/>
      <c r="F34" s="300"/>
      <c r="G34" s="301"/>
      <c r="H34" s="195">
        <f>SUM(H32:H33)</f>
        <v>0</v>
      </c>
      <c r="I34" s="196"/>
      <c r="J34" s="196"/>
      <c r="K34" s="201"/>
      <c r="L34" s="200">
        <f>MIN(L32+L33,K34)</f>
        <v>0</v>
      </c>
    </row>
    <row r="35" spans="2:12" ht="13.5" customHeight="1" collapsed="1" x14ac:dyDescent="0.15"/>
    <row r="36" spans="2:12" ht="15" hidden="1" customHeight="1" outlineLevel="1" x14ac:dyDescent="0.15">
      <c r="B36" s="161" t="s">
        <v>274</v>
      </c>
      <c r="C36" s="161"/>
      <c r="D36" s="285"/>
      <c r="E36" s="285"/>
      <c r="F36" s="285"/>
      <c r="G36" s="285"/>
      <c r="H36" s="285"/>
      <c r="J36" s="162"/>
      <c r="K36" s="163"/>
      <c r="L36" s="163"/>
    </row>
    <row r="37" spans="2:12" ht="27" hidden="1" customHeight="1" outlineLevel="1" x14ac:dyDescent="0.15">
      <c r="B37" s="286" t="s">
        <v>279</v>
      </c>
      <c r="C37" s="287"/>
      <c r="D37" s="287"/>
      <c r="E37" s="287"/>
      <c r="F37" s="287"/>
      <c r="G37" s="288"/>
      <c r="H37" s="164" t="s">
        <v>94</v>
      </c>
      <c r="I37" s="165" t="s">
        <v>325</v>
      </c>
      <c r="J37" s="164" t="s">
        <v>326</v>
      </c>
      <c r="K37" s="166" t="s">
        <v>327</v>
      </c>
      <c r="L37" s="167" t="s">
        <v>320</v>
      </c>
    </row>
    <row r="38" spans="2:12" ht="27.95" hidden="1" customHeight="1" outlineLevel="1" x14ac:dyDescent="0.15">
      <c r="B38" s="289" t="s">
        <v>322</v>
      </c>
      <c r="C38" s="290"/>
      <c r="D38" s="291"/>
      <c r="E38" s="292"/>
      <c r="F38" s="293"/>
      <c r="G38" s="294"/>
      <c r="H38" s="171"/>
      <c r="I38" s="171"/>
      <c r="J38" s="168">
        <f>IFERROR(ROUNDDOWN(H38/I38*3/4,-3),0)</f>
        <v>0</v>
      </c>
      <c r="K38" s="169">
        <v>100000</v>
      </c>
      <c r="L38" s="168">
        <f>MIN(J38,K38)*I38</f>
        <v>0</v>
      </c>
    </row>
    <row r="39" spans="2:12" ht="27.95" hidden="1" customHeight="1" outlineLevel="1" thickBot="1" x14ac:dyDescent="0.2">
      <c r="B39" s="295" t="s">
        <v>319</v>
      </c>
      <c r="C39" s="295"/>
      <c r="D39" s="295"/>
      <c r="E39" s="296"/>
      <c r="F39" s="297"/>
      <c r="G39" s="298"/>
      <c r="H39" s="172"/>
      <c r="I39" s="137"/>
      <c r="J39" s="170">
        <f>ROUNDDOWN(H39*3/4,-3)</f>
        <v>0</v>
      </c>
      <c r="K39" s="137"/>
      <c r="L39" s="170">
        <f>J39</f>
        <v>0</v>
      </c>
    </row>
    <row r="40" spans="2:12" ht="27.95" hidden="1" customHeight="1" outlineLevel="1" thickBot="1" x14ac:dyDescent="0.2">
      <c r="B40" s="299" t="s">
        <v>321</v>
      </c>
      <c r="C40" s="300"/>
      <c r="D40" s="300"/>
      <c r="E40" s="300"/>
      <c r="F40" s="300"/>
      <c r="G40" s="301"/>
      <c r="H40" s="195">
        <f>SUM(H38:H39)</f>
        <v>0</v>
      </c>
      <c r="I40" s="196"/>
      <c r="J40" s="196"/>
      <c r="K40" s="201"/>
      <c r="L40" s="200">
        <f>MIN(L38+L39,K40)</f>
        <v>0</v>
      </c>
    </row>
    <row r="41" spans="2:12" ht="13.5" customHeight="1" collapsed="1" x14ac:dyDescent="0.15"/>
    <row r="42" spans="2:12" ht="15" hidden="1" customHeight="1" outlineLevel="1" x14ac:dyDescent="0.15">
      <c r="B42" s="161" t="s">
        <v>274</v>
      </c>
      <c r="C42" s="161"/>
      <c r="D42" s="285"/>
      <c r="E42" s="285"/>
      <c r="F42" s="285"/>
      <c r="G42" s="285"/>
      <c r="H42" s="285"/>
      <c r="J42" s="162"/>
      <c r="K42" s="163"/>
      <c r="L42" s="163"/>
    </row>
    <row r="43" spans="2:12" ht="27" hidden="1" customHeight="1" outlineLevel="1" x14ac:dyDescent="0.15">
      <c r="B43" s="286" t="s">
        <v>279</v>
      </c>
      <c r="C43" s="287"/>
      <c r="D43" s="287"/>
      <c r="E43" s="287"/>
      <c r="F43" s="287"/>
      <c r="G43" s="288"/>
      <c r="H43" s="164" t="s">
        <v>94</v>
      </c>
      <c r="I43" s="165" t="s">
        <v>325</v>
      </c>
      <c r="J43" s="164" t="s">
        <v>326</v>
      </c>
      <c r="K43" s="166" t="s">
        <v>327</v>
      </c>
      <c r="L43" s="167" t="s">
        <v>320</v>
      </c>
    </row>
    <row r="44" spans="2:12" ht="27.95" hidden="1" customHeight="1" outlineLevel="1" x14ac:dyDescent="0.15">
      <c r="B44" s="289" t="s">
        <v>322</v>
      </c>
      <c r="C44" s="290"/>
      <c r="D44" s="291"/>
      <c r="E44" s="292"/>
      <c r="F44" s="293"/>
      <c r="G44" s="294"/>
      <c r="H44" s="171"/>
      <c r="I44" s="171"/>
      <c r="J44" s="168">
        <f>IFERROR(ROUNDDOWN(H44/I44*3/4,-3),0)</f>
        <v>0</v>
      </c>
      <c r="K44" s="169">
        <v>100000</v>
      </c>
      <c r="L44" s="168">
        <f>MIN(J44,K44)*I44</f>
        <v>0</v>
      </c>
    </row>
    <row r="45" spans="2:12" ht="27.95" hidden="1" customHeight="1" outlineLevel="1" thickBot="1" x14ac:dyDescent="0.2">
      <c r="B45" s="295" t="s">
        <v>319</v>
      </c>
      <c r="C45" s="295"/>
      <c r="D45" s="295"/>
      <c r="E45" s="296"/>
      <c r="F45" s="297"/>
      <c r="G45" s="298"/>
      <c r="H45" s="172"/>
      <c r="I45" s="137"/>
      <c r="J45" s="170">
        <f>ROUNDDOWN(H45*3/4,-3)</f>
        <v>0</v>
      </c>
      <c r="K45" s="137"/>
      <c r="L45" s="170">
        <f>J45</f>
        <v>0</v>
      </c>
    </row>
    <row r="46" spans="2:12" ht="27.95" hidden="1" customHeight="1" outlineLevel="1" thickBot="1" x14ac:dyDescent="0.2">
      <c r="B46" s="299" t="s">
        <v>321</v>
      </c>
      <c r="C46" s="300"/>
      <c r="D46" s="300"/>
      <c r="E46" s="300"/>
      <c r="F46" s="300"/>
      <c r="G46" s="301"/>
      <c r="H46" s="195">
        <f>SUM(H44:H45)</f>
        <v>0</v>
      </c>
      <c r="I46" s="196"/>
      <c r="J46" s="196"/>
      <c r="K46" s="201"/>
      <c r="L46" s="200">
        <f>MIN(L44+L45,K46)</f>
        <v>0</v>
      </c>
    </row>
    <row r="47" spans="2:12" ht="13.5" customHeight="1" collapsed="1" x14ac:dyDescent="0.15"/>
    <row r="48" spans="2:12" ht="15" hidden="1" customHeight="1" outlineLevel="1" x14ac:dyDescent="0.15">
      <c r="B48" s="161" t="s">
        <v>274</v>
      </c>
      <c r="C48" s="161"/>
      <c r="D48" s="285"/>
      <c r="E48" s="285"/>
      <c r="F48" s="285"/>
      <c r="G48" s="285"/>
      <c r="H48" s="285"/>
      <c r="J48" s="162"/>
      <c r="K48" s="163"/>
      <c r="L48" s="163"/>
    </row>
    <row r="49" spans="2:12" ht="27" hidden="1" customHeight="1" outlineLevel="1" x14ac:dyDescent="0.15">
      <c r="B49" s="286" t="s">
        <v>279</v>
      </c>
      <c r="C49" s="287"/>
      <c r="D49" s="287"/>
      <c r="E49" s="287"/>
      <c r="F49" s="287"/>
      <c r="G49" s="288"/>
      <c r="H49" s="164" t="s">
        <v>94</v>
      </c>
      <c r="I49" s="165" t="s">
        <v>325</v>
      </c>
      <c r="J49" s="164" t="s">
        <v>326</v>
      </c>
      <c r="K49" s="166" t="s">
        <v>327</v>
      </c>
      <c r="L49" s="167" t="s">
        <v>320</v>
      </c>
    </row>
    <row r="50" spans="2:12" ht="27.95" hidden="1" customHeight="1" outlineLevel="1" x14ac:dyDescent="0.15">
      <c r="B50" s="289" t="s">
        <v>322</v>
      </c>
      <c r="C50" s="290"/>
      <c r="D50" s="291"/>
      <c r="E50" s="292"/>
      <c r="F50" s="293"/>
      <c r="G50" s="294"/>
      <c r="H50" s="171"/>
      <c r="I50" s="171"/>
      <c r="J50" s="168">
        <f>IFERROR(ROUNDDOWN(H50/I50*3/4,-3),0)</f>
        <v>0</v>
      </c>
      <c r="K50" s="169">
        <v>100000</v>
      </c>
      <c r="L50" s="168">
        <f>MIN(J50,K50)*I50</f>
        <v>0</v>
      </c>
    </row>
    <row r="51" spans="2:12" ht="27.95" hidden="1" customHeight="1" outlineLevel="1" thickBot="1" x14ac:dyDescent="0.2">
      <c r="B51" s="295" t="s">
        <v>319</v>
      </c>
      <c r="C51" s="295"/>
      <c r="D51" s="295"/>
      <c r="E51" s="296"/>
      <c r="F51" s="297"/>
      <c r="G51" s="298"/>
      <c r="H51" s="172"/>
      <c r="I51" s="137"/>
      <c r="J51" s="170">
        <f>ROUNDDOWN(H51*3/4,-3)</f>
        <v>0</v>
      </c>
      <c r="K51" s="137"/>
      <c r="L51" s="170">
        <f>J51</f>
        <v>0</v>
      </c>
    </row>
    <row r="52" spans="2:12" ht="27.95" hidden="1" customHeight="1" outlineLevel="1" thickBot="1" x14ac:dyDescent="0.2">
      <c r="B52" s="299" t="s">
        <v>321</v>
      </c>
      <c r="C52" s="300"/>
      <c r="D52" s="300"/>
      <c r="E52" s="300"/>
      <c r="F52" s="300"/>
      <c r="G52" s="301"/>
      <c r="H52" s="195">
        <f>SUM(H50:H51)</f>
        <v>0</v>
      </c>
      <c r="I52" s="196"/>
      <c r="J52" s="196"/>
      <c r="K52" s="201"/>
      <c r="L52" s="200">
        <f>MIN(L50+L51,K52)</f>
        <v>0</v>
      </c>
    </row>
    <row r="53" spans="2:12" ht="13.5" customHeight="1" collapsed="1" x14ac:dyDescent="0.15"/>
    <row r="54" spans="2:12" ht="15" hidden="1" customHeight="1" outlineLevel="1" x14ac:dyDescent="0.15">
      <c r="B54" s="161" t="s">
        <v>274</v>
      </c>
      <c r="C54" s="161"/>
      <c r="D54" s="285"/>
      <c r="E54" s="285"/>
      <c r="F54" s="285"/>
      <c r="G54" s="285"/>
      <c r="H54" s="285"/>
      <c r="J54" s="162"/>
      <c r="K54" s="163"/>
      <c r="L54" s="163"/>
    </row>
    <row r="55" spans="2:12" ht="27" hidden="1" customHeight="1" outlineLevel="1" x14ac:dyDescent="0.15">
      <c r="B55" s="286" t="s">
        <v>279</v>
      </c>
      <c r="C55" s="287"/>
      <c r="D55" s="287"/>
      <c r="E55" s="287"/>
      <c r="F55" s="287"/>
      <c r="G55" s="288"/>
      <c r="H55" s="164" t="s">
        <v>94</v>
      </c>
      <c r="I55" s="165" t="s">
        <v>325</v>
      </c>
      <c r="J55" s="164" t="s">
        <v>326</v>
      </c>
      <c r="K55" s="166" t="s">
        <v>327</v>
      </c>
      <c r="L55" s="167" t="s">
        <v>320</v>
      </c>
    </row>
    <row r="56" spans="2:12" ht="27.95" hidden="1" customHeight="1" outlineLevel="1" x14ac:dyDescent="0.15">
      <c r="B56" s="289" t="s">
        <v>322</v>
      </c>
      <c r="C56" s="290"/>
      <c r="D56" s="291"/>
      <c r="E56" s="292"/>
      <c r="F56" s="293"/>
      <c r="G56" s="294"/>
      <c r="H56" s="171"/>
      <c r="I56" s="171"/>
      <c r="J56" s="168">
        <f>IFERROR(ROUNDDOWN(H56/I56*3/4,-3),0)</f>
        <v>0</v>
      </c>
      <c r="K56" s="169">
        <v>100000</v>
      </c>
      <c r="L56" s="168">
        <f>MIN(J56,K56)*I56</f>
        <v>0</v>
      </c>
    </row>
    <row r="57" spans="2:12" ht="27.95" hidden="1" customHeight="1" outlineLevel="1" thickBot="1" x14ac:dyDescent="0.2">
      <c r="B57" s="295" t="s">
        <v>319</v>
      </c>
      <c r="C57" s="295"/>
      <c r="D57" s="295"/>
      <c r="E57" s="296"/>
      <c r="F57" s="297"/>
      <c r="G57" s="298"/>
      <c r="H57" s="172"/>
      <c r="I57" s="137"/>
      <c r="J57" s="170">
        <f>ROUNDDOWN(H57*3/4,-3)</f>
        <v>0</v>
      </c>
      <c r="K57" s="137"/>
      <c r="L57" s="170">
        <f>J57</f>
        <v>0</v>
      </c>
    </row>
    <row r="58" spans="2:12" ht="27.95" hidden="1" customHeight="1" outlineLevel="1" thickBot="1" x14ac:dyDescent="0.2">
      <c r="B58" s="299" t="s">
        <v>321</v>
      </c>
      <c r="C58" s="300"/>
      <c r="D58" s="300"/>
      <c r="E58" s="300"/>
      <c r="F58" s="300"/>
      <c r="G58" s="301"/>
      <c r="H58" s="195">
        <f>SUM(H56:H57)</f>
        <v>0</v>
      </c>
      <c r="I58" s="196"/>
      <c r="J58" s="196"/>
      <c r="K58" s="201"/>
      <c r="L58" s="200">
        <f>MIN(L56+L57,K58)</f>
        <v>0</v>
      </c>
    </row>
    <row r="59" spans="2:12" ht="13.5" customHeight="1" collapsed="1" x14ac:dyDescent="0.15"/>
    <row r="60" spans="2:12" ht="15" hidden="1" customHeight="1" outlineLevel="1" x14ac:dyDescent="0.15">
      <c r="B60" s="161" t="s">
        <v>274</v>
      </c>
      <c r="C60" s="161"/>
      <c r="D60" s="285"/>
      <c r="E60" s="285"/>
      <c r="F60" s="285"/>
      <c r="G60" s="285"/>
      <c r="H60" s="285"/>
      <c r="J60" s="162"/>
      <c r="K60" s="163"/>
      <c r="L60" s="163"/>
    </row>
    <row r="61" spans="2:12" ht="27" hidden="1" customHeight="1" outlineLevel="1" x14ac:dyDescent="0.15">
      <c r="B61" s="286" t="s">
        <v>279</v>
      </c>
      <c r="C61" s="287"/>
      <c r="D61" s="287"/>
      <c r="E61" s="287"/>
      <c r="F61" s="287"/>
      <c r="G61" s="288"/>
      <c r="H61" s="164" t="s">
        <v>94</v>
      </c>
      <c r="I61" s="165" t="s">
        <v>325</v>
      </c>
      <c r="J61" s="164" t="s">
        <v>326</v>
      </c>
      <c r="K61" s="166" t="s">
        <v>327</v>
      </c>
      <c r="L61" s="167" t="s">
        <v>320</v>
      </c>
    </row>
    <row r="62" spans="2:12" ht="27.95" hidden="1" customHeight="1" outlineLevel="1" x14ac:dyDescent="0.15">
      <c r="B62" s="289" t="s">
        <v>322</v>
      </c>
      <c r="C62" s="290"/>
      <c r="D62" s="291"/>
      <c r="E62" s="292"/>
      <c r="F62" s="293"/>
      <c r="G62" s="294"/>
      <c r="H62" s="171"/>
      <c r="I62" s="171"/>
      <c r="J62" s="168">
        <f>IFERROR(ROUNDDOWN(H62/I62*3/4,-3),0)</f>
        <v>0</v>
      </c>
      <c r="K62" s="169">
        <v>100000</v>
      </c>
      <c r="L62" s="168">
        <f>MIN(J62,K62)*I62</f>
        <v>0</v>
      </c>
    </row>
    <row r="63" spans="2:12" ht="27.95" hidden="1" customHeight="1" outlineLevel="1" thickBot="1" x14ac:dyDescent="0.2">
      <c r="B63" s="295" t="s">
        <v>319</v>
      </c>
      <c r="C63" s="295"/>
      <c r="D63" s="295"/>
      <c r="E63" s="296"/>
      <c r="F63" s="297"/>
      <c r="G63" s="298"/>
      <c r="H63" s="172"/>
      <c r="I63" s="137"/>
      <c r="J63" s="170">
        <f>ROUNDDOWN(H63*3/4,-3)</f>
        <v>0</v>
      </c>
      <c r="K63" s="137"/>
      <c r="L63" s="170">
        <f>J63</f>
        <v>0</v>
      </c>
    </row>
    <row r="64" spans="2:12" ht="27.95" hidden="1" customHeight="1" outlineLevel="1" thickBot="1" x14ac:dyDescent="0.2">
      <c r="B64" s="299" t="s">
        <v>321</v>
      </c>
      <c r="C64" s="300"/>
      <c r="D64" s="300"/>
      <c r="E64" s="300"/>
      <c r="F64" s="300"/>
      <c r="G64" s="301"/>
      <c r="H64" s="195">
        <f>SUM(H62:H63)</f>
        <v>0</v>
      </c>
      <c r="I64" s="196"/>
      <c r="J64" s="196"/>
      <c r="K64" s="201"/>
      <c r="L64" s="200">
        <f>MIN(L62+L63,K64)</f>
        <v>0</v>
      </c>
    </row>
    <row r="65" spans="2:12" ht="13.5" customHeight="1" collapsed="1" x14ac:dyDescent="0.15"/>
    <row r="66" spans="2:12" ht="15" hidden="1" customHeight="1" outlineLevel="1" x14ac:dyDescent="0.15">
      <c r="B66" s="161" t="s">
        <v>274</v>
      </c>
      <c r="C66" s="161"/>
      <c r="D66" s="285"/>
      <c r="E66" s="285"/>
      <c r="F66" s="285"/>
      <c r="G66" s="285"/>
      <c r="H66" s="285"/>
      <c r="J66" s="162"/>
      <c r="K66" s="163"/>
      <c r="L66" s="163"/>
    </row>
    <row r="67" spans="2:12" ht="27" hidden="1" customHeight="1" outlineLevel="1" x14ac:dyDescent="0.15">
      <c r="B67" s="286" t="s">
        <v>279</v>
      </c>
      <c r="C67" s="287"/>
      <c r="D67" s="287"/>
      <c r="E67" s="287"/>
      <c r="F67" s="287"/>
      <c r="G67" s="288"/>
      <c r="H67" s="164" t="s">
        <v>94</v>
      </c>
      <c r="I67" s="165" t="s">
        <v>325</v>
      </c>
      <c r="J67" s="164" t="s">
        <v>326</v>
      </c>
      <c r="K67" s="166" t="s">
        <v>327</v>
      </c>
      <c r="L67" s="167" t="s">
        <v>320</v>
      </c>
    </row>
    <row r="68" spans="2:12" ht="27.95" hidden="1" customHeight="1" outlineLevel="1" x14ac:dyDescent="0.15">
      <c r="B68" s="289" t="s">
        <v>322</v>
      </c>
      <c r="C68" s="290"/>
      <c r="D68" s="291"/>
      <c r="E68" s="292"/>
      <c r="F68" s="293"/>
      <c r="G68" s="294"/>
      <c r="H68" s="171"/>
      <c r="I68" s="171"/>
      <c r="J68" s="168">
        <f>IFERROR(ROUNDDOWN(H68/I68*3/4,-3),0)</f>
        <v>0</v>
      </c>
      <c r="K68" s="169">
        <v>100000</v>
      </c>
      <c r="L68" s="168">
        <f>MIN(J68,K68)*I68</f>
        <v>0</v>
      </c>
    </row>
    <row r="69" spans="2:12" ht="27.95" hidden="1" customHeight="1" outlineLevel="1" thickBot="1" x14ac:dyDescent="0.2">
      <c r="B69" s="295" t="s">
        <v>319</v>
      </c>
      <c r="C69" s="295"/>
      <c r="D69" s="295"/>
      <c r="E69" s="296"/>
      <c r="F69" s="297"/>
      <c r="G69" s="298"/>
      <c r="H69" s="172"/>
      <c r="I69" s="137"/>
      <c r="J69" s="170">
        <f>ROUNDDOWN(H69*3/4,-3)</f>
        <v>0</v>
      </c>
      <c r="K69" s="137"/>
      <c r="L69" s="170">
        <f>J69</f>
        <v>0</v>
      </c>
    </row>
    <row r="70" spans="2:12" ht="27.95" hidden="1" customHeight="1" outlineLevel="1" thickBot="1" x14ac:dyDescent="0.2">
      <c r="B70" s="299" t="s">
        <v>321</v>
      </c>
      <c r="C70" s="300"/>
      <c r="D70" s="300"/>
      <c r="E70" s="300"/>
      <c r="F70" s="300"/>
      <c r="G70" s="301"/>
      <c r="H70" s="195">
        <f>SUM(H68:H69)</f>
        <v>0</v>
      </c>
      <c r="I70" s="196"/>
      <c r="J70" s="196"/>
      <c r="K70" s="201"/>
      <c r="L70" s="200">
        <f>MIN(L68+L69,K70)</f>
        <v>0</v>
      </c>
    </row>
    <row r="71" spans="2:12" ht="13.5" customHeight="1" collapsed="1" x14ac:dyDescent="0.15">
      <c r="L71" s="159"/>
    </row>
    <row r="72" spans="2:12" ht="15" customHeight="1" x14ac:dyDescent="0.15">
      <c r="B72" s="156" t="s">
        <v>276</v>
      </c>
      <c r="L72" s="159"/>
    </row>
    <row r="73" spans="2:12" ht="7.5" customHeight="1" x14ac:dyDescent="0.15">
      <c r="L73" s="159"/>
    </row>
    <row r="74" spans="2:12" ht="15" customHeight="1" x14ac:dyDescent="0.15">
      <c r="B74" s="49" t="s">
        <v>274</v>
      </c>
      <c r="C74" s="49"/>
      <c r="D74" s="344" t="s">
        <v>347</v>
      </c>
      <c r="E74" s="344"/>
      <c r="F74" s="344"/>
      <c r="G74" s="344"/>
      <c r="H74" s="344"/>
      <c r="I74" s="146"/>
      <c r="J74" s="53"/>
      <c r="K74" s="78"/>
      <c r="L74" s="78"/>
    </row>
    <row r="75" spans="2:12" ht="15" customHeight="1" x14ac:dyDescent="0.15">
      <c r="B75" s="54" t="s">
        <v>332</v>
      </c>
      <c r="C75" s="54"/>
      <c r="D75" s="135"/>
      <c r="E75" s="135"/>
      <c r="F75" s="135"/>
      <c r="G75" s="135"/>
      <c r="H75" s="135"/>
      <c r="I75" s="135"/>
      <c r="J75" s="74"/>
      <c r="K75" s="75"/>
      <c r="L75" s="75"/>
    </row>
    <row r="76" spans="2:12" ht="27.75" thickBot="1" x14ac:dyDescent="0.2">
      <c r="B76" s="286" t="s">
        <v>222</v>
      </c>
      <c r="C76" s="287"/>
      <c r="D76" s="287"/>
      <c r="E76" s="287"/>
      <c r="F76" s="288"/>
      <c r="G76" s="124" t="s">
        <v>93</v>
      </c>
      <c r="H76" s="139" t="s">
        <v>324</v>
      </c>
      <c r="I76" s="140" t="s">
        <v>328</v>
      </c>
      <c r="J76" s="139" t="s">
        <v>329</v>
      </c>
      <c r="K76" s="141" t="s">
        <v>330</v>
      </c>
      <c r="L76" s="139" t="s">
        <v>331</v>
      </c>
    </row>
    <row r="77" spans="2:12" ht="27.95" customHeight="1" x14ac:dyDescent="0.15">
      <c r="B77" s="303" t="s">
        <v>318</v>
      </c>
      <c r="C77" s="304"/>
      <c r="D77" s="304"/>
      <c r="E77" s="304"/>
      <c r="F77" s="304"/>
      <c r="G77" s="142"/>
      <c r="H77" s="151">
        <v>500000</v>
      </c>
      <c r="I77" s="151">
        <v>5</v>
      </c>
      <c r="J77" s="143">
        <f>IFERROR(ROUNDDOWN(H77/I77*3/4,-3),0)</f>
        <v>75000</v>
      </c>
      <c r="K77" s="144">
        <v>100000</v>
      </c>
      <c r="L77" s="145">
        <f>MIN(J77,K77)*I77</f>
        <v>375000</v>
      </c>
    </row>
    <row r="78" spans="2:12" ht="27.95" customHeight="1" x14ac:dyDescent="0.15">
      <c r="B78" s="345" t="s">
        <v>343</v>
      </c>
      <c r="C78" s="346"/>
      <c r="D78" s="346"/>
      <c r="E78" s="346"/>
      <c r="F78" s="346"/>
      <c r="G78" s="76"/>
      <c r="H78" s="149">
        <v>200000</v>
      </c>
      <c r="I78" s="149">
        <v>1</v>
      </c>
      <c r="J78" s="127">
        <f t="shared" ref="J78" si="0">IFERROR(ROUNDDOWN(H78/I78*3/4,-3),0)</f>
        <v>150000</v>
      </c>
      <c r="K78" s="51">
        <f>IF(B78="","",VLOOKUP(B78,データ!C:D,2,0))</f>
        <v>1000000</v>
      </c>
      <c r="L78" s="658">
        <f>IFERROR(ROUNDDOWN(MIN((L77+H78*3/4)/I78,K78),-3)*I78,0)</f>
        <v>525000</v>
      </c>
    </row>
    <row r="79" spans="2:12" ht="27.95" customHeight="1" thickBot="1" x14ac:dyDescent="0.2">
      <c r="B79" s="347" t="s">
        <v>277</v>
      </c>
      <c r="C79" s="348"/>
      <c r="D79" s="348"/>
      <c r="E79" s="348"/>
      <c r="F79" s="348"/>
      <c r="G79" s="348"/>
      <c r="H79" s="194">
        <f>SUM(H77:H78)</f>
        <v>700000</v>
      </c>
      <c r="I79" s="350"/>
      <c r="J79" s="351"/>
      <c r="K79" s="352"/>
      <c r="L79" s="659"/>
    </row>
    <row r="80" spans="2:12" ht="27.95" hidden="1" customHeight="1" outlineLevel="1" x14ac:dyDescent="0.15">
      <c r="B80" s="319" t="s">
        <v>318</v>
      </c>
      <c r="C80" s="320"/>
      <c r="D80" s="320"/>
      <c r="E80" s="320"/>
      <c r="F80" s="320"/>
      <c r="G80" s="99"/>
      <c r="H80" s="204"/>
      <c r="I80" s="204"/>
      <c r="J80" s="205">
        <f t="shared" ref="J80:J81" si="1">IFERROR(ROUNDDOWN(H80/I80*3/4,-3),0)</f>
        <v>0</v>
      </c>
      <c r="K80" s="206">
        <v>100000</v>
      </c>
      <c r="L80" s="207">
        <f t="shared" ref="L80:L81" si="2">MIN(J80,K80)*I80</f>
        <v>0</v>
      </c>
    </row>
    <row r="81" spans="2:12" ht="27.95" hidden="1" customHeight="1" outlineLevel="1" x14ac:dyDescent="0.15">
      <c r="B81" s="309"/>
      <c r="C81" s="310"/>
      <c r="D81" s="310"/>
      <c r="E81" s="310"/>
      <c r="F81" s="310"/>
      <c r="G81" s="77"/>
      <c r="H81" s="172"/>
      <c r="I81" s="172"/>
      <c r="J81" s="170">
        <f t="shared" si="1"/>
        <v>0</v>
      </c>
      <c r="K81" s="179" t="str">
        <f>IF(B81="","",VLOOKUP(B81,データ!C:D,2,0))</f>
        <v/>
      </c>
      <c r="L81" s="658">
        <f>IFERROR(ROUNDDOWN(MIN((L80+H81*3/4)/I81,K81),-3)*I81,0)</f>
        <v>0</v>
      </c>
    </row>
    <row r="82" spans="2:12" ht="27.95" hidden="1" customHeight="1" outlineLevel="1" thickBot="1" x14ac:dyDescent="0.2">
      <c r="B82" s="311" t="s">
        <v>277</v>
      </c>
      <c r="C82" s="312"/>
      <c r="D82" s="312"/>
      <c r="E82" s="312"/>
      <c r="F82" s="312"/>
      <c r="G82" s="312"/>
      <c r="H82" s="208">
        <f>SUM(H80:H81)</f>
        <v>0</v>
      </c>
      <c r="I82" s="313"/>
      <c r="J82" s="314"/>
      <c r="K82" s="315"/>
      <c r="L82" s="659"/>
    </row>
    <row r="83" spans="2:12" ht="27.95" hidden="1" customHeight="1" outlineLevel="1" x14ac:dyDescent="0.15">
      <c r="B83" s="319" t="s">
        <v>318</v>
      </c>
      <c r="C83" s="320"/>
      <c r="D83" s="320"/>
      <c r="E83" s="320"/>
      <c r="F83" s="320"/>
      <c r="G83" s="99"/>
      <c r="H83" s="204"/>
      <c r="I83" s="204"/>
      <c r="J83" s="205">
        <f t="shared" ref="J83:J84" si="3">IFERROR(ROUNDDOWN(H83/I83*3/4,-3),0)</f>
        <v>0</v>
      </c>
      <c r="K83" s="206">
        <v>100000</v>
      </c>
      <c r="L83" s="207">
        <f t="shared" ref="L83:L84" si="4">MIN(J83,K83)*I83</f>
        <v>0</v>
      </c>
    </row>
    <row r="84" spans="2:12" ht="27.95" hidden="1" customHeight="1" outlineLevel="1" x14ac:dyDescent="0.15">
      <c r="B84" s="309"/>
      <c r="C84" s="310"/>
      <c r="D84" s="310"/>
      <c r="E84" s="310"/>
      <c r="F84" s="310"/>
      <c r="G84" s="77"/>
      <c r="H84" s="172"/>
      <c r="I84" s="172"/>
      <c r="J84" s="170">
        <f t="shared" si="3"/>
        <v>0</v>
      </c>
      <c r="K84" s="179" t="str">
        <f>IF(B84="","",VLOOKUP(B84,データ!C:D,2,0))</f>
        <v/>
      </c>
      <c r="L84" s="658">
        <f>IFERROR(ROUNDDOWN(MIN((L83+H84*3/4)/I84,K84),-3)*I84,0)</f>
        <v>0</v>
      </c>
    </row>
    <row r="85" spans="2:12" ht="27.95" hidden="1" customHeight="1" outlineLevel="1" thickBot="1" x14ac:dyDescent="0.2">
      <c r="B85" s="311" t="s">
        <v>277</v>
      </c>
      <c r="C85" s="312"/>
      <c r="D85" s="312"/>
      <c r="E85" s="312"/>
      <c r="F85" s="312"/>
      <c r="G85" s="312"/>
      <c r="H85" s="208">
        <f>SUM(H83:H84)</f>
        <v>0</v>
      </c>
      <c r="I85" s="313"/>
      <c r="J85" s="314"/>
      <c r="K85" s="315"/>
      <c r="L85" s="659"/>
    </row>
    <row r="86" spans="2:12" ht="15" customHeight="1" collapsed="1" x14ac:dyDescent="0.15">
      <c r="B86" s="158"/>
      <c r="C86" s="158"/>
      <c r="D86" s="158"/>
      <c r="E86" s="158"/>
      <c r="F86" s="158"/>
      <c r="G86" s="158"/>
      <c r="H86" s="158"/>
      <c r="I86" s="158"/>
      <c r="J86" s="158"/>
      <c r="K86" s="158"/>
      <c r="L86" s="186"/>
    </row>
    <row r="87" spans="2:12" ht="15" customHeight="1" x14ac:dyDescent="0.15">
      <c r="B87" s="161" t="s">
        <v>333</v>
      </c>
      <c r="C87" s="161"/>
      <c r="D87" s="176"/>
      <c r="E87" s="176"/>
      <c r="F87" s="176"/>
      <c r="G87" s="176"/>
      <c r="H87" s="176"/>
      <c r="I87" s="176"/>
      <c r="J87" s="162"/>
      <c r="K87" s="163"/>
      <c r="L87" s="163"/>
    </row>
    <row r="88" spans="2:12" ht="27" x14ac:dyDescent="0.15">
      <c r="B88" s="286" t="s">
        <v>222</v>
      </c>
      <c r="C88" s="287"/>
      <c r="D88" s="287"/>
      <c r="E88" s="287"/>
      <c r="F88" s="288"/>
      <c r="G88" s="124" t="s">
        <v>93</v>
      </c>
      <c r="H88" s="164" t="s">
        <v>324</v>
      </c>
      <c r="I88" s="165" t="s">
        <v>328</v>
      </c>
      <c r="J88" s="164" t="s">
        <v>329</v>
      </c>
      <c r="K88" s="166" t="s">
        <v>330</v>
      </c>
      <c r="L88" s="164" t="s">
        <v>331</v>
      </c>
    </row>
    <row r="89" spans="2:12" ht="27.95" customHeight="1" x14ac:dyDescent="0.15">
      <c r="B89" s="349" t="s">
        <v>345</v>
      </c>
      <c r="C89" s="349"/>
      <c r="D89" s="349"/>
      <c r="E89" s="349"/>
      <c r="F89" s="349"/>
      <c r="G89" s="76"/>
      <c r="H89" s="149">
        <v>600000</v>
      </c>
      <c r="I89" s="149">
        <v>1</v>
      </c>
      <c r="J89" s="168">
        <f>IFERROR(ROUNDDOWN(H89/I89*3/4,-3),0)</f>
        <v>450000</v>
      </c>
      <c r="K89" s="166">
        <f>IF(B89="","",VLOOKUP(B89,データ!C:D,2,0))</f>
        <v>1000000</v>
      </c>
      <c r="L89" s="168">
        <f>MIN(J89,K89)*I89</f>
        <v>450000</v>
      </c>
    </row>
    <row r="90" spans="2:12" ht="27.95" customHeight="1" x14ac:dyDescent="0.15">
      <c r="B90" s="306"/>
      <c r="C90" s="306"/>
      <c r="D90" s="306"/>
      <c r="E90" s="306"/>
      <c r="F90" s="306"/>
      <c r="G90" s="76"/>
      <c r="H90" s="171"/>
      <c r="I90" s="171"/>
      <c r="J90" s="168">
        <f t="shared" ref="J90:J95" si="5">IFERROR(ROUNDDOWN(H90/I90*3/4,-3),0)</f>
        <v>0</v>
      </c>
      <c r="K90" s="166" t="str">
        <f>IF(B90="","",VLOOKUP(B90,データ!C:D,2,0))</f>
        <v/>
      </c>
      <c r="L90" s="168">
        <f t="shared" ref="L90:L95" si="6">MIN(J90,K90)*I90</f>
        <v>0</v>
      </c>
    </row>
    <row r="91" spans="2:12" ht="27.95" customHeight="1" thickBot="1" x14ac:dyDescent="0.2">
      <c r="B91" s="306"/>
      <c r="C91" s="306"/>
      <c r="D91" s="306"/>
      <c r="E91" s="306"/>
      <c r="F91" s="306"/>
      <c r="G91" s="77"/>
      <c r="H91" s="171"/>
      <c r="I91" s="171"/>
      <c r="J91" s="168">
        <f t="shared" si="5"/>
        <v>0</v>
      </c>
      <c r="K91" s="166" t="str">
        <f>IF(B91="","",VLOOKUP(B91,データ!C:D,2,0))</f>
        <v/>
      </c>
      <c r="L91" s="168">
        <f t="shared" si="6"/>
        <v>0</v>
      </c>
    </row>
    <row r="92" spans="2:12" ht="27.95" hidden="1" customHeight="1" outlineLevel="1" x14ac:dyDescent="0.15">
      <c r="B92" s="306"/>
      <c r="C92" s="306"/>
      <c r="D92" s="306"/>
      <c r="E92" s="306"/>
      <c r="F92" s="306"/>
      <c r="G92" s="77"/>
      <c r="H92" s="187"/>
      <c r="I92" s="187"/>
      <c r="J92" s="168">
        <f t="shared" si="5"/>
        <v>0</v>
      </c>
      <c r="K92" s="166" t="str">
        <f>IF(B92="","",VLOOKUP(B92,データ!C:D,2,0))</f>
        <v/>
      </c>
      <c r="L92" s="168">
        <f t="shared" si="6"/>
        <v>0</v>
      </c>
    </row>
    <row r="93" spans="2:12" ht="27.95" hidden="1" customHeight="1" outlineLevel="1" x14ac:dyDescent="0.15">
      <c r="B93" s="306"/>
      <c r="C93" s="306"/>
      <c r="D93" s="306"/>
      <c r="E93" s="306"/>
      <c r="F93" s="306"/>
      <c r="G93" s="77"/>
      <c r="H93" s="187"/>
      <c r="I93" s="187"/>
      <c r="J93" s="168">
        <f t="shared" si="5"/>
        <v>0</v>
      </c>
      <c r="K93" s="166" t="str">
        <f>IF(B93="","",VLOOKUP(B93,データ!C:D,2,0))</f>
        <v/>
      </c>
      <c r="L93" s="168">
        <f t="shared" si="6"/>
        <v>0</v>
      </c>
    </row>
    <row r="94" spans="2:12" ht="27.95" hidden="1" customHeight="1" outlineLevel="1" x14ac:dyDescent="0.15">
      <c r="B94" s="306"/>
      <c r="C94" s="306"/>
      <c r="D94" s="306"/>
      <c r="E94" s="306"/>
      <c r="F94" s="306"/>
      <c r="G94" s="77"/>
      <c r="H94" s="187"/>
      <c r="I94" s="187"/>
      <c r="J94" s="168">
        <f t="shared" si="5"/>
        <v>0</v>
      </c>
      <c r="K94" s="166" t="str">
        <f>IF(B94="","",VLOOKUP(B94,データ!C:D,2,0))</f>
        <v/>
      </c>
      <c r="L94" s="168">
        <f t="shared" si="6"/>
        <v>0</v>
      </c>
    </row>
    <row r="95" spans="2:12" ht="27.95" hidden="1" customHeight="1" outlineLevel="1" thickBot="1" x14ac:dyDescent="0.2">
      <c r="B95" s="324"/>
      <c r="C95" s="324"/>
      <c r="D95" s="324"/>
      <c r="E95" s="324"/>
      <c r="F95" s="324"/>
      <c r="G95" s="77"/>
      <c r="H95" s="188"/>
      <c r="I95" s="188"/>
      <c r="J95" s="170">
        <f t="shared" si="5"/>
        <v>0</v>
      </c>
      <c r="K95" s="179" t="str">
        <f>IF(B95="","",VLOOKUP(B95,データ!C:D,2,0))</f>
        <v/>
      </c>
      <c r="L95" s="170">
        <f t="shared" si="6"/>
        <v>0</v>
      </c>
    </row>
    <row r="96" spans="2:12" ht="27.75" customHeight="1" collapsed="1" thickBot="1" x14ac:dyDescent="0.2">
      <c r="B96" s="325" t="s">
        <v>277</v>
      </c>
      <c r="C96" s="326"/>
      <c r="D96" s="326"/>
      <c r="E96" s="326"/>
      <c r="F96" s="326"/>
      <c r="G96" s="326"/>
      <c r="H96" s="209">
        <f>SUM(H89:H95)</f>
        <v>600000</v>
      </c>
      <c r="I96" s="321"/>
      <c r="J96" s="322"/>
      <c r="K96" s="323"/>
      <c r="L96" s="200">
        <f>SUM(L89:L95)</f>
        <v>450000</v>
      </c>
    </row>
    <row r="97" spans="2:12" x14ac:dyDescent="0.15">
      <c r="L97" s="159"/>
    </row>
    <row r="98" spans="2:12" ht="15" hidden="1" customHeight="1" outlineLevel="1" x14ac:dyDescent="0.15">
      <c r="B98" s="156" t="s">
        <v>274</v>
      </c>
      <c r="D98" s="302"/>
      <c r="E98" s="302"/>
      <c r="F98" s="302"/>
      <c r="G98" s="302"/>
      <c r="H98" s="302"/>
      <c r="I98" s="173"/>
      <c r="J98" s="174"/>
      <c r="K98" s="175"/>
      <c r="L98" s="175"/>
    </row>
    <row r="99" spans="2:12" ht="15" hidden="1" customHeight="1" outlineLevel="1" x14ac:dyDescent="0.15">
      <c r="B99" s="161" t="s">
        <v>332</v>
      </c>
      <c r="C99" s="161"/>
      <c r="D99" s="176"/>
      <c r="E99" s="176"/>
      <c r="F99" s="176"/>
      <c r="G99" s="176"/>
      <c r="H99" s="176"/>
      <c r="I99" s="176"/>
      <c r="J99" s="162"/>
      <c r="K99" s="163"/>
      <c r="L99" s="163"/>
    </row>
    <row r="100" spans="2:12" ht="27" hidden="1" outlineLevel="1" x14ac:dyDescent="0.15">
      <c r="B100" s="286" t="s">
        <v>222</v>
      </c>
      <c r="C100" s="287"/>
      <c r="D100" s="287"/>
      <c r="E100" s="287"/>
      <c r="F100" s="288"/>
      <c r="G100" s="124" t="s">
        <v>93</v>
      </c>
      <c r="H100" s="177" t="s">
        <v>324</v>
      </c>
      <c r="I100" s="178" t="s">
        <v>328</v>
      </c>
      <c r="J100" s="177" t="s">
        <v>329</v>
      </c>
      <c r="K100" s="179" t="s">
        <v>330</v>
      </c>
      <c r="L100" s="177" t="s">
        <v>331</v>
      </c>
    </row>
    <row r="101" spans="2:12" ht="27.95" hidden="1" customHeight="1" outlineLevel="1" x14ac:dyDescent="0.15">
      <c r="B101" s="303" t="s">
        <v>318</v>
      </c>
      <c r="C101" s="304"/>
      <c r="D101" s="304"/>
      <c r="E101" s="304"/>
      <c r="F101" s="304"/>
      <c r="G101" s="142"/>
      <c r="H101" s="184"/>
      <c r="I101" s="184"/>
      <c r="J101" s="180">
        <f t="shared" ref="J101:J102" si="7">IFERROR(ROUNDDOWN(H101/I101*3/4,-3),0)</f>
        <v>0</v>
      </c>
      <c r="K101" s="181">
        <v>100000</v>
      </c>
      <c r="L101" s="182">
        <f t="shared" ref="L101:L102" si="8">MIN(J101,K101)*I101</f>
        <v>0</v>
      </c>
    </row>
    <row r="102" spans="2:12" ht="27.95" hidden="1" customHeight="1" outlineLevel="1" x14ac:dyDescent="0.15">
      <c r="B102" s="309"/>
      <c r="C102" s="310"/>
      <c r="D102" s="310"/>
      <c r="E102" s="310"/>
      <c r="F102" s="310"/>
      <c r="G102" s="77"/>
      <c r="H102" s="172"/>
      <c r="I102" s="172"/>
      <c r="J102" s="170">
        <f t="shared" si="7"/>
        <v>0</v>
      </c>
      <c r="K102" s="179" t="str">
        <f>IF(B102="","",VLOOKUP(B102,データ!C:D,2,0))</f>
        <v/>
      </c>
      <c r="L102" s="185">
        <f t="shared" si="8"/>
        <v>0</v>
      </c>
    </row>
    <row r="103" spans="2:12" ht="27.95" hidden="1" customHeight="1" outlineLevel="1" thickBot="1" x14ac:dyDescent="0.2">
      <c r="B103" s="311" t="s">
        <v>277</v>
      </c>
      <c r="C103" s="312"/>
      <c r="D103" s="312"/>
      <c r="E103" s="312"/>
      <c r="F103" s="312"/>
      <c r="G103" s="312"/>
      <c r="H103" s="208">
        <f>SUM(H101:H102)</f>
        <v>0</v>
      </c>
      <c r="I103" s="313"/>
      <c r="J103" s="314"/>
      <c r="K103" s="315"/>
      <c r="L103" s="183">
        <f>IFERROR(MIN((L101+L102)/I101,K102)*I101,0)</f>
        <v>0</v>
      </c>
    </row>
    <row r="104" spans="2:12" ht="27.95" hidden="1" customHeight="1" outlineLevel="2" x14ac:dyDescent="0.15">
      <c r="B104" s="319" t="s">
        <v>318</v>
      </c>
      <c r="C104" s="320"/>
      <c r="D104" s="320"/>
      <c r="E104" s="320"/>
      <c r="F104" s="320"/>
      <c r="G104" s="99"/>
      <c r="H104" s="204"/>
      <c r="I104" s="204"/>
      <c r="J104" s="205">
        <f t="shared" ref="J104:J105" si="9">IFERROR(ROUNDDOWN(H104/I104*3/4,-3),0)</f>
        <v>0</v>
      </c>
      <c r="K104" s="206">
        <v>100000</v>
      </c>
      <c r="L104" s="207">
        <f t="shared" ref="L104:L105" si="10">MIN(J104,K104)*I104</f>
        <v>0</v>
      </c>
    </row>
    <row r="105" spans="2:12" ht="27.95" hidden="1" customHeight="1" outlineLevel="2" x14ac:dyDescent="0.15">
      <c r="B105" s="309"/>
      <c r="C105" s="310"/>
      <c r="D105" s="310"/>
      <c r="E105" s="310"/>
      <c r="F105" s="310"/>
      <c r="G105" s="77"/>
      <c r="H105" s="172"/>
      <c r="I105" s="172"/>
      <c r="J105" s="170">
        <f t="shared" si="9"/>
        <v>0</v>
      </c>
      <c r="K105" s="179" t="str">
        <f>IF(B105="","",VLOOKUP(B105,データ!C:D,2,0))</f>
        <v/>
      </c>
      <c r="L105" s="185">
        <f t="shared" si="10"/>
        <v>0</v>
      </c>
    </row>
    <row r="106" spans="2:12" ht="27.95" hidden="1" customHeight="1" outlineLevel="2" thickBot="1" x14ac:dyDescent="0.2">
      <c r="B106" s="311" t="s">
        <v>277</v>
      </c>
      <c r="C106" s="312"/>
      <c r="D106" s="312"/>
      <c r="E106" s="312"/>
      <c r="F106" s="312"/>
      <c r="G106" s="312"/>
      <c r="H106" s="208">
        <f>SUM(H104:H105)</f>
        <v>0</v>
      </c>
      <c r="I106" s="313"/>
      <c r="J106" s="314"/>
      <c r="K106" s="315"/>
      <c r="L106" s="183">
        <f>IFERROR(MIN((L104+L105)/I104,K105)*I104,0)</f>
        <v>0</v>
      </c>
    </row>
    <row r="107" spans="2:12" ht="27.95" hidden="1" customHeight="1" outlineLevel="2" x14ac:dyDescent="0.15">
      <c r="B107" s="319" t="s">
        <v>318</v>
      </c>
      <c r="C107" s="320"/>
      <c r="D107" s="320"/>
      <c r="E107" s="320"/>
      <c r="F107" s="320"/>
      <c r="G107" s="99"/>
      <c r="H107" s="204"/>
      <c r="I107" s="204"/>
      <c r="J107" s="205">
        <f t="shared" ref="J107:J108" si="11">IFERROR(ROUNDDOWN(H107/I107*3/4,-3),0)</f>
        <v>0</v>
      </c>
      <c r="K107" s="206">
        <v>100000</v>
      </c>
      <c r="L107" s="207">
        <f t="shared" ref="L107:L108" si="12">MIN(J107,K107)*I107</f>
        <v>0</v>
      </c>
    </row>
    <row r="108" spans="2:12" ht="27.95" hidden="1" customHeight="1" outlineLevel="2" x14ac:dyDescent="0.15">
      <c r="B108" s="309"/>
      <c r="C108" s="310"/>
      <c r="D108" s="310"/>
      <c r="E108" s="310"/>
      <c r="F108" s="310"/>
      <c r="G108" s="77"/>
      <c r="H108" s="172"/>
      <c r="I108" s="172"/>
      <c r="J108" s="170">
        <f t="shared" si="11"/>
        <v>0</v>
      </c>
      <c r="K108" s="179" t="str">
        <f>IF(B108="","",VLOOKUP(B108,データ!C:D,2,0))</f>
        <v/>
      </c>
      <c r="L108" s="185">
        <f t="shared" si="12"/>
        <v>0</v>
      </c>
    </row>
    <row r="109" spans="2:12" ht="27.95" hidden="1" customHeight="1" outlineLevel="2" thickBot="1" x14ac:dyDescent="0.2">
      <c r="B109" s="311" t="s">
        <v>277</v>
      </c>
      <c r="C109" s="312"/>
      <c r="D109" s="312"/>
      <c r="E109" s="312"/>
      <c r="F109" s="312"/>
      <c r="G109" s="312"/>
      <c r="H109" s="208">
        <f>SUM(H107:H108)</f>
        <v>0</v>
      </c>
      <c r="I109" s="313"/>
      <c r="J109" s="314"/>
      <c r="K109" s="315"/>
      <c r="L109" s="183">
        <f>IFERROR(MIN((L107+L108)/I107,K108)*I107,0)</f>
        <v>0</v>
      </c>
    </row>
    <row r="110" spans="2:12" ht="15" hidden="1" customHeight="1" outlineLevel="1" collapsed="1" x14ac:dyDescent="0.15">
      <c r="B110" s="158"/>
      <c r="C110" s="158"/>
      <c r="D110" s="158"/>
      <c r="E110" s="158"/>
      <c r="F110" s="158"/>
      <c r="G110" s="158"/>
      <c r="H110" s="158"/>
      <c r="I110" s="158"/>
      <c r="J110" s="158"/>
      <c r="K110" s="158"/>
      <c r="L110" s="186"/>
    </row>
    <row r="111" spans="2:12" ht="15" hidden="1" customHeight="1" outlineLevel="1" x14ac:dyDescent="0.15">
      <c r="B111" s="161" t="s">
        <v>333</v>
      </c>
      <c r="C111" s="161"/>
      <c r="D111" s="176"/>
      <c r="E111" s="176"/>
      <c r="F111" s="176"/>
      <c r="G111" s="176"/>
      <c r="H111" s="176"/>
      <c r="I111" s="176"/>
      <c r="J111" s="162"/>
      <c r="K111" s="163"/>
      <c r="L111" s="163"/>
    </row>
    <row r="112" spans="2:12" ht="27" hidden="1" outlineLevel="1" x14ac:dyDescent="0.15">
      <c r="B112" s="286" t="s">
        <v>222</v>
      </c>
      <c r="C112" s="287"/>
      <c r="D112" s="287"/>
      <c r="E112" s="287"/>
      <c r="F112" s="288"/>
      <c r="G112" s="124" t="s">
        <v>93</v>
      </c>
      <c r="H112" s="164" t="s">
        <v>324</v>
      </c>
      <c r="I112" s="165" t="s">
        <v>328</v>
      </c>
      <c r="J112" s="164" t="s">
        <v>329</v>
      </c>
      <c r="K112" s="166" t="s">
        <v>330</v>
      </c>
      <c r="L112" s="164" t="s">
        <v>331</v>
      </c>
    </row>
    <row r="113" spans="2:12" ht="27.95" hidden="1" customHeight="1" outlineLevel="1" x14ac:dyDescent="0.15">
      <c r="B113" s="310"/>
      <c r="C113" s="310"/>
      <c r="D113" s="310"/>
      <c r="E113" s="310"/>
      <c r="F113" s="310"/>
      <c r="G113" s="76"/>
      <c r="H113" s="171"/>
      <c r="I113" s="171"/>
      <c r="J113" s="168">
        <f>IFERROR(ROUNDDOWN(H113/I113*3/4,-3),0)</f>
        <v>0</v>
      </c>
      <c r="K113" s="166" t="str">
        <f>IF(B113="","",VLOOKUP(B113,データ!C:D,2,0))</f>
        <v/>
      </c>
      <c r="L113" s="168">
        <f>MIN(J113,K113)*I113</f>
        <v>0</v>
      </c>
    </row>
    <row r="114" spans="2:12" ht="27.95" hidden="1" customHeight="1" outlineLevel="1" x14ac:dyDescent="0.15">
      <c r="B114" s="306"/>
      <c r="C114" s="306"/>
      <c r="D114" s="306"/>
      <c r="E114" s="306"/>
      <c r="F114" s="306"/>
      <c r="G114" s="76"/>
      <c r="H114" s="171"/>
      <c r="I114" s="171"/>
      <c r="J114" s="168">
        <f t="shared" ref="J114:J119" si="13">IFERROR(ROUNDDOWN(H114/I114*3/4,-3),0)</f>
        <v>0</v>
      </c>
      <c r="K114" s="166" t="str">
        <f>IF(B114="","",VLOOKUP(B114,データ!C:D,2,0))</f>
        <v/>
      </c>
      <c r="L114" s="168">
        <f t="shared" ref="L114:L119" si="14">MIN(J114,K114)*I114</f>
        <v>0</v>
      </c>
    </row>
    <row r="115" spans="2:12" ht="27.95" hidden="1" customHeight="1" outlineLevel="1" thickBot="1" x14ac:dyDescent="0.2">
      <c r="B115" s="306"/>
      <c r="C115" s="306"/>
      <c r="D115" s="306"/>
      <c r="E115" s="306"/>
      <c r="F115" s="306"/>
      <c r="G115" s="77"/>
      <c r="H115" s="171"/>
      <c r="I115" s="171"/>
      <c r="J115" s="168">
        <f t="shared" si="13"/>
        <v>0</v>
      </c>
      <c r="K115" s="166" t="str">
        <f>IF(B115="","",VLOOKUP(B115,データ!C:D,2,0))</f>
        <v/>
      </c>
      <c r="L115" s="168">
        <f t="shared" si="14"/>
        <v>0</v>
      </c>
    </row>
    <row r="116" spans="2:12" ht="27.95" hidden="1" customHeight="1" outlineLevel="2" x14ac:dyDescent="0.15">
      <c r="B116" s="306"/>
      <c r="C116" s="306"/>
      <c r="D116" s="306"/>
      <c r="E116" s="306"/>
      <c r="F116" s="306"/>
      <c r="G116" s="77"/>
      <c r="H116" s="187"/>
      <c r="I116" s="187"/>
      <c r="J116" s="168">
        <f t="shared" si="13"/>
        <v>0</v>
      </c>
      <c r="K116" s="166" t="str">
        <f>IF(B116="","",VLOOKUP(B116,データ!C:D,2,0))</f>
        <v/>
      </c>
      <c r="L116" s="168">
        <f t="shared" si="14"/>
        <v>0</v>
      </c>
    </row>
    <row r="117" spans="2:12" ht="27.95" hidden="1" customHeight="1" outlineLevel="2" x14ac:dyDescent="0.15">
      <c r="B117" s="306"/>
      <c r="C117" s="306"/>
      <c r="D117" s="306"/>
      <c r="E117" s="306"/>
      <c r="F117" s="306"/>
      <c r="G117" s="77"/>
      <c r="H117" s="187"/>
      <c r="I117" s="187"/>
      <c r="J117" s="168">
        <f t="shared" si="13"/>
        <v>0</v>
      </c>
      <c r="K117" s="166" t="str">
        <f>IF(B117="","",VLOOKUP(B117,データ!C:D,2,0))</f>
        <v/>
      </c>
      <c r="L117" s="168">
        <f t="shared" si="14"/>
        <v>0</v>
      </c>
    </row>
    <row r="118" spans="2:12" ht="27.95" hidden="1" customHeight="1" outlineLevel="2" x14ac:dyDescent="0.15">
      <c r="B118" s="306"/>
      <c r="C118" s="306"/>
      <c r="D118" s="306"/>
      <c r="E118" s="306"/>
      <c r="F118" s="306"/>
      <c r="G118" s="77"/>
      <c r="H118" s="187"/>
      <c r="I118" s="187"/>
      <c r="J118" s="168">
        <f t="shared" si="13"/>
        <v>0</v>
      </c>
      <c r="K118" s="166" t="str">
        <f>IF(B118="","",VLOOKUP(B118,データ!C:D,2,0))</f>
        <v/>
      </c>
      <c r="L118" s="168">
        <f t="shared" si="14"/>
        <v>0</v>
      </c>
    </row>
    <row r="119" spans="2:12" ht="27.95" hidden="1" customHeight="1" outlineLevel="2" thickBot="1" x14ac:dyDescent="0.2">
      <c r="B119" s="324"/>
      <c r="C119" s="324"/>
      <c r="D119" s="324"/>
      <c r="E119" s="324"/>
      <c r="F119" s="324"/>
      <c r="G119" s="77"/>
      <c r="H119" s="188"/>
      <c r="I119" s="188"/>
      <c r="J119" s="170">
        <f t="shared" si="13"/>
        <v>0</v>
      </c>
      <c r="K119" s="179" t="str">
        <f>IF(B119="","",VLOOKUP(B119,データ!C:D,2,0))</f>
        <v/>
      </c>
      <c r="L119" s="170">
        <f t="shared" si="14"/>
        <v>0</v>
      </c>
    </row>
    <row r="120" spans="2:12" ht="27.75" hidden="1" customHeight="1" outlineLevel="1" collapsed="1" thickBot="1" x14ac:dyDescent="0.2">
      <c r="B120" s="325" t="s">
        <v>277</v>
      </c>
      <c r="C120" s="326"/>
      <c r="D120" s="326"/>
      <c r="E120" s="326"/>
      <c r="F120" s="326"/>
      <c r="G120" s="326"/>
      <c r="H120" s="209">
        <f>SUM(H113:H119)</f>
        <v>0</v>
      </c>
      <c r="I120" s="321"/>
      <c r="J120" s="322"/>
      <c r="K120" s="323"/>
      <c r="L120" s="200">
        <f>SUM(L113:L119)</f>
        <v>0</v>
      </c>
    </row>
    <row r="121" spans="2:12" collapsed="1" x14ac:dyDescent="0.15">
      <c r="L121" s="159"/>
    </row>
    <row r="122" spans="2:12" ht="15" hidden="1" customHeight="1" outlineLevel="1" x14ac:dyDescent="0.15">
      <c r="B122" s="156" t="s">
        <v>274</v>
      </c>
      <c r="D122" s="302"/>
      <c r="E122" s="302"/>
      <c r="F122" s="302"/>
      <c r="G122" s="302"/>
      <c r="H122" s="302"/>
      <c r="I122" s="173"/>
      <c r="J122" s="174"/>
      <c r="K122" s="175"/>
      <c r="L122" s="175"/>
    </row>
    <row r="123" spans="2:12" ht="15" hidden="1" customHeight="1" outlineLevel="1" x14ac:dyDescent="0.15">
      <c r="B123" s="161" t="s">
        <v>332</v>
      </c>
      <c r="C123" s="161"/>
      <c r="D123" s="176"/>
      <c r="E123" s="176"/>
      <c r="F123" s="176"/>
      <c r="G123" s="176"/>
      <c r="H123" s="176"/>
      <c r="I123" s="176"/>
      <c r="J123" s="162"/>
      <c r="K123" s="163"/>
      <c r="L123" s="163"/>
    </row>
    <row r="124" spans="2:12" ht="27" hidden="1" outlineLevel="1" x14ac:dyDescent="0.15">
      <c r="B124" s="286" t="s">
        <v>222</v>
      </c>
      <c r="C124" s="287"/>
      <c r="D124" s="287"/>
      <c r="E124" s="287"/>
      <c r="F124" s="288"/>
      <c r="G124" s="124" t="s">
        <v>93</v>
      </c>
      <c r="H124" s="177" t="s">
        <v>324</v>
      </c>
      <c r="I124" s="178" t="s">
        <v>328</v>
      </c>
      <c r="J124" s="177" t="s">
        <v>329</v>
      </c>
      <c r="K124" s="179" t="s">
        <v>330</v>
      </c>
      <c r="L124" s="177" t="s">
        <v>331</v>
      </c>
    </row>
    <row r="125" spans="2:12" ht="27.95" hidden="1" customHeight="1" outlineLevel="1" x14ac:dyDescent="0.15">
      <c r="B125" s="303" t="s">
        <v>318</v>
      </c>
      <c r="C125" s="304"/>
      <c r="D125" s="304"/>
      <c r="E125" s="304"/>
      <c r="F125" s="304"/>
      <c r="G125" s="142"/>
      <c r="H125" s="184"/>
      <c r="I125" s="184"/>
      <c r="J125" s="180">
        <f t="shared" ref="J125:J126" si="15">IFERROR(ROUNDDOWN(H125/I125*3/4,-3),0)</f>
        <v>0</v>
      </c>
      <c r="K125" s="181">
        <v>100000</v>
      </c>
      <c r="L125" s="182">
        <f t="shared" ref="L125:L126" si="16">MIN(J125,K125)*I125</f>
        <v>0</v>
      </c>
    </row>
    <row r="126" spans="2:12" ht="27.95" hidden="1" customHeight="1" outlineLevel="1" x14ac:dyDescent="0.15">
      <c r="B126" s="309"/>
      <c r="C126" s="310"/>
      <c r="D126" s="310"/>
      <c r="E126" s="310"/>
      <c r="F126" s="310"/>
      <c r="G126" s="77"/>
      <c r="H126" s="172"/>
      <c r="I126" s="172"/>
      <c r="J126" s="170">
        <f t="shared" si="15"/>
        <v>0</v>
      </c>
      <c r="K126" s="179" t="str">
        <f>IF(B126="","",VLOOKUP(B126,データ!C:D,2,0))</f>
        <v/>
      </c>
      <c r="L126" s="185">
        <f t="shared" si="16"/>
        <v>0</v>
      </c>
    </row>
    <row r="127" spans="2:12" ht="27.95" hidden="1" customHeight="1" outlineLevel="1" thickBot="1" x14ac:dyDescent="0.2">
      <c r="B127" s="311" t="s">
        <v>277</v>
      </c>
      <c r="C127" s="312"/>
      <c r="D127" s="312"/>
      <c r="E127" s="312"/>
      <c r="F127" s="312"/>
      <c r="G127" s="312"/>
      <c r="H127" s="208">
        <f>SUM(H125:H126)</f>
        <v>0</v>
      </c>
      <c r="I127" s="313"/>
      <c r="J127" s="314"/>
      <c r="K127" s="315"/>
      <c r="L127" s="183">
        <f>IFERROR(MIN((L125+L126)/I125,K126)*I125,0)</f>
        <v>0</v>
      </c>
    </row>
    <row r="128" spans="2:12" ht="27.95" hidden="1" customHeight="1" outlineLevel="2" x14ac:dyDescent="0.15">
      <c r="B128" s="319" t="s">
        <v>318</v>
      </c>
      <c r="C128" s="320"/>
      <c r="D128" s="320"/>
      <c r="E128" s="320"/>
      <c r="F128" s="320"/>
      <c r="G128" s="99"/>
      <c r="H128" s="204"/>
      <c r="I128" s="204"/>
      <c r="J128" s="205">
        <f t="shared" ref="J128:J129" si="17">IFERROR(ROUNDDOWN(H128/I128*3/4,-3),0)</f>
        <v>0</v>
      </c>
      <c r="K128" s="206">
        <v>100000</v>
      </c>
      <c r="L128" s="207">
        <f t="shared" ref="L128:L129" si="18">MIN(J128,K128)*I128</f>
        <v>0</v>
      </c>
    </row>
    <row r="129" spans="2:12" ht="27.95" hidden="1" customHeight="1" outlineLevel="2" x14ac:dyDescent="0.15">
      <c r="B129" s="309"/>
      <c r="C129" s="310"/>
      <c r="D129" s="310"/>
      <c r="E129" s="310"/>
      <c r="F129" s="310"/>
      <c r="G129" s="77"/>
      <c r="H129" s="172"/>
      <c r="I129" s="172"/>
      <c r="J129" s="170">
        <f t="shared" si="17"/>
        <v>0</v>
      </c>
      <c r="K129" s="179" t="str">
        <f>IF(B129="","",VLOOKUP(B129,データ!C:D,2,0))</f>
        <v/>
      </c>
      <c r="L129" s="185">
        <f t="shared" si="18"/>
        <v>0</v>
      </c>
    </row>
    <row r="130" spans="2:12" ht="27.95" hidden="1" customHeight="1" outlineLevel="2" thickBot="1" x14ac:dyDescent="0.2">
      <c r="B130" s="311" t="s">
        <v>277</v>
      </c>
      <c r="C130" s="312"/>
      <c r="D130" s="312"/>
      <c r="E130" s="312"/>
      <c r="F130" s="312"/>
      <c r="G130" s="312"/>
      <c r="H130" s="208">
        <f>SUM(H128:H129)</f>
        <v>0</v>
      </c>
      <c r="I130" s="313"/>
      <c r="J130" s="314"/>
      <c r="K130" s="315"/>
      <c r="L130" s="183">
        <f>IFERROR(MIN((L128+L129)/I128,K129)*I128,0)</f>
        <v>0</v>
      </c>
    </row>
    <row r="131" spans="2:12" ht="27.95" hidden="1" customHeight="1" outlineLevel="2" x14ac:dyDescent="0.15">
      <c r="B131" s="319" t="s">
        <v>318</v>
      </c>
      <c r="C131" s="320"/>
      <c r="D131" s="320"/>
      <c r="E131" s="320"/>
      <c r="F131" s="320"/>
      <c r="G131" s="99"/>
      <c r="H131" s="204"/>
      <c r="I131" s="204"/>
      <c r="J131" s="205">
        <f t="shared" ref="J131:J132" si="19">IFERROR(ROUNDDOWN(H131/I131*3/4,-3),0)</f>
        <v>0</v>
      </c>
      <c r="K131" s="206">
        <v>100000</v>
      </c>
      <c r="L131" s="207">
        <f t="shared" ref="L131:L132" si="20">MIN(J131,K131)*I131</f>
        <v>0</v>
      </c>
    </row>
    <row r="132" spans="2:12" ht="27.95" hidden="1" customHeight="1" outlineLevel="2" x14ac:dyDescent="0.15">
      <c r="B132" s="309"/>
      <c r="C132" s="310"/>
      <c r="D132" s="310"/>
      <c r="E132" s="310"/>
      <c r="F132" s="310"/>
      <c r="G132" s="77"/>
      <c r="H132" s="172"/>
      <c r="I132" s="172"/>
      <c r="J132" s="170">
        <f t="shared" si="19"/>
        <v>0</v>
      </c>
      <c r="K132" s="179" t="str">
        <f>IF(B132="","",VLOOKUP(B132,データ!C:D,2,0))</f>
        <v/>
      </c>
      <c r="L132" s="185">
        <f t="shared" si="20"/>
        <v>0</v>
      </c>
    </row>
    <row r="133" spans="2:12" ht="27.95" hidden="1" customHeight="1" outlineLevel="2" thickBot="1" x14ac:dyDescent="0.2">
      <c r="B133" s="311" t="s">
        <v>277</v>
      </c>
      <c r="C133" s="312"/>
      <c r="D133" s="312"/>
      <c r="E133" s="312"/>
      <c r="F133" s="312"/>
      <c r="G133" s="312"/>
      <c r="H133" s="208">
        <f>SUM(H131:H132)</f>
        <v>0</v>
      </c>
      <c r="I133" s="313"/>
      <c r="J133" s="314"/>
      <c r="K133" s="315"/>
      <c r="L133" s="183">
        <f>IFERROR(MIN((L131+L132)/I131,K132)*I131,0)</f>
        <v>0</v>
      </c>
    </row>
    <row r="134" spans="2:12" ht="15" hidden="1" customHeight="1" outlineLevel="1" collapsed="1" x14ac:dyDescent="0.15">
      <c r="B134" s="158"/>
      <c r="C134" s="158"/>
      <c r="D134" s="158"/>
      <c r="E134" s="158"/>
      <c r="F134" s="158"/>
      <c r="G134" s="158"/>
      <c r="H134" s="158"/>
      <c r="I134" s="158"/>
      <c r="J134" s="158"/>
      <c r="K134" s="158"/>
      <c r="L134" s="186"/>
    </row>
    <row r="135" spans="2:12" ht="15" hidden="1" customHeight="1" outlineLevel="1" x14ac:dyDescent="0.15">
      <c r="B135" s="161" t="s">
        <v>333</v>
      </c>
      <c r="C135" s="161"/>
      <c r="D135" s="176"/>
      <c r="E135" s="176"/>
      <c r="F135" s="176"/>
      <c r="G135" s="176"/>
      <c r="H135" s="176"/>
      <c r="I135" s="176"/>
      <c r="J135" s="162"/>
      <c r="K135" s="163"/>
      <c r="L135" s="163"/>
    </row>
    <row r="136" spans="2:12" ht="27" hidden="1" outlineLevel="1" x14ac:dyDescent="0.15">
      <c r="B136" s="286" t="s">
        <v>222</v>
      </c>
      <c r="C136" s="287"/>
      <c r="D136" s="287"/>
      <c r="E136" s="287"/>
      <c r="F136" s="288"/>
      <c r="G136" s="124" t="s">
        <v>93</v>
      </c>
      <c r="H136" s="164" t="s">
        <v>324</v>
      </c>
      <c r="I136" s="165" t="s">
        <v>328</v>
      </c>
      <c r="J136" s="164" t="s">
        <v>329</v>
      </c>
      <c r="K136" s="166" t="s">
        <v>330</v>
      </c>
      <c r="L136" s="164" t="s">
        <v>331</v>
      </c>
    </row>
    <row r="137" spans="2:12" ht="27.95" hidden="1" customHeight="1" outlineLevel="1" x14ac:dyDescent="0.15">
      <c r="B137" s="310"/>
      <c r="C137" s="310"/>
      <c r="D137" s="310"/>
      <c r="E137" s="310"/>
      <c r="F137" s="310"/>
      <c r="G137" s="76"/>
      <c r="H137" s="171"/>
      <c r="I137" s="171"/>
      <c r="J137" s="168">
        <f>IFERROR(ROUNDDOWN(H137/I137*3/4,-3),0)</f>
        <v>0</v>
      </c>
      <c r="K137" s="166" t="str">
        <f>IF(B137="","",VLOOKUP(B137,データ!C:D,2,0))</f>
        <v/>
      </c>
      <c r="L137" s="168">
        <f>MIN(J137,K137)*I137</f>
        <v>0</v>
      </c>
    </row>
    <row r="138" spans="2:12" ht="27.95" hidden="1" customHeight="1" outlineLevel="1" x14ac:dyDescent="0.15">
      <c r="B138" s="306"/>
      <c r="C138" s="306"/>
      <c r="D138" s="306"/>
      <c r="E138" s="306"/>
      <c r="F138" s="306"/>
      <c r="G138" s="76"/>
      <c r="H138" s="171"/>
      <c r="I138" s="171"/>
      <c r="J138" s="168">
        <f t="shared" ref="J138:J143" si="21">IFERROR(ROUNDDOWN(H138/I138*3/4,-3),0)</f>
        <v>0</v>
      </c>
      <c r="K138" s="166" t="str">
        <f>IF(B138="","",VLOOKUP(B138,データ!C:D,2,0))</f>
        <v/>
      </c>
      <c r="L138" s="168">
        <f t="shared" ref="L138:L143" si="22">MIN(J138,K138)*I138</f>
        <v>0</v>
      </c>
    </row>
    <row r="139" spans="2:12" ht="27.95" hidden="1" customHeight="1" outlineLevel="1" thickBot="1" x14ac:dyDescent="0.2">
      <c r="B139" s="306"/>
      <c r="C139" s="306"/>
      <c r="D139" s="306"/>
      <c r="E139" s="306"/>
      <c r="F139" s="306"/>
      <c r="G139" s="77"/>
      <c r="H139" s="171"/>
      <c r="I139" s="171"/>
      <c r="J139" s="168">
        <f t="shared" si="21"/>
        <v>0</v>
      </c>
      <c r="K139" s="166" t="str">
        <f>IF(B139="","",VLOOKUP(B139,データ!C:D,2,0))</f>
        <v/>
      </c>
      <c r="L139" s="168">
        <f t="shared" si="22"/>
        <v>0</v>
      </c>
    </row>
    <row r="140" spans="2:12" ht="27.95" hidden="1" customHeight="1" outlineLevel="2" x14ac:dyDescent="0.15">
      <c r="B140" s="306"/>
      <c r="C140" s="306"/>
      <c r="D140" s="306"/>
      <c r="E140" s="306"/>
      <c r="F140" s="306"/>
      <c r="G140" s="77"/>
      <c r="H140" s="187"/>
      <c r="I140" s="187"/>
      <c r="J140" s="168">
        <f t="shared" si="21"/>
        <v>0</v>
      </c>
      <c r="K140" s="166" t="str">
        <f>IF(B140="","",VLOOKUP(B140,データ!C:D,2,0))</f>
        <v/>
      </c>
      <c r="L140" s="168">
        <f t="shared" si="22"/>
        <v>0</v>
      </c>
    </row>
    <row r="141" spans="2:12" ht="27.95" hidden="1" customHeight="1" outlineLevel="2" x14ac:dyDescent="0.15">
      <c r="B141" s="306"/>
      <c r="C141" s="306"/>
      <c r="D141" s="306"/>
      <c r="E141" s="306"/>
      <c r="F141" s="306"/>
      <c r="G141" s="77"/>
      <c r="H141" s="187"/>
      <c r="I141" s="187"/>
      <c r="J141" s="168">
        <f t="shared" si="21"/>
        <v>0</v>
      </c>
      <c r="K141" s="166" t="str">
        <f>IF(B141="","",VLOOKUP(B141,データ!C:D,2,0))</f>
        <v/>
      </c>
      <c r="L141" s="168">
        <f t="shared" si="22"/>
        <v>0</v>
      </c>
    </row>
    <row r="142" spans="2:12" ht="27.95" hidden="1" customHeight="1" outlineLevel="2" x14ac:dyDescent="0.15">
      <c r="B142" s="306"/>
      <c r="C142" s="306"/>
      <c r="D142" s="306"/>
      <c r="E142" s="306"/>
      <c r="F142" s="306"/>
      <c r="G142" s="77"/>
      <c r="H142" s="187"/>
      <c r="I142" s="187"/>
      <c r="J142" s="168">
        <f t="shared" si="21"/>
        <v>0</v>
      </c>
      <c r="K142" s="166" t="str">
        <f>IF(B142="","",VLOOKUP(B142,データ!C:D,2,0))</f>
        <v/>
      </c>
      <c r="L142" s="168">
        <f t="shared" si="22"/>
        <v>0</v>
      </c>
    </row>
    <row r="143" spans="2:12" ht="27.95" hidden="1" customHeight="1" outlineLevel="2" x14ac:dyDescent="0.15">
      <c r="B143" s="324"/>
      <c r="C143" s="324"/>
      <c r="D143" s="324"/>
      <c r="E143" s="324"/>
      <c r="F143" s="324"/>
      <c r="G143" s="77"/>
      <c r="H143" s="188"/>
      <c r="I143" s="188"/>
      <c r="J143" s="170">
        <f t="shared" si="21"/>
        <v>0</v>
      </c>
      <c r="K143" s="179" t="str">
        <f>IF(B143="","",VLOOKUP(B143,データ!C:D,2,0))</f>
        <v/>
      </c>
      <c r="L143" s="170">
        <f t="shared" si="22"/>
        <v>0</v>
      </c>
    </row>
    <row r="144" spans="2:12" ht="27.75" hidden="1" customHeight="1" outlineLevel="1" collapsed="1" thickBot="1" x14ac:dyDescent="0.2">
      <c r="B144" s="325" t="s">
        <v>277</v>
      </c>
      <c r="C144" s="326"/>
      <c r="D144" s="326"/>
      <c r="E144" s="326"/>
      <c r="F144" s="326"/>
      <c r="G144" s="326"/>
      <c r="H144" s="209">
        <f>SUM(H137:H143)</f>
        <v>0</v>
      </c>
      <c r="I144" s="321"/>
      <c r="J144" s="322"/>
      <c r="K144" s="323"/>
      <c r="L144" s="200">
        <f>SUM(L137:L143)</f>
        <v>0</v>
      </c>
    </row>
    <row r="145" spans="2:12" collapsed="1" x14ac:dyDescent="0.15">
      <c r="L145" s="159"/>
    </row>
    <row r="146" spans="2:12" ht="15" hidden="1" customHeight="1" outlineLevel="1" x14ac:dyDescent="0.15">
      <c r="B146" s="156" t="s">
        <v>274</v>
      </c>
      <c r="D146" s="302"/>
      <c r="E146" s="302"/>
      <c r="F146" s="302"/>
      <c r="G146" s="302"/>
      <c r="H146" s="302"/>
      <c r="I146" s="173"/>
      <c r="J146" s="174"/>
      <c r="K146" s="175"/>
      <c r="L146" s="175"/>
    </row>
    <row r="147" spans="2:12" ht="15" hidden="1" customHeight="1" outlineLevel="1" x14ac:dyDescent="0.15">
      <c r="B147" s="161" t="s">
        <v>332</v>
      </c>
      <c r="C147" s="161"/>
      <c r="D147" s="176"/>
      <c r="E147" s="176"/>
      <c r="F147" s="176"/>
      <c r="G147" s="176"/>
      <c r="H147" s="176"/>
      <c r="I147" s="176"/>
      <c r="J147" s="162"/>
      <c r="K147" s="163"/>
      <c r="L147" s="163"/>
    </row>
    <row r="148" spans="2:12" ht="27" hidden="1" outlineLevel="1" x14ac:dyDescent="0.15">
      <c r="B148" s="286" t="s">
        <v>222</v>
      </c>
      <c r="C148" s="287"/>
      <c r="D148" s="287"/>
      <c r="E148" s="287"/>
      <c r="F148" s="288"/>
      <c r="G148" s="124" t="s">
        <v>93</v>
      </c>
      <c r="H148" s="177" t="s">
        <v>324</v>
      </c>
      <c r="I148" s="178" t="s">
        <v>328</v>
      </c>
      <c r="J148" s="177" t="s">
        <v>329</v>
      </c>
      <c r="K148" s="179" t="s">
        <v>330</v>
      </c>
      <c r="L148" s="177" t="s">
        <v>331</v>
      </c>
    </row>
    <row r="149" spans="2:12" ht="27.95" hidden="1" customHeight="1" outlineLevel="1" x14ac:dyDescent="0.15">
      <c r="B149" s="303" t="s">
        <v>318</v>
      </c>
      <c r="C149" s="304"/>
      <c r="D149" s="304"/>
      <c r="E149" s="304"/>
      <c r="F149" s="304"/>
      <c r="G149" s="142"/>
      <c r="H149" s="184"/>
      <c r="I149" s="184"/>
      <c r="J149" s="180">
        <f t="shared" ref="J149:J150" si="23">IFERROR(ROUNDDOWN(H149/I149*3/4,-3),0)</f>
        <v>0</v>
      </c>
      <c r="K149" s="181">
        <v>100000</v>
      </c>
      <c r="L149" s="182">
        <f t="shared" ref="L149:L150" si="24">MIN(J149,K149)*I149</f>
        <v>0</v>
      </c>
    </row>
    <row r="150" spans="2:12" ht="27.95" hidden="1" customHeight="1" outlineLevel="1" x14ac:dyDescent="0.15">
      <c r="B150" s="309"/>
      <c r="C150" s="310"/>
      <c r="D150" s="310"/>
      <c r="E150" s="310"/>
      <c r="F150" s="310"/>
      <c r="G150" s="77"/>
      <c r="H150" s="172"/>
      <c r="I150" s="172"/>
      <c r="J150" s="170">
        <f t="shared" si="23"/>
        <v>0</v>
      </c>
      <c r="K150" s="179" t="str">
        <f>IF(B150="","",VLOOKUP(B150,データ!C:D,2,0))</f>
        <v/>
      </c>
      <c r="L150" s="185">
        <f t="shared" si="24"/>
        <v>0</v>
      </c>
    </row>
    <row r="151" spans="2:12" ht="27.95" hidden="1" customHeight="1" outlineLevel="1" thickBot="1" x14ac:dyDescent="0.2">
      <c r="B151" s="311" t="s">
        <v>277</v>
      </c>
      <c r="C151" s="312"/>
      <c r="D151" s="312"/>
      <c r="E151" s="312"/>
      <c r="F151" s="312"/>
      <c r="G151" s="312"/>
      <c r="H151" s="208">
        <f>SUM(H149:H150)</f>
        <v>0</v>
      </c>
      <c r="I151" s="313"/>
      <c r="J151" s="314"/>
      <c r="K151" s="315"/>
      <c r="L151" s="183">
        <f>IFERROR(MIN((L149+L150)/I149,K150)*I149,0)</f>
        <v>0</v>
      </c>
    </row>
    <row r="152" spans="2:12" ht="27.95" hidden="1" customHeight="1" outlineLevel="2" x14ac:dyDescent="0.15">
      <c r="B152" s="319" t="s">
        <v>318</v>
      </c>
      <c r="C152" s="320"/>
      <c r="D152" s="320"/>
      <c r="E152" s="320"/>
      <c r="F152" s="320"/>
      <c r="G152" s="99"/>
      <c r="H152" s="204"/>
      <c r="I152" s="204"/>
      <c r="J152" s="205">
        <f t="shared" ref="J152:J153" si="25">IFERROR(ROUNDDOWN(H152/I152*3/4,-3),0)</f>
        <v>0</v>
      </c>
      <c r="K152" s="206">
        <v>100000</v>
      </c>
      <c r="L152" s="207">
        <f t="shared" ref="L152:L153" si="26">MIN(J152,K152)*I152</f>
        <v>0</v>
      </c>
    </row>
    <row r="153" spans="2:12" ht="27.95" hidden="1" customHeight="1" outlineLevel="2" x14ac:dyDescent="0.15">
      <c r="B153" s="309"/>
      <c r="C153" s="310"/>
      <c r="D153" s="310"/>
      <c r="E153" s="310"/>
      <c r="F153" s="310"/>
      <c r="G153" s="77"/>
      <c r="H153" s="172"/>
      <c r="I153" s="172"/>
      <c r="J153" s="170">
        <f t="shared" si="25"/>
        <v>0</v>
      </c>
      <c r="K153" s="179" t="str">
        <f>IF(B153="","",VLOOKUP(B153,データ!C:D,2,0))</f>
        <v/>
      </c>
      <c r="L153" s="185">
        <f t="shared" si="26"/>
        <v>0</v>
      </c>
    </row>
    <row r="154" spans="2:12" ht="27.95" hidden="1" customHeight="1" outlineLevel="2" x14ac:dyDescent="0.15">
      <c r="B154" s="311" t="s">
        <v>277</v>
      </c>
      <c r="C154" s="312"/>
      <c r="D154" s="312"/>
      <c r="E154" s="312"/>
      <c r="F154" s="312"/>
      <c r="G154" s="312"/>
      <c r="H154" s="208">
        <f>SUM(H152:H153)</f>
        <v>0</v>
      </c>
      <c r="I154" s="313"/>
      <c r="J154" s="314"/>
      <c r="K154" s="315"/>
      <c r="L154" s="183">
        <f>IFERROR(MIN((L152+L153)/I152,K153)*I152,0)</f>
        <v>0</v>
      </c>
    </row>
    <row r="155" spans="2:12" ht="27.95" hidden="1" customHeight="1" outlineLevel="2" x14ac:dyDescent="0.15">
      <c r="B155" s="319" t="s">
        <v>318</v>
      </c>
      <c r="C155" s="320"/>
      <c r="D155" s="320"/>
      <c r="E155" s="320"/>
      <c r="F155" s="320"/>
      <c r="G155" s="99"/>
      <c r="H155" s="204"/>
      <c r="I155" s="204"/>
      <c r="J155" s="205">
        <f t="shared" ref="J155:J156" si="27">IFERROR(ROUNDDOWN(H155/I155*3/4,-3),0)</f>
        <v>0</v>
      </c>
      <c r="K155" s="206">
        <v>100000</v>
      </c>
      <c r="L155" s="207">
        <f t="shared" ref="L155:L156" si="28">MIN(J155,K155)*I155</f>
        <v>0</v>
      </c>
    </row>
    <row r="156" spans="2:12" ht="27.95" hidden="1" customHeight="1" outlineLevel="2" x14ac:dyDescent="0.15">
      <c r="B156" s="309"/>
      <c r="C156" s="310"/>
      <c r="D156" s="310"/>
      <c r="E156" s="310"/>
      <c r="F156" s="310"/>
      <c r="G156" s="77"/>
      <c r="H156" s="172"/>
      <c r="I156" s="172"/>
      <c r="J156" s="170">
        <f t="shared" si="27"/>
        <v>0</v>
      </c>
      <c r="K156" s="179" t="str">
        <f>IF(B156="","",VLOOKUP(B156,データ!C:D,2,0))</f>
        <v/>
      </c>
      <c r="L156" s="185">
        <f t="shared" si="28"/>
        <v>0</v>
      </c>
    </row>
    <row r="157" spans="2:12" ht="27.95" hidden="1" customHeight="1" outlineLevel="2" x14ac:dyDescent="0.15">
      <c r="B157" s="311" t="s">
        <v>277</v>
      </c>
      <c r="C157" s="312"/>
      <c r="D157" s="312"/>
      <c r="E157" s="312"/>
      <c r="F157" s="312"/>
      <c r="G157" s="312"/>
      <c r="H157" s="208">
        <f>SUM(H155:H156)</f>
        <v>0</v>
      </c>
      <c r="I157" s="313"/>
      <c r="J157" s="314"/>
      <c r="K157" s="315"/>
      <c r="L157" s="183">
        <f>IFERROR(MIN((L155+L156)/I155,K156)*I155,0)</f>
        <v>0</v>
      </c>
    </row>
    <row r="158" spans="2:12" ht="15" hidden="1" customHeight="1" outlineLevel="1" collapsed="1" x14ac:dyDescent="0.15">
      <c r="B158" s="158"/>
      <c r="C158" s="158"/>
      <c r="D158" s="158"/>
      <c r="E158" s="158"/>
      <c r="F158" s="158"/>
      <c r="G158" s="158"/>
      <c r="H158" s="158"/>
      <c r="I158" s="158"/>
      <c r="J158" s="158"/>
      <c r="K158" s="158"/>
      <c r="L158" s="186"/>
    </row>
    <row r="159" spans="2:12" ht="15" hidden="1" customHeight="1" outlineLevel="1" x14ac:dyDescent="0.15">
      <c r="B159" s="161" t="s">
        <v>333</v>
      </c>
      <c r="C159" s="161"/>
      <c r="D159" s="176"/>
      <c r="E159" s="176"/>
      <c r="F159" s="176"/>
      <c r="G159" s="176"/>
      <c r="H159" s="176"/>
      <c r="I159" s="176"/>
      <c r="J159" s="162"/>
      <c r="K159" s="163"/>
      <c r="L159" s="163"/>
    </row>
    <row r="160" spans="2:12" ht="27" hidden="1" outlineLevel="1" x14ac:dyDescent="0.15">
      <c r="B160" s="286" t="s">
        <v>222</v>
      </c>
      <c r="C160" s="287"/>
      <c r="D160" s="287"/>
      <c r="E160" s="287"/>
      <c r="F160" s="288"/>
      <c r="G160" s="124" t="s">
        <v>93</v>
      </c>
      <c r="H160" s="164" t="s">
        <v>324</v>
      </c>
      <c r="I160" s="165" t="s">
        <v>328</v>
      </c>
      <c r="J160" s="164" t="s">
        <v>329</v>
      </c>
      <c r="K160" s="166" t="s">
        <v>330</v>
      </c>
      <c r="L160" s="164" t="s">
        <v>331</v>
      </c>
    </row>
    <row r="161" spans="2:12" ht="27.95" hidden="1" customHeight="1" outlineLevel="1" x14ac:dyDescent="0.15">
      <c r="B161" s="310"/>
      <c r="C161" s="310"/>
      <c r="D161" s="310"/>
      <c r="E161" s="310"/>
      <c r="F161" s="310"/>
      <c r="G161" s="76"/>
      <c r="H161" s="171"/>
      <c r="I161" s="171"/>
      <c r="J161" s="168">
        <f>IFERROR(ROUNDDOWN(H161/I161*3/4,-3),0)</f>
        <v>0</v>
      </c>
      <c r="K161" s="166" t="str">
        <f>IF(B161="","",VLOOKUP(B161,データ!C:D,2,0))</f>
        <v/>
      </c>
      <c r="L161" s="168">
        <f>MIN(J161,K161)*I161</f>
        <v>0</v>
      </c>
    </row>
    <row r="162" spans="2:12" ht="27.95" hidden="1" customHeight="1" outlineLevel="1" x14ac:dyDescent="0.15">
      <c r="B162" s="306"/>
      <c r="C162" s="306"/>
      <c r="D162" s="306"/>
      <c r="E162" s="306"/>
      <c r="F162" s="306"/>
      <c r="G162" s="76"/>
      <c r="H162" s="171"/>
      <c r="I162" s="171"/>
      <c r="J162" s="168">
        <f t="shared" ref="J162:J167" si="29">IFERROR(ROUNDDOWN(H162/I162*3/4,-3),0)</f>
        <v>0</v>
      </c>
      <c r="K162" s="166" t="str">
        <f>IF(B162="","",VLOOKUP(B162,データ!C:D,2,0))</f>
        <v/>
      </c>
      <c r="L162" s="168">
        <f t="shared" ref="L162:L167" si="30">MIN(J162,K162)*I162</f>
        <v>0</v>
      </c>
    </row>
    <row r="163" spans="2:12" ht="27.95" hidden="1" customHeight="1" outlineLevel="1" thickBot="1" x14ac:dyDescent="0.2">
      <c r="B163" s="306"/>
      <c r="C163" s="306"/>
      <c r="D163" s="306"/>
      <c r="E163" s="306"/>
      <c r="F163" s="306"/>
      <c r="G163" s="77"/>
      <c r="H163" s="171"/>
      <c r="I163" s="171"/>
      <c r="J163" s="168">
        <f t="shared" si="29"/>
        <v>0</v>
      </c>
      <c r="K163" s="166" t="str">
        <f>IF(B163="","",VLOOKUP(B163,データ!C:D,2,0))</f>
        <v/>
      </c>
      <c r="L163" s="168">
        <f t="shared" si="30"/>
        <v>0</v>
      </c>
    </row>
    <row r="164" spans="2:12" ht="27.95" hidden="1" customHeight="1" outlineLevel="2" x14ac:dyDescent="0.15">
      <c r="B164" s="306"/>
      <c r="C164" s="306"/>
      <c r="D164" s="306"/>
      <c r="E164" s="306"/>
      <c r="F164" s="306"/>
      <c r="G164" s="77"/>
      <c r="H164" s="187"/>
      <c r="I164" s="187"/>
      <c r="J164" s="168">
        <f t="shared" si="29"/>
        <v>0</v>
      </c>
      <c r="K164" s="166" t="str">
        <f>IF(B164="","",VLOOKUP(B164,データ!C:D,2,0))</f>
        <v/>
      </c>
      <c r="L164" s="168">
        <f t="shared" si="30"/>
        <v>0</v>
      </c>
    </row>
    <row r="165" spans="2:12" ht="27.95" hidden="1" customHeight="1" outlineLevel="2" x14ac:dyDescent="0.15">
      <c r="B165" s="306"/>
      <c r="C165" s="306"/>
      <c r="D165" s="306"/>
      <c r="E165" s="306"/>
      <c r="F165" s="306"/>
      <c r="G165" s="77"/>
      <c r="H165" s="187"/>
      <c r="I165" s="187"/>
      <c r="J165" s="168">
        <f t="shared" si="29"/>
        <v>0</v>
      </c>
      <c r="K165" s="166" t="str">
        <f>IF(B165="","",VLOOKUP(B165,データ!C:D,2,0))</f>
        <v/>
      </c>
      <c r="L165" s="168">
        <f t="shared" si="30"/>
        <v>0</v>
      </c>
    </row>
    <row r="166" spans="2:12" ht="27.95" hidden="1" customHeight="1" outlineLevel="2" x14ac:dyDescent="0.15">
      <c r="B166" s="306"/>
      <c r="C166" s="306"/>
      <c r="D166" s="306"/>
      <c r="E166" s="306"/>
      <c r="F166" s="306"/>
      <c r="G166" s="77"/>
      <c r="H166" s="187"/>
      <c r="I166" s="187"/>
      <c r="J166" s="168">
        <f t="shared" si="29"/>
        <v>0</v>
      </c>
      <c r="K166" s="166" t="str">
        <f>IF(B166="","",VLOOKUP(B166,データ!C:D,2,0))</f>
        <v/>
      </c>
      <c r="L166" s="168">
        <f t="shared" si="30"/>
        <v>0</v>
      </c>
    </row>
    <row r="167" spans="2:12" ht="27.95" hidden="1" customHeight="1" outlineLevel="2" x14ac:dyDescent="0.15">
      <c r="B167" s="324"/>
      <c r="C167" s="324"/>
      <c r="D167" s="324"/>
      <c r="E167" s="324"/>
      <c r="F167" s="324"/>
      <c r="G167" s="77"/>
      <c r="H167" s="188"/>
      <c r="I167" s="188"/>
      <c r="J167" s="170">
        <f t="shared" si="29"/>
        <v>0</v>
      </c>
      <c r="K167" s="179" t="str">
        <f>IF(B167="","",VLOOKUP(B167,データ!C:D,2,0))</f>
        <v/>
      </c>
      <c r="L167" s="170">
        <f t="shared" si="30"/>
        <v>0</v>
      </c>
    </row>
    <row r="168" spans="2:12" ht="27.75" hidden="1" customHeight="1" outlineLevel="1" collapsed="1" thickBot="1" x14ac:dyDescent="0.2">
      <c r="B168" s="325" t="s">
        <v>277</v>
      </c>
      <c r="C168" s="326"/>
      <c r="D168" s="326"/>
      <c r="E168" s="326"/>
      <c r="F168" s="326"/>
      <c r="G168" s="326"/>
      <c r="H168" s="209">
        <f>SUM(H161:H167)</f>
        <v>0</v>
      </c>
      <c r="I168" s="321"/>
      <c r="J168" s="322"/>
      <c r="K168" s="323"/>
      <c r="L168" s="200">
        <f>SUM(L161:L167)</f>
        <v>0</v>
      </c>
    </row>
    <row r="169" spans="2:12" collapsed="1" x14ac:dyDescent="0.15">
      <c r="L169" s="159"/>
    </row>
    <row r="170" spans="2:12" ht="15" hidden="1" customHeight="1" outlineLevel="1" x14ac:dyDescent="0.15">
      <c r="B170" s="156" t="s">
        <v>274</v>
      </c>
      <c r="D170" s="302"/>
      <c r="E170" s="302"/>
      <c r="F170" s="302"/>
      <c r="G170" s="302"/>
      <c r="H170" s="302"/>
      <c r="I170" s="173"/>
      <c r="J170" s="174"/>
      <c r="K170" s="175"/>
      <c r="L170" s="175"/>
    </row>
    <row r="171" spans="2:12" ht="15" hidden="1" customHeight="1" outlineLevel="1" x14ac:dyDescent="0.15">
      <c r="B171" s="161" t="s">
        <v>332</v>
      </c>
      <c r="C171" s="161"/>
      <c r="D171" s="176"/>
      <c r="E171" s="176"/>
      <c r="F171" s="176"/>
      <c r="G171" s="176"/>
      <c r="H171" s="176"/>
      <c r="I171" s="176"/>
      <c r="J171" s="162"/>
      <c r="K171" s="163"/>
      <c r="L171" s="163"/>
    </row>
    <row r="172" spans="2:12" ht="27" hidden="1" outlineLevel="1" x14ac:dyDescent="0.15">
      <c r="B172" s="286" t="s">
        <v>222</v>
      </c>
      <c r="C172" s="287"/>
      <c r="D172" s="287"/>
      <c r="E172" s="287"/>
      <c r="F172" s="288"/>
      <c r="G172" s="124" t="s">
        <v>93</v>
      </c>
      <c r="H172" s="177" t="s">
        <v>324</v>
      </c>
      <c r="I172" s="178" t="s">
        <v>328</v>
      </c>
      <c r="J172" s="177" t="s">
        <v>329</v>
      </c>
      <c r="K172" s="179" t="s">
        <v>330</v>
      </c>
      <c r="L172" s="177" t="s">
        <v>331</v>
      </c>
    </row>
    <row r="173" spans="2:12" ht="27.95" hidden="1" customHeight="1" outlineLevel="1" x14ac:dyDescent="0.15">
      <c r="B173" s="303" t="s">
        <v>318</v>
      </c>
      <c r="C173" s="304"/>
      <c r="D173" s="304"/>
      <c r="E173" s="304"/>
      <c r="F173" s="304"/>
      <c r="G173" s="142"/>
      <c r="H173" s="184"/>
      <c r="I173" s="184"/>
      <c r="J173" s="180">
        <f t="shared" ref="J173:J174" si="31">IFERROR(ROUNDDOWN(H173/I173*3/4,-3),0)</f>
        <v>0</v>
      </c>
      <c r="K173" s="181">
        <v>100000</v>
      </c>
      <c r="L173" s="182">
        <f t="shared" ref="L173:L174" si="32">MIN(J173,K173)*I173</f>
        <v>0</v>
      </c>
    </row>
    <row r="174" spans="2:12" ht="27.95" hidden="1" customHeight="1" outlineLevel="1" x14ac:dyDescent="0.15">
      <c r="B174" s="309"/>
      <c r="C174" s="310"/>
      <c r="D174" s="310"/>
      <c r="E174" s="310"/>
      <c r="F174" s="310"/>
      <c r="G174" s="77"/>
      <c r="H174" s="172"/>
      <c r="I174" s="172"/>
      <c r="J174" s="170">
        <f t="shared" si="31"/>
        <v>0</v>
      </c>
      <c r="K174" s="179" t="str">
        <f>IF(B174="","",VLOOKUP(B174,データ!C:D,2,0))</f>
        <v/>
      </c>
      <c r="L174" s="185">
        <f t="shared" si="32"/>
        <v>0</v>
      </c>
    </row>
    <row r="175" spans="2:12" ht="27.95" hidden="1" customHeight="1" outlineLevel="1" thickBot="1" x14ac:dyDescent="0.2">
      <c r="B175" s="311" t="s">
        <v>277</v>
      </c>
      <c r="C175" s="312"/>
      <c r="D175" s="312"/>
      <c r="E175" s="312"/>
      <c r="F175" s="312"/>
      <c r="G175" s="312"/>
      <c r="H175" s="208">
        <f>SUM(H173:H174)</f>
        <v>0</v>
      </c>
      <c r="I175" s="313"/>
      <c r="J175" s="314"/>
      <c r="K175" s="315"/>
      <c r="L175" s="183">
        <f>IFERROR(MIN((L173+L174)/I173,K174)*I173,0)</f>
        <v>0</v>
      </c>
    </row>
    <row r="176" spans="2:12" ht="27.95" hidden="1" customHeight="1" outlineLevel="2" x14ac:dyDescent="0.15">
      <c r="B176" s="319" t="s">
        <v>318</v>
      </c>
      <c r="C176" s="320"/>
      <c r="D176" s="320"/>
      <c r="E176" s="320"/>
      <c r="F176" s="320"/>
      <c r="G176" s="99"/>
      <c r="H176" s="204"/>
      <c r="I176" s="204"/>
      <c r="J176" s="205">
        <f t="shared" ref="J176:J177" si="33">IFERROR(ROUNDDOWN(H176/I176*3/4,-3),0)</f>
        <v>0</v>
      </c>
      <c r="K176" s="206">
        <v>100000</v>
      </c>
      <c r="L176" s="207">
        <f t="shared" ref="L176:L177" si="34">MIN(J176,K176)*I176</f>
        <v>0</v>
      </c>
    </row>
    <row r="177" spans="2:12" ht="27.95" hidden="1" customHeight="1" outlineLevel="2" x14ac:dyDescent="0.15">
      <c r="B177" s="309"/>
      <c r="C177" s="310"/>
      <c r="D177" s="310"/>
      <c r="E177" s="310"/>
      <c r="F177" s="310"/>
      <c r="G177" s="77"/>
      <c r="H177" s="172"/>
      <c r="I177" s="172"/>
      <c r="J177" s="170">
        <f t="shared" si="33"/>
        <v>0</v>
      </c>
      <c r="K177" s="179" t="str">
        <f>IF(B177="","",VLOOKUP(B177,データ!C:D,2,0))</f>
        <v/>
      </c>
      <c r="L177" s="185">
        <f t="shared" si="34"/>
        <v>0</v>
      </c>
    </row>
    <row r="178" spans="2:12" ht="27.95" hidden="1" customHeight="1" outlineLevel="2" thickBot="1" x14ac:dyDescent="0.2">
      <c r="B178" s="311" t="s">
        <v>277</v>
      </c>
      <c r="C178" s="312"/>
      <c r="D178" s="312"/>
      <c r="E178" s="312"/>
      <c r="F178" s="312"/>
      <c r="G178" s="312"/>
      <c r="H178" s="208">
        <f>SUM(H176:H177)</f>
        <v>0</v>
      </c>
      <c r="I178" s="313"/>
      <c r="J178" s="314"/>
      <c r="K178" s="315"/>
      <c r="L178" s="183">
        <f>IFERROR(MIN((L176+L177)/I176,K177)*I176,0)</f>
        <v>0</v>
      </c>
    </row>
    <row r="179" spans="2:12" ht="27.95" hidden="1" customHeight="1" outlineLevel="2" x14ac:dyDescent="0.15">
      <c r="B179" s="319" t="s">
        <v>318</v>
      </c>
      <c r="C179" s="320"/>
      <c r="D179" s="320"/>
      <c r="E179" s="320"/>
      <c r="F179" s="320"/>
      <c r="G179" s="99"/>
      <c r="H179" s="204"/>
      <c r="I179" s="204"/>
      <c r="J179" s="205">
        <f t="shared" ref="J179:J180" si="35">IFERROR(ROUNDDOWN(H179/I179*3/4,-3),0)</f>
        <v>0</v>
      </c>
      <c r="K179" s="206">
        <v>100000</v>
      </c>
      <c r="L179" s="207">
        <f t="shared" ref="L179:L180" si="36">MIN(J179,K179)*I179</f>
        <v>0</v>
      </c>
    </row>
    <row r="180" spans="2:12" ht="27.95" hidden="1" customHeight="1" outlineLevel="2" x14ac:dyDescent="0.15">
      <c r="B180" s="309"/>
      <c r="C180" s="310"/>
      <c r="D180" s="310"/>
      <c r="E180" s="310"/>
      <c r="F180" s="310"/>
      <c r="G180" s="77"/>
      <c r="H180" s="172"/>
      <c r="I180" s="172"/>
      <c r="J180" s="170">
        <f t="shared" si="35"/>
        <v>0</v>
      </c>
      <c r="K180" s="179" t="str">
        <f>IF(B180="","",VLOOKUP(B180,データ!C:D,2,0))</f>
        <v/>
      </c>
      <c r="L180" s="185">
        <f t="shared" si="36"/>
        <v>0</v>
      </c>
    </row>
    <row r="181" spans="2:12" ht="27.95" hidden="1" customHeight="1" outlineLevel="2" thickBot="1" x14ac:dyDescent="0.2">
      <c r="B181" s="311" t="s">
        <v>277</v>
      </c>
      <c r="C181" s="312"/>
      <c r="D181" s="312"/>
      <c r="E181" s="312"/>
      <c r="F181" s="312"/>
      <c r="G181" s="312"/>
      <c r="H181" s="208">
        <f>SUM(H179:H180)</f>
        <v>0</v>
      </c>
      <c r="I181" s="313"/>
      <c r="J181" s="314"/>
      <c r="K181" s="315"/>
      <c r="L181" s="183">
        <f>IFERROR(MIN((L179+L180)/I179,K180)*I179,0)</f>
        <v>0</v>
      </c>
    </row>
    <row r="182" spans="2:12" ht="15" hidden="1" customHeight="1" outlineLevel="1" collapsed="1" x14ac:dyDescent="0.15">
      <c r="B182" s="158"/>
      <c r="C182" s="158"/>
      <c r="D182" s="158"/>
      <c r="E182" s="158"/>
      <c r="F182" s="158"/>
      <c r="G182" s="158"/>
      <c r="H182" s="158"/>
      <c r="I182" s="158"/>
      <c r="J182" s="158"/>
      <c r="K182" s="158"/>
      <c r="L182" s="186"/>
    </row>
    <row r="183" spans="2:12" ht="15" hidden="1" customHeight="1" outlineLevel="1" x14ac:dyDescent="0.15">
      <c r="B183" s="161" t="s">
        <v>333</v>
      </c>
      <c r="C183" s="161"/>
      <c r="D183" s="176"/>
      <c r="E183" s="176"/>
      <c r="F183" s="176"/>
      <c r="G183" s="176"/>
      <c r="H183" s="176"/>
      <c r="I183" s="176"/>
      <c r="J183" s="162"/>
      <c r="K183" s="163"/>
      <c r="L183" s="163"/>
    </row>
    <row r="184" spans="2:12" ht="27" hidden="1" outlineLevel="1" x14ac:dyDescent="0.15">
      <c r="B184" s="286" t="s">
        <v>222</v>
      </c>
      <c r="C184" s="287"/>
      <c r="D184" s="287"/>
      <c r="E184" s="287"/>
      <c r="F184" s="288"/>
      <c r="G184" s="124" t="s">
        <v>93</v>
      </c>
      <c r="H184" s="164" t="s">
        <v>324</v>
      </c>
      <c r="I184" s="165" t="s">
        <v>328</v>
      </c>
      <c r="J184" s="164" t="s">
        <v>329</v>
      </c>
      <c r="K184" s="166" t="s">
        <v>330</v>
      </c>
      <c r="L184" s="164" t="s">
        <v>331</v>
      </c>
    </row>
    <row r="185" spans="2:12" ht="27.95" hidden="1" customHeight="1" outlineLevel="1" x14ac:dyDescent="0.15">
      <c r="B185" s="310"/>
      <c r="C185" s="310"/>
      <c r="D185" s="310"/>
      <c r="E185" s="310"/>
      <c r="F185" s="310"/>
      <c r="G185" s="76"/>
      <c r="H185" s="171"/>
      <c r="I185" s="171"/>
      <c r="J185" s="168">
        <f>IFERROR(ROUNDDOWN(H185/I185*3/4,-3),0)</f>
        <v>0</v>
      </c>
      <c r="K185" s="166" t="str">
        <f>IF(B185="","",VLOOKUP(B185,データ!C:D,2,0))</f>
        <v/>
      </c>
      <c r="L185" s="168">
        <f>MIN(J185,K185)*I185</f>
        <v>0</v>
      </c>
    </row>
    <row r="186" spans="2:12" ht="27.95" hidden="1" customHeight="1" outlineLevel="1" x14ac:dyDescent="0.15">
      <c r="B186" s="306"/>
      <c r="C186" s="306"/>
      <c r="D186" s="306"/>
      <c r="E186" s="306"/>
      <c r="F186" s="306"/>
      <c r="G186" s="76"/>
      <c r="H186" s="171"/>
      <c r="I186" s="171"/>
      <c r="J186" s="168">
        <f t="shared" ref="J186:J191" si="37">IFERROR(ROUNDDOWN(H186/I186*3/4,-3),0)</f>
        <v>0</v>
      </c>
      <c r="K186" s="166" t="str">
        <f>IF(B186="","",VLOOKUP(B186,データ!C:D,2,0))</f>
        <v/>
      </c>
      <c r="L186" s="168">
        <f t="shared" ref="L186:L191" si="38">MIN(J186,K186)*I186</f>
        <v>0</v>
      </c>
    </row>
    <row r="187" spans="2:12" ht="27.95" hidden="1" customHeight="1" outlineLevel="1" thickBot="1" x14ac:dyDescent="0.2">
      <c r="B187" s="306"/>
      <c r="C187" s="306"/>
      <c r="D187" s="306"/>
      <c r="E187" s="306"/>
      <c r="F187" s="306"/>
      <c r="G187" s="77"/>
      <c r="H187" s="171"/>
      <c r="I187" s="171"/>
      <c r="J187" s="168">
        <f t="shared" si="37"/>
        <v>0</v>
      </c>
      <c r="K187" s="166" t="str">
        <f>IF(B187="","",VLOOKUP(B187,データ!C:D,2,0))</f>
        <v/>
      </c>
      <c r="L187" s="168">
        <f t="shared" si="38"/>
        <v>0</v>
      </c>
    </row>
    <row r="188" spans="2:12" ht="27.95" hidden="1" customHeight="1" outlineLevel="2" x14ac:dyDescent="0.15">
      <c r="B188" s="306"/>
      <c r="C188" s="306"/>
      <c r="D188" s="306"/>
      <c r="E188" s="306"/>
      <c r="F188" s="306"/>
      <c r="G188" s="77"/>
      <c r="H188" s="187"/>
      <c r="I188" s="187"/>
      <c r="J188" s="168">
        <f t="shared" si="37"/>
        <v>0</v>
      </c>
      <c r="K188" s="166" t="str">
        <f>IF(B188="","",VLOOKUP(B188,データ!C:D,2,0))</f>
        <v/>
      </c>
      <c r="L188" s="168">
        <f t="shared" si="38"/>
        <v>0</v>
      </c>
    </row>
    <row r="189" spans="2:12" ht="27.95" hidden="1" customHeight="1" outlineLevel="2" x14ac:dyDescent="0.15">
      <c r="B189" s="306"/>
      <c r="C189" s="306"/>
      <c r="D189" s="306"/>
      <c r="E189" s="306"/>
      <c r="F189" s="306"/>
      <c r="G189" s="77"/>
      <c r="H189" s="187"/>
      <c r="I189" s="187"/>
      <c r="J189" s="168">
        <f t="shared" si="37"/>
        <v>0</v>
      </c>
      <c r="K189" s="166" t="str">
        <f>IF(B189="","",VLOOKUP(B189,データ!C:D,2,0))</f>
        <v/>
      </c>
      <c r="L189" s="168">
        <f t="shared" si="38"/>
        <v>0</v>
      </c>
    </row>
    <row r="190" spans="2:12" ht="27.95" hidden="1" customHeight="1" outlineLevel="2" x14ac:dyDescent="0.15">
      <c r="B190" s="306"/>
      <c r="C190" s="306"/>
      <c r="D190" s="306"/>
      <c r="E190" s="306"/>
      <c r="F190" s="306"/>
      <c r="G190" s="77"/>
      <c r="H190" s="187"/>
      <c r="I190" s="187"/>
      <c r="J190" s="168">
        <f t="shared" si="37"/>
        <v>0</v>
      </c>
      <c r="K190" s="166" t="str">
        <f>IF(B190="","",VLOOKUP(B190,データ!C:D,2,0))</f>
        <v/>
      </c>
      <c r="L190" s="168">
        <f t="shared" si="38"/>
        <v>0</v>
      </c>
    </row>
    <row r="191" spans="2:12" ht="27.95" hidden="1" customHeight="1" outlineLevel="2" x14ac:dyDescent="0.15">
      <c r="B191" s="324"/>
      <c r="C191" s="324"/>
      <c r="D191" s="324"/>
      <c r="E191" s="324"/>
      <c r="F191" s="324"/>
      <c r="G191" s="77"/>
      <c r="H191" s="188"/>
      <c r="I191" s="188"/>
      <c r="J191" s="170">
        <f t="shared" si="37"/>
        <v>0</v>
      </c>
      <c r="K191" s="179" t="str">
        <f>IF(B191="","",VLOOKUP(B191,データ!C:D,2,0))</f>
        <v/>
      </c>
      <c r="L191" s="170">
        <f t="shared" si="38"/>
        <v>0</v>
      </c>
    </row>
    <row r="192" spans="2:12" ht="27.75" hidden="1" customHeight="1" outlineLevel="1" collapsed="1" thickBot="1" x14ac:dyDescent="0.2">
      <c r="B192" s="325" t="s">
        <v>277</v>
      </c>
      <c r="C192" s="326"/>
      <c r="D192" s="326"/>
      <c r="E192" s="326"/>
      <c r="F192" s="326"/>
      <c r="G192" s="326"/>
      <c r="H192" s="209">
        <f>SUM(H185:H191)</f>
        <v>0</v>
      </c>
      <c r="I192" s="321"/>
      <c r="J192" s="322"/>
      <c r="K192" s="323"/>
      <c r="L192" s="200">
        <f>SUM(L185:L191)</f>
        <v>0</v>
      </c>
    </row>
    <row r="193" spans="2:12" collapsed="1" x14ac:dyDescent="0.15">
      <c r="L193" s="159"/>
    </row>
    <row r="194" spans="2:12" ht="15" hidden="1" customHeight="1" outlineLevel="1" x14ac:dyDescent="0.15">
      <c r="B194" s="156" t="s">
        <v>274</v>
      </c>
      <c r="D194" s="302"/>
      <c r="E194" s="302"/>
      <c r="F194" s="302"/>
      <c r="G194" s="302"/>
      <c r="H194" s="302"/>
      <c r="I194" s="173"/>
      <c r="J194" s="174"/>
      <c r="K194" s="175"/>
      <c r="L194" s="175"/>
    </row>
    <row r="195" spans="2:12" ht="15" hidden="1" customHeight="1" outlineLevel="1" x14ac:dyDescent="0.15">
      <c r="B195" s="161" t="s">
        <v>332</v>
      </c>
      <c r="C195" s="161"/>
      <c r="D195" s="176"/>
      <c r="E195" s="176"/>
      <c r="F195" s="176"/>
      <c r="G195" s="176"/>
      <c r="H195" s="176"/>
      <c r="I195" s="176"/>
      <c r="J195" s="162"/>
      <c r="K195" s="163"/>
      <c r="L195" s="163"/>
    </row>
    <row r="196" spans="2:12" ht="27" hidden="1" outlineLevel="1" x14ac:dyDescent="0.15">
      <c r="B196" s="286" t="s">
        <v>222</v>
      </c>
      <c r="C196" s="287"/>
      <c r="D196" s="287"/>
      <c r="E196" s="287"/>
      <c r="F196" s="288"/>
      <c r="G196" s="124" t="s">
        <v>93</v>
      </c>
      <c r="H196" s="177" t="s">
        <v>324</v>
      </c>
      <c r="I196" s="178" t="s">
        <v>328</v>
      </c>
      <c r="J196" s="177" t="s">
        <v>329</v>
      </c>
      <c r="K196" s="179" t="s">
        <v>330</v>
      </c>
      <c r="L196" s="177" t="s">
        <v>331</v>
      </c>
    </row>
    <row r="197" spans="2:12" ht="27.95" hidden="1" customHeight="1" outlineLevel="1" x14ac:dyDescent="0.15">
      <c r="B197" s="303" t="s">
        <v>318</v>
      </c>
      <c r="C197" s="304"/>
      <c r="D197" s="304"/>
      <c r="E197" s="304"/>
      <c r="F197" s="304"/>
      <c r="G197" s="142"/>
      <c r="H197" s="184"/>
      <c r="I197" s="184"/>
      <c r="J197" s="180">
        <f t="shared" ref="J197:J198" si="39">IFERROR(ROUNDDOWN(H197/I197*3/4,-3),0)</f>
        <v>0</v>
      </c>
      <c r="K197" s="181">
        <v>100000</v>
      </c>
      <c r="L197" s="182">
        <f t="shared" ref="L197:L198" si="40">MIN(J197,K197)*I197</f>
        <v>0</v>
      </c>
    </row>
    <row r="198" spans="2:12" ht="27.95" hidden="1" customHeight="1" outlineLevel="1" x14ac:dyDescent="0.15">
      <c r="B198" s="309"/>
      <c r="C198" s="310"/>
      <c r="D198" s="310"/>
      <c r="E198" s="310"/>
      <c r="F198" s="310"/>
      <c r="G198" s="77"/>
      <c r="H198" s="172"/>
      <c r="I198" s="172"/>
      <c r="J198" s="170">
        <f t="shared" si="39"/>
        <v>0</v>
      </c>
      <c r="K198" s="179" t="str">
        <f>IF(B198="","",VLOOKUP(B198,データ!C:D,2,0))</f>
        <v/>
      </c>
      <c r="L198" s="185">
        <f t="shared" si="40"/>
        <v>0</v>
      </c>
    </row>
    <row r="199" spans="2:12" ht="27.95" hidden="1" customHeight="1" outlineLevel="1" thickBot="1" x14ac:dyDescent="0.2">
      <c r="B199" s="311" t="s">
        <v>277</v>
      </c>
      <c r="C199" s="312"/>
      <c r="D199" s="312"/>
      <c r="E199" s="312"/>
      <c r="F199" s="312"/>
      <c r="G199" s="312"/>
      <c r="H199" s="208">
        <f>SUM(H197:H198)</f>
        <v>0</v>
      </c>
      <c r="I199" s="313"/>
      <c r="J199" s="314"/>
      <c r="K199" s="315"/>
      <c r="L199" s="183">
        <f>IFERROR(MIN((L197+L198)/I197,K198)*I197,0)</f>
        <v>0</v>
      </c>
    </row>
    <row r="200" spans="2:12" ht="27.95" hidden="1" customHeight="1" outlineLevel="2" x14ac:dyDescent="0.15">
      <c r="B200" s="319" t="s">
        <v>318</v>
      </c>
      <c r="C200" s="320"/>
      <c r="D200" s="320"/>
      <c r="E200" s="320"/>
      <c r="F200" s="320"/>
      <c r="G200" s="99"/>
      <c r="H200" s="204"/>
      <c r="I200" s="204"/>
      <c r="J200" s="205">
        <f t="shared" ref="J200:J201" si="41">IFERROR(ROUNDDOWN(H200/I200*3/4,-3),0)</f>
        <v>0</v>
      </c>
      <c r="K200" s="206">
        <v>100000</v>
      </c>
      <c r="L200" s="207">
        <f t="shared" ref="L200:L201" si="42">MIN(J200,K200)*I200</f>
        <v>0</v>
      </c>
    </row>
    <row r="201" spans="2:12" ht="27.95" hidden="1" customHeight="1" outlineLevel="2" x14ac:dyDescent="0.15">
      <c r="B201" s="309"/>
      <c r="C201" s="310"/>
      <c r="D201" s="310"/>
      <c r="E201" s="310"/>
      <c r="F201" s="310"/>
      <c r="G201" s="77"/>
      <c r="H201" s="172"/>
      <c r="I201" s="172"/>
      <c r="J201" s="170">
        <f t="shared" si="41"/>
        <v>0</v>
      </c>
      <c r="K201" s="179" t="str">
        <f>IF(B201="","",VLOOKUP(B201,データ!C:D,2,0))</f>
        <v/>
      </c>
      <c r="L201" s="185">
        <f t="shared" si="42"/>
        <v>0</v>
      </c>
    </row>
    <row r="202" spans="2:12" ht="27.95" hidden="1" customHeight="1" outlineLevel="2" x14ac:dyDescent="0.15">
      <c r="B202" s="311" t="s">
        <v>277</v>
      </c>
      <c r="C202" s="312"/>
      <c r="D202" s="312"/>
      <c r="E202" s="312"/>
      <c r="F202" s="312"/>
      <c r="G202" s="312"/>
      <c r="H202" s="208">
        <f>SUM(H200:H201)</f>
        <v>0</v>
      </c>
      <c r="I202" s="313"/>
      <c r="J202" s="314"/>
      <c r="K202" s="315"/>
      <c r="L202" s="183">
        <f>IFERROR(MIN((L200+L201)/I200,K201)*I200,0)</f>
        <v>0</v>
      </c>
    </row>
    <row r="203" spans="2:12" ht="27.95" hidden="1" customHeight="1" outlineLevel="2" x14ac:dyDescent="0.15">
      <c r="B203" s="319" t="s">
        <v>318</v>
      </c>
      <c r="C203" s="320"/>
      <c r="D203" s="320"/>
      <c r="E203" s="320"/>
      <c r="F203" s="320"/>
      <c r="G203" s="99"/>
      <c r="H203" s="204"/>
      <c r="I203" s="204"/>
      <c r="J203" s="205">
        <f t="shared" ref="J203:J204" si="43">IFERROR(ROUNDDOWN(H203/I203*3/4,-3),0)</f>
        <v>0</v>
      </c>
      <c r="K203" s="206">
        <v>100000</v>
      </c>
      <c r="L203" s="207">
        <f t="shared" ref="L203:L204" si="44">MIN(J203,K203)*I203</f>
        <v>0</v>
      </c>
    </row>
    <row r="204" spans="2:12" ht="27.95" hidden="1" customHeight="1" outlineLevel="2" x14ac:dyDescent="0.15">
      <c r="B204" s="309"/>
      <c r="C204" s="310"/>
      <c r="D204" s="310"/>
      <c r="E204" s="310"/>
      <c r="F204" s="310"/>
      <c r="G204" s="77"/>
      <c r="H204" s="172"/>
      <c r="I204" s="172"/>
      <c r="J204" s="170">
        <f t="shared" si="43"/>
        <v>0</v>
      </c>
      <c r="K204" s="179" t="str">
        <f>IF(B204="","",VLOOKUP(B204,データ!C:D,2,0))</f>
        <v/>
      </c>
      <c r="L204" s="185">
        <f t="shared" si="44"/>
        <v>0</v>
      </c>
    </row>
    <row r="205" spans="2:12" ht="27.95" hidden="1" customHeight="1" outlineLevel="2" x14ac:dyDescent="0.15">
      <c r="B205" s="311" t="s">
        <v>277</v>
      </c>
      <c r="C205" s="312"/>
      <c r="D205" s="312"/>
      <c r="E205" s="312"/>
      <c r="F205" s="312"/>
      <c r="G205" s="312"/>
      <c r="H205" s="208">
        <f>SUM(H203:H204)</f>
        <v>0</v>
      </c>
      <c r="I205" s="313"/>
      <c r="J205" s="314"/>
      <c r="K205" s="315"/>
      <c r="L205" s="183">
        <f>IFERROR(MIN((L203+L204)/I203,K204)*I203,0)</f>
        <v>0</v>
      </c>
    </row>
    <row r="206" spans="2:12" ht="15" hidden="1" customHeight="1" outlineLevel="1" collapsed="1" x14ac:dyDescent="0.15">
      <c r="B206" s="158"/>
      <c r="C206" s="158"/>
      <c r="D206" s="158"/>
      <c r="E206" s="158"/>
      <c r="F206" s="158"/>
      <c r="G206" s="158"/>
      <c r="H206" s="158"/>
      <c r="I206" s="158"/>
      <c r="J206" s="158"/>
      <c r="K206" s="158"/>
      <c r="L206" s="186"/>
    </row>
    <row r="207" spans="2:12" ht="15" hidden="1" customHeight="1" outlineLevel="1" x14ac:dyDescent="0.15">
      <c r="B207" s="161" t="s">
        <v>333</v>
      </c>
      <c r="C207" s="161"/>
      <c r="D207" s="176"/>
      <c r="E207" s="176"/>
      <c r="F207" s="176"/>
      <c r="G207" s="176"/>
      <c r="H207" s="176"/>
      <c r="I207" s="176"/>
      <c r="J207" s="162"/>
      <c r="K207" s="163"/>
      <c r="L207" s="163"/>
    </row>
    <row r="208" spans="2:12" ht="27" hidden="1" outlineLevel="1" x14ac:dyDescent="0.15">
      <c r="B208" s="286" t="s">
        <v>222</v>
      </c>
      <c r="C208" s="287"/>
      <c r="D208" s="287"/>
      <c r="E208" s="287"/>
      <c r="F208" s="288"/>
      <c r="G208" s="124" t="s">
        <v>93</v>
      </c>
      <c r="H208" s="164" t="s">
        <v>324</v>
      </c>
      <c r="I208" s="165" t="s">
        <v>328</v>
      </c>
      <c r="J208" s="164" t="s">
        <v>329</v>
      </c>
      <c r="K208" s="166" t="s">
        <v>330</v>
      </c>
      <c r="L208" s="164" t="s">
        <v>331</v>
      </c>
    </row>
    <row r="209" spans="2:12" ht="27.95" hidden="1" customHeight="1" outlineLevel="1" x14ac:dyDescent="0.15">
      <c r="B209" s="310"/>
      <c r="C209" s="310"/>
      <c r="D209" s="310"/>
      <c r="E209" s="310"/>
      <c r="F209" s="310"/>
      <c r="G209" s="76"/>
      <c r="H209" s="171"/>
      <c r="I209" s="171"/>
      <c r="J209" s="168">
        <f>IFERROR(ROUNDDOWN(H209/I209*3/4,-3),0)</f>
        <v>0</v>
      </c>
      <c r="K209" s="166" t="str">
        <f>IF(B209="","",VLOOKUP(B209,データ!C:D,2,0))</f>
        <v/>
      </c>
      <c r="L209" s="168">
        <f>MIN(J209,K209)*I209</f>
        <v>0</v>
      </c>
    </row>
    <row r="210" spans="2:12" ht="27.95" hidden="1" customHeight="1" outlineLevel="1" x14ac:dyDescent="0.15">
      <c r="B210" s="306"/>
      <c r="C210" s="306"/>
      <c r="D210" s="306"/>
      <c r="E210" s="306"/>
      <c r="F210" s="306"/>
      <c r="G210" s="76"/>
      <c r="H210" s="171"/>
      <c r="I210" s="171"/>
      <c r="J210" s="168">
        <f t="shared" ref="J210:J215" si="45">IFERROR(ROUNDDOWN(H210/I210*3/4,-3),0)</f>
        <v>0</v>
      </c>
      <c r="K210" s="166" t="str">
        <f>IF(B210="","",VLOOKUP(B210,データ!C:D,2,0))</f>
        <v/>
      </c>
      <c r="L210" s="168">
        <f t="shared" ref="L210:L215" si="46">MIN(J210,K210)*I210</f>
        <v>0</v>
      </c>
    </row>
    <row r="211" spans="2:12" ht="27.95" hidden="1" customHeight="1" outlineLevel="1" thickBot="1" x14ac:dyDescent="0.2">
      <c r="B211" s="306"/>
      <c r="C211" s="306"/>
      <c r="D211" s="306"/>
      <c r="E211" s="306"/>
      <c r="F211" s="306"/>
      <c r="G211" s="77"/>
      <c r="H211" s="171"/>
      <c r="I211" s="171"/>
      <c r="J211" s="168">
        <f t="shared" si="45"/>
        <v>0</v>
      </c>
      <c r="K211" s="166" t="str">
        <f>IF(B211="","",VLOOKUP(B211,データ!C:D,2,0))</f>
        <v/>
      </c>
      <c r="L211" s="168">
        <f t="shared" si="46"/>
        <v>0</v>
      </c>
    </row>
    <row r="212" spans="2:12" ht="27.95" hidden="1" customHeight="1" outlineLevel="2" x14ac:dyDescent="0.15">
      <c r="B212" s="306"/>
      <c r="C212" s="306"/>
      <c r="D212" s="306"/>
      <c r="E212" s="306"/>
      <c r="F212" s="306"/>
      <c r="G212" s="77"/>
      <c r="H212" s="187"/>
      <c r="I212" s="187"/>
      <c r="J212" s="168">
        <f t="shared" si="45"/>
        <v>0</v>
      </c>
      <c r="K212" s="166" t="str">
        <f>IF(B212="","",VLOOKUP(B212,データ!C:D,2,0))</f>
        <v/>
      </c>
      <c r="L212" s="168">
        <f t="shared" si="46"/>
        <v>0</v>
      </c>
    </row>
    <row r="213" spans="2:12" ht="27.95" hidden="1" customHeight="1" outlineLevel="2" x14ac:dyDescent="0.15">
      <c r="B213" s="306"/>
      <c r="C213" s="306"/>
      <c r="D213" s="306"/>
      <c r="E213" s="306"/>
      <c r="F213" s="306"/>
      <c r="G213" s="77"/>
      <c r="H213" s="187"/>
      <c r="I213" s="187"/>
      <c r="J213" s="168">
        <f t="shared" si="45"/>
        <v>0</v>
      </c>
      <c r="K213" s="166" t="str">
        <f>IF(B213="","",VLOOKUP(B213,データ!C:D,2,0))</f>
        <v/>
      </c>
      <c r="L213" s="168">
        <f t="shared" si="46"/>
        <v>0</v>
      </c>
    </row>
    <row r="214" spans="2:12" ht="27.95" hidden="1" customHeight="1" outlineLevel="2" x14ac:dyDescent="0.15">
      <c r="B214" s="306"/>
      <c r="C214" s="306"/>
      <c r="D214" s="306"/>
      <c r="E214" s="306"/>
      <c r="F214" s="306"/>
      <c r="G214" s="77"/>
      <c r="H214" s="187"/>
      <c r="I214" s="187"/>
      <c r="J214" s="168">
        <f t="shared" si="45"/>
        <v>0</v>
      </c>
      <c r="K214" s="166" t="str">
        <f>IF(B214="","",VLOOKUP(B214,データ!C:D,2,0))</f>
        <v/>
      </c>
      <c r="L214" s="168">
        <f t="shared" si="46"/>
        <v>0</v>
      </c>
    </row>
    <row r="215" spans="2:12" ht="27.95" hidden="1" customHeight="1" outlineLevel="2" x14ac:dyDescent="0.15">
      <c r="B215" s="324"/>
      <c r="C215" s="324"/>
      <c r="D215" s="324"/>
      <c r="E215" s="324"/>
      <c r="F215" s="324"/>
      <c r="G215" s="77"/>
      <c r="H215" s="188"/>
      <c r="I215" s="188"/>
      <c r="J215" s="170">
        <f t="shared" si="45"/>
        <v>0</v>
      </c>
      <c r="K215" s="179" t="str">
        <f>IF(B215="","",VLOOKUP(B215,データ!C:D,2,0))</f>
        <v/>
      </c>
      <c r="L215" s="170">
        <f t="shared" si="46"/>
        <v>0</v>
      </c>
    </row>
    <row r="216" spans="2:12" ht="27.75" hidden="1" customHeight="1" outlineLevel="1" collapsed="1" thickBot="1" x14ac:dyDescent="0.2">
      <c r="B216" s="325" t="s">
        <v>277</v>
      </c>
      <c r="C216" s="326"/>
      <c r="D216" s="326"/>
      <c r="E216" s="326"/>
      <c r="F216" s="326"/>
      <c r="G216" s="326"/>
      <c r="H216" s="209">
        <f>SUM(H209:H215)</f>
        <v>0</v>
      </c>
      <c r="I216" s="321"/>
      <c r="J216" s="322"/>
      <c r="K216" s="323"/>
      <c r="L216" s="200">
        <f>SUM(L209:L215)</f>
        <v>0</v>
      </c>
    </row>
    <row r="217" spans="2:12" collapsed="1" x14ac:dyDescent="0.15">
      <c r="L217" s="159"/>
    </row>
    <row r="218" spans="2:12" ht="15" hidden="1" customHeight="1" outlineLevel="1" x14ac:dyDescent="0.15">
      <c r="B218" s="156" t="s">
        <v>274</v>
      </c>
      <c r="D218" s="302"/>
      <c r="E218" s="302"/>
      <c r="F218" s="302"/>
      <c r="G218" s="302"/>
      <c r="H218" s="302"/>
      <c r="I218" s="173"/>
      <c r="J218" s="174"/>
      <c r="K218" s="175"/>
      <c r="L218" s="175"/>
    </row>
    <row r="219" spans="2:12" ht="15" hidden="1" customHeight="1" outlineLevel="1" x14ac:dyDescent="0.15">
      <c r="B219" s="161" t="s">
        <v>332</v>
      </c>
      <c r="C219" s="161"/>
      <c r="D219" s="176"/>
      <c r="E219" s="176"/>
      <c r="F219" s="176"/>
      <c r="G219" s="176"/>
      <c r="H219" s="176"/>
      <c r="I219" s="176"/>
      <c r="J219" s="162"/>
      <c r="K219" s="163"/>
      <c r="L219" s="163"/>
    </row>
    <row r="220" spans="2:12" ht="27" hidden="1" outlineLevel="1" x14ac:dyDescent="0.15">
      <c r="B220" s="286" t="s">
        <v>222</v>
      </c>
      <c r="C220" s="287"/>
      <c r="D220" s="287"/>
      <c r="E220" s="287"/>
      <c r="F220" s="288"/>
      <c r="G220" s="124" t="s">
        <v>93</v>
      </c>
      <c r="H220" s="177" t="s">
        <v>324</v>
      </c>
      <c r="I220" s="178" t="s">
        <v>328</v>
      </c>
      <c r="J220" s="177" t="s">
        <v>329</v>
      </c>
      <c r="K220" s="179" t="s">
        <v>330</v>
      </c>
      <c r="L220" s="177" t="s">
        <v>331</v>
      </c>
    </row>
    <row r="221" spans="2:12" ht="27.95" hidden="1" customHeight="1" outlineLevel="1" x14ac:dyDescent="0.15">
      <c r="B221" s="303" t="s">
        <v>318</v>
      </c>
      <c r="C221" s="304"/>
      <c r="D221" s="304"/>
      <c r="E221" s="304"/>
      <c r="F221" s="304"/>
      <c r="G221" s="142"/>
      <c r="H221" s="184"/>
      <c r="I221" s="184"/>
      <c r="J221" s="180">
        <f t="shared" ref="J221:J222" si="47">IFERROR(ROUNDDOWN(H221/I221*3/4,-3),0)</f>
        <v>0</v>
      </c>
      <c r="K221" s="181">
        <v>100000</v>
      </c>
      <c r="L221" s="182">
        <f t="shared" ref="L221:L222" si="48">MIN(J221,K221)*I221</f>
        <v>0</v>
      </c>
    </row>
    <row r="222" spans="2:12" ht="27.95" hidden="1" customHeight="1" outlineLevel="1" x14ac:dyDescent="0.15">
      <c r="B222" s="309"/>
      <c r="C222" s="310"/>
      <c r="D222" s="310"/>
      <c r="E222" s="310"/>
      <c r="F222" s="310"/>
      <c r="G222" s="77"/>
      <c r="H222" s="172"/>
      <c r="I222" s="172"/>
      <c r="J222" s="170">
        <f t="shared" si="47"/>
        <v>0</v>
      </c>
      <c r="K222" s="179" t="str">
        <f>IF(B222="","",VLOOKUP(B222,データ!C:D,2,0))</f>
        <v/>
      </c>
      <c r="L222" s="185">
        <f t="shared" si="48"/>
        <v>0</v>
      </c>
    </row>
    <row r="223" spans="2:12" ht="27.95" hidden="1" customHeight="1" outlineLevel="1" thickBot="1" x14ac:dyDescent="0.2">
      <c r="B223" s="311" t="s">
        <v>277</v>
      </c>
      <c r="C223" s="312"/>
      <c r="D223" s="312"/>
      <c r="E223" s="312"/>
      <c r="F223" s="312"/>
      <c r="G223" s="312"/>
      <c r="H223" s="208">
        <f>SUM(H221:H222)</f>
        <v>0</v>
      </c>
      <c r="I223" s="313"/>
      <c r="J223" s="314"/>
      <c r="K223" s="315"/>
      <c r="L223" s="183">
        <f>IFERROR(MIN((L221+L222)/I221,K222)*I221,0)</f>
        <v>0</v>
      </c>
    </row>
    <row r="224" spans="2:12" ht="27.95" hidden="1" customHeight="1" outlineLevel="2" x14ac:dyDescent="0.15">
      <c r="B224" s="319" t="s">
        <v>318</v>
      </c>
      <c r="C224" s="320"/>
      <c r="D224" s="320"/>
      <c r="E224" s="320"/>
      <c r="F224" s="320"/>
      <c r="G224" s="99"/>
      <c r="H224" s="204"/>
      <c r="I224" s="204"/>
      <c r="J224" s="205">
        <f t="shared" ref="J224:J225" si="49">IFERROR(ROUNDDOWN(H224/I224*3/4,-3),0)</f>
        <v>0</v>
      </c>
      <c r="K224" s="206">
        <v>100000</v>
      </c>
      <c r="L224" s="207">
        <f t="shared" ref="L224:L225" si="50">MIN(J224,K224)*I224</f>
        <v>0</v>
      </c>
    </row>
    <row r="225" spans="2:12" ht="27.95" hidden="1" customHeight="1" outlineLevel="2" x14ac:dyDescent="0.15">
      <c r="B225" s="309"/>
      <c r="C225" s="310"/>
      <c r="D225" s="310"/>
      <c r="E225" s="310"/>
      <c r="F225" s="310"/>
      <c r="G225" s="77"/>
      <c r="H225" s="172"/>
      <c r="I225" s="172"/>
      <c r="J225" s="170">
        <f t="shared" si="49"/>
        <v>0</v>
      </c>
      <c r="K225" s="179" t="str">
        <f>IF(B225="","",VLOOKUP(B225,データ!C:D,2,0))</f>
        <v/>
      </c>
      <c r="L225" s="185">
        <f t="shared" si="50"/>
        <v>0</v>
      </c>
    </row>
    <row r="226" spans="2:12" ht="27.95" hidden="1" customHeight="1" outlineLevel="2" thickBot="1" x14ac:dyDescent="0.2">
      <c r="B226" s="311" t="s">
        <v>277</v>
      </c>
      <c r="C226" s="312"/>
      <c r="D226" s="312"/>
      <c r="E226" s="312"/>
      <c r="F226" s="312"/>
      <c r="G226" s="312"/>
      <c r="H226" s="208">
        <f>SUM(H224:H225)</f>
        <v>0</v>
      </c>
      <c r="I226" s="313"/>
      <c r="J226" s="314"/>
      <c r="K226" s="315"/>
      <c r="L226" s="183">
        <f>IFERROR(MIN((L224+L225)/I224,K225)*I224,0)</f>
        <v>0</v>
      </c>
    </row>
    <row r="227" spans="2:12" ht="27.95" hidden="1" customHeight="1" outlineLevel="2" x14ac:dyDescent="0.15">
      <c r="B227" s="319" t="s">
        <v>318</v>
      </c>
      <c r="C227" s="320"/>
      <c r="D227" s="320"/>
      <c r="E227" s="320"/>
      <c r="F227" s="320"/>
      <c r="G227" s="99"/>
      <c r="H227" s="204"/>
      <c r="I227" s="204"/>
      <c r="J227" s="205">
        <f t="shared" ref="J227:J228" si="51">IFERROR(ROUNDDOWN(H227/I227*3/4,-3),0)</f>
        <v>0</v>
      </c>
      <c r="K227" s="206">
        <v>100000</v>
      </c>
      <c r="L227" s="207">
        <f t="shared" ref="L227:L228" si="52">MIN(J227,K227)*I227</f>
        <v>0</v>
      </c>
    </row>
    <row r="228" spans="2:12" ht="27.95" hidden="1" customHeight="1" outlineLevel="2" x14ac:dyDescent="0.15">
      <c r="B228" s="309"/>
      <c r="C228" s="310"/>
      <c r="D228" s="310"/>
      <c r="E228" s="310"/>
      <c r="F228" s="310"/>
      <c r="G228" s="77"/>
      <c r="H228" s="172"/>
      <c r="I228" s="172"/>
      <c r="J228" s="170">
        <f t="shared" si="51"/>
        <v>0</v>
      </c>
      <c r="K228" s="179" t="str">
        <f>IF(B228="","",VLOOKUP(B228,データ!C:D,2,0))</f>
        <v/>
      </c>
      <c r="L228" s="185">
        <f t="shared" si="52"/>
        <v>0</v>
      </c>
    </row>
    <row r="229" spans="2:12" ht="27.95" hidden="1" customHeight="1" outlineLevel="2" thickBot="1" x14ac:dyDescent="0.2">
      <c r="B229" s="311" t="s">
        <v>277</v>
      </c>
      <c r="C229" s="312"/>
      <c r="D229" s="312"/>
      <c r="E229" s="312"/>
      <c r="F229" s="312"/>
      <c r="G229" s="312"/>
      <c r="H229" s="208">
        <f>SUM(H227:H228)</f>
        <v>0</v>
      </c>
      <c r="I229" s="313"/>
      <c r="J229" s="314"/>
      <c r="K229" s="315"/>
      <c r="L229" s="183">
        <f>IFERROR(MIN((L227+L228)/I227,K228)*I227,0)</f>
        <v>0</v>
      </c>
    </row>
    <row r="230" spans="2:12" ht="15" hidden="1" customHeight="1" outlineLevel="1" collapsed="1" x14ac:dyDescent="0.15">
      <c r="B230" s="158"/>
      <c r="C230" s="158"/>
      <c r="D230" s="158"/>
      <c r="E230" s="158"/>
      <c r="F230" s="158"/>
      <c r="G230" s="158"/>
      <c r="H230" s="158"/>
      <c r="I230" s="158"/>
      <c r="J230" s="158"/>
      <c r="K230" s="158"/>
      <c r="L230" s="186"/>
    </row>
    <row r="231" spans="2:12" ht="15" hidden="1" customHeight="1" outlineLevel="1" x14ac:dyDescent="0.15">
      <c r="B231" s="161" t="s">
        <v>333</v>
      </c>
      <c r="C231" s="161"/>
      <c r="D231" s="176"/>
      <c r="E231" s="176"/>
      <c r="F231" s="176"/>
      <c r="G231" s="176"/>
      <c r="H231" s="176"/>
      <c r="I231" s="176"/>
      <c r="J231" s="162"/>
      <c r="K231" s="163"/>
      <c r="L231" s="163"/>
    </row>
    <row r="232" spans="2:12" ht="27" hidden="1" outlineLevel="1" x14ac:dyDescent="0.15">
      <c r="B232" s="286" t="s">
        <v>222</v>
      </c>
      <c r="C232" s="287"/>
      <c r="D232" s="287"/>
      <c r="E232" s="287"/>
      <c r="F232" s="288"/>
      <c r="G232" s="124" t="s">
        <v>93</v>
      </c>
      <c r="H232" s="164" t="s">
        <v>324</v>
      </c>
      <c r="I232" s="165" t="s">
        <v>328</v>
      </c>
      <c r="J232" s="164" t="s">
        <v>329</v>
      </c>
      <c r="K232" s="166" t="s">
        <v>330</v>
      </c>
      <c r="L232" s="164" t="s">
        <v>331</v>
      </c>
    </row>
    <row r="233" spans="2:12" ht="27.95" hidden="1" customHeight="1" outlineLevel="1" x14ac:dyDescent="0.15">
      <c r="B233" s="310"/>
      <c r="C233" s="310"/>
      <c r="D233" s="310"/>
      <c r="E233" s="310"/>
      <c r="F233" s="310"/>
      <c r="G233" s="76"/>
      <c r="H233" s="171"/>
      <c r="I233" s="171"/>
      <c r="J233" s="168">
        <f>IFERROR(ROUNDDOWN(H233/I233*3/4,-3),0)</f>
        <v>0</v>
      </c>
      <c r="K233" s="166" t="str">
        <f>IF(B233="","",VLOOKUP(B233,データ!C:D,2,0))</f>
        <v/>
      </c>
      <c r="L233" s="168">
        <f>MIN(J233,K233)*I233</f>
        <v>0</v>
      </c>
    </row>
    <row r="234" spans="2:12" ht="27.95" hidden="1" customHeight="1" outlineLevel="1" x14ac:dyDescent="0.15">
      <c r="B234" s="306"/>
      <c r="C234" s="306"/>
      <c r="D234" s="306"/>
      <c r="E234" s="306"/>
      <c r="F234" s="306"/>
      <c r="G234" s="76"/>
      <c r="H234" s="171"/>
      <c r="I234" s="171"/>
      <c r="J234" s="168">
        <f t="shared" ref="J234:J239" si="53">IFERROR(ROUNDDOWN(H234/I234*3/4,-3),0)</f>
        <v>0</v>
      </c>
      <c r="K234" s="166" t="str">
        <f>IF(B234="","",VLOOKUP(B234,データ!C:D,2,0))</f>
        <v/>
      </c>
      <c r="L234" s="168">
        <f t="shared" ref="L234:L239" si="54">MIN(J234,K234)*I234</f>
        <v>0</v>
      </c>
    </row>
    <row r="235" spans="2:12" ht="27.95" hidden="1" customHeight="1" outlineLevel="1" thickBot="1" x14ac:dyDescent="0.2">
      <c r="B235" s="306"/>
      <c r="C235" s="306"/>
      <c r="D235" s="306"/>
      <c r="E235" s="306"/>
      <c r="F235" s="306"/>
      <c r="G235" s="77"/>
      <c r="H235" s="171"/>
      <c r="I235" s="171"/>
      <c r="J235" s="168">
        <f t="shared" si="53"/>
        <v>0</v>
      </c>
      <c r="K235" s="166" t="str">
        <f>IF(B235="","",VLOOKUP(B235,データ!C:D,2,0))</f>
        <v/>
      </c>
      <c r="L235" s="168">
        <f t="shared" si="54"/>
        <v>0</v>
      </c>
    </row>
    <row r="236" spans="2:12" ht="27.95" hidden="1" customHeight="1" outlineLevel="2" x14ac:dyDescent="0.15">
      <c r="B236" s="306"/>
      <c r="C236" s="306"/>
      <c r="D236" s="306"/>
      <c r="E236" s="306"/>
      <c r="F236" s="306"/>
      <c r="G236" s="77"/>
      <c r="H236" s="187"/>
      <c r="I236" s="187"/>
      <c r="J236" s="168">
        <f t="shared" si="53"/>
        <v>0</v>
      </c>
      <c r="K236" s="166" t="str">
        <f>IF(B236="","",VLOOKUP(B236,データ!C:D,2,0))</f>
        <v/>
      </c>
      <c r="L236" s="168">
        <f t="shared" si="54"/>
        <v>0</v>
      </c>
    </row>
    <row r="237" spans="2:12" ht="27.95" hidden="1" customHeight="1" outlineLevel="2" x14ac:dyDescent="0.15">
      <c r="B237" s="306"/>
      <c r="C237" s="306"/>
      <c r="D237" s="306"/>
      <c r="E237" s="306"/>
      <c r="F237" s="306"/>
      <c r="G237" s="77"/>
      <c r="H237" s="187"/>
      <c r="I237" s="187"/>
      <c r="J237" s="168">
        <f t="shared" si="53"/>
        <v>0</v>
      </c>
      <c r="K237" s="166" t="str">
        <f>IF(B237="","",VLOOKUP(B237,データ!C:D,2,0))</f>
        <v/>
      </c>
      <c r="L237" s="168">
        <f t="shared" si="54"/>
        <v>0</v>
      </c>
    </row>
    <row r="238" spans="2:12" ht="27.95" hidden="1" customHeight="1" outlineLevel="2" x14ac:dyDescent="0.15">
      <c r="B238" s="306"/>
      <c r="C238" s="306"/>
      <c r="D238" s="306"/>
      <c r="E238" s="306"/>
      <c r="F238" s="306"/>
      <c r="G238" s="77"/>
      <c r="H238" s="187"/>
      <c r="I238" s="187"/>
      <c r="J238" s="168">
        <f t="shared" si="53"/>
        <v>0</v>
      </c>
      <c r="K238" s="166" t="str">
        <f>IF(B238="","",VLOOKUP(B238,データ!C:D,2,0))</f>
        <v/>
      </c>
      <c r="L238" s="168">
        <f t="shared" si="54"/>
        <v>0</v>
      </c>
    </row>
    <row r="239" spans="2:12" ht="27.95" hidden="1" customHeight="1" outlineLevel="2" x14ac:dyDescent="0.15">
      <c r="B239" s="324"/>
      <c r="C239" s="324"/>
      <c r="D239" s="324"/>
      <c r="E239" s="324"/>
      <c r="F239" s="324"/>
      <c r="G239" s="77"/>
      <c r="H239" s="188"/>
      <c r="I239" s="188"/>
      <c r="J239" s="170">
        <f t="shared" si="53"/>
        <v>0</v>
      </c>
      <c r="K239" s="179" t="str">
        <f>IF(B239="","",VLOOKUP(B239,データ!C:D,2,0))</f>
        <v/>
      </c>
      <c r="L239" s="170">
        <f t="shared" si="54"/>
        <v>0</v>
      </c>
    </row>
    <row r="240" spans="2:12" ht="27.75" hidden="1" customHeight="1" outlineLevel="1" collapsed="1" thickBot="1" x14ac:dyDescent="0.2">
      <c r="B240" s="325" t="s">
        <v>277</v>
      </c>
      <c r="C240" s="326"/>
      <c r="D240" s="326"/>
      <c r="E240" s="326"/>
      <c r="F240" s="326"/>
      <c r="G240" s="326"/>
      <c r="H240" s="209">
        <f>SUM(H233:H239)</f>
        <v>0</v>
      </c>
      <c r="I240" s="321"/>
      <c r="J240" s="322"/>
      <c r="K240" s="323"/>
      <c r="L240" s="200">
        <f>SUM(L233:L239)</f>
        <v>0</v>
      </c>
    </row>
    <row r="241" spans="2:12" collapsed="1" x14ac:dyDescent="0.15">
      <c r="L241" s="159"/>
    </row>
    <row r="242" spans="2:12" ht="15" hidden="1" customHeight="1" outlineLevel="1" x14ac:dyDescent="0.15">
      <c r="B242" s="156" t="s">
        <v>274</v>
      </c>
      <c r="D242" s="302"/>
      <c r="E242" s="302"/>
      <c r="F242" s="302"/>
      <c r="G242" s="302"/>
      <c r="H242" s="302"/>
      <c r="I242" s="173"/>
      <c r="J242" s="174"/>
      <c r="K242" s="175"/>
      <c r="L242" s="175"/>
    </row>
    <row r="243" spans="2:12" ht="15" hidden="1" customHeight="1" outlineLevel="1" x14ac:dyDescent="0.15">
      <c r="B243" s="161" t="s">
        <v>332</v>
      </c>
      <c r="C243" s="161"/>
      <c r="D243" s="176"/>
      <c r="E243" s="176"/>
      <c r="F243" s="176"/>
      <c r="G243" s="176"/>
      <c r="H243" s="176"/>
      <c r="I243" s="176"/>
      <c r="J243" s="162"/>
      <c r="K243" s="163"/>
      <c r="L243" s="163"/>
    </row>
    <row r="244" spans="2:12" ht="27" hidden="1" outlineLevel="1" x14ac:dyDescent="0.15">
      <c r="B244" s="286" t="s">
        <v>222</v>
      </c>
      <c r="C244" s="287"/>
      <c r="D244" s="287"/>
      <c r="E244" s="287"/>
      <c r="F244" s="288"/>
      <c r="G244" s="124" t="s">
        <v>93</v>
      </c>
      <c r="H244" s="177" t="s">
        <v>324</v>
      </c>
      <c r="I244" s="178" t="s">
        <v>328</v>
      </c>
      <c r="J244" s="177" t="s">
        <v>329</v>
      </c>
      <c r="K244" s="179" t="s">
        <v>330</v>
      </c>
      <c r="L244" s="177" t="s">
        <v>331</v>
      </c>
    </row>
    <row r="245" spans="2:12" ht="27.95" hidden="1" customHeight="1" outlineLevel="1" x14ac:dyDescent="0.15">
      <c r="B245" s="303" t="s">
        <v>318</v>
      </c>
      <c r="C245" s="304"/>
      <c r="D245" s="304"/>
      <c r="E245" s="304"/>
      <c r="F245" s="304"/>
      <c r="G245" s="142"/>
      <c r="H245" s="184"/>
      <c r="I245" s="184"/>
      <c r="J245" s="180">
        <f t="shared" ref="J245:J246" si="55">IFERROR(ROUNDDOWN(H245/I245*3/4,-3),0)</f>
        <v>0</v>
      </c>
      <c r="K245" s="181">
        <v>100000</v>
      </c>
      <c r="L245" s="182">
        <f t="shared" ref="L245:L246" si="56">MIN(J245,K245)*I245</f>
        <v>0</v>
      </c>
    </row>
    <row r="246" spans="2:12" ht="27.95" hidden="1" customHeight="1" outlineLevel="1" x14ac:dyDescent="0.15">
      <c r="B246" s="309"/>
      <c r="C246" s="310"/>
      <c r="D246" s="310"/>
      <c r="E246" s="310"/>
      <c r="F246" s="310"/>
      <c r="G246" s="77"/>
      <c r="H246" s="172"/>
      <c r="I246" s="172"/>
      <c r="J246" s="170">
        <f t="shared" si="55"/>
        <v>0</v>
      </c>
      <c r="K246" s="179" t="str">
        <f>IF(B246="","",VLOOKUP(B246,データ!C:D,2,0))</f>
        <v/>
      </c>
      <c r="L246" s="185">
        <f t="shared" si="56"/>
        <v>0</v>
      </c>
    </row>
    <row r="247" spans="2:12" ht="27.95" hidden="1" customHeight="1" outlineLevel="1" thickBot="1" x14ac:dyDescent="0.2">
      <c r="B247" s="311" t="s">
        <v>277</v>
      </c>
      <c r="C247" s="312"/>
      <c r="D247" s="312"/>
      <c r="E247" s="312"/>
      <c r="F247" s="312"/>
      <c r="G247" s="312"/>
      <c r="H247" s="208">
        <f>SUM(H245:H246)</f>
        <v>0</v>
      </c>
      <c r="I247" s="313"/>
      <c r="J247" s="314"/>
      <c r="K247" s="315"/>
      <c r="L247" s="183">
        <f>IFERROR(MIN((L245+L246)/I245,K246)*I245,0)</f>
        <v>0</v>
      </c>
    </row>
    <row r="248" spans="2:12" ht="27.95" hidden="1" customHeight="1" outlineLevel="2" x14ac:dyDescent="0.15">
      <c r="B248" s="319" t="s">
        <v>318</v>
      </c>
      <c r="C248" s="320"/>
      <c r="D248" s="320"/>
      <c r="E248" s="320"/>
      <c r="F248" s="320"/>
      <c r="G248" s="99"/>
      <c r="H248" s="204"/>
      <c r="I248" s="204"/>
      <c r="J248" s="205">
        <f t="shared" ref="J248:J249" si="57">IFERROR(ROUNDDOWN(H248/I248*3/4,-3),0)</f>
        <v>0</v>
      </c>
      <c r="K248" s="206">
        <v>100000</v>
      </c>
      <c r="L248" s="207">
        <f t="shared" ref="L248:L249" si="58">MIN(J248,K248)*I248</f>
        <v>0</v>
      </c>
    </row>
    <row r="249" spans="2:12" ht="27.95" hidden="1" customHeight="1" outlineLevel="2" x14ac:dyDescent="0.15">
      <c r="B249" s="309"/>
      <c r="C249" s="310"/>
      <c r="D249" s="310"/>
      <c r="E249" s="310"/>
      <c r="F249" s="310"/>
      <c r="G249" s="77"/>
      <c r="H249" s="172"/>
      <c r="I249" s="172"/>
      <c r="J249" s="170">
        <f t="shared" si="57"/>
        <v>0</v>
      </c>
      <c r="K249" s="179" t="str">
        <f>IF(B249="","",VLOOKUP(B249,データ!C:D,2,0))</f>
        <v/>
      </c>
      <c r="L249" s="185">
        <f t="shared" si="58"/>
        <v>0</v>
      </c>
    </row>
    <row r="250" spans="2:12" ht="27.95" hidden="1" customHeight="1" outlineLevel="2" x14ac:dyDescent="0.15">
      <c r="B250" s="311" t="s">
        <v>277</v>
      </c>
      <c r="C250" s="312"/>
      <c r="D250" s="312"/>
      <c r="E250" s="312"/>
      <c r="F250" s="312"/>
      <c r="G250" s="312"/>
      <c r="H250" s="208">
        <f>SUM(H248:H249)</f>
        <v>0</v>
      </c>
      <c r="I250" s="313"/>
      <c r="J250" s="314"/>
      <c r="K250" s="315"/>
      <c r="L250" s="183">
        <f>IFERROR(MIN((L248+L249)/I248,K249)*I248,0)</f>
        <v>0</v>
      </c>
    </row>
    <row r="251" spans="2:12" ht="27.95" hidden="1" customHeight="1" outlineLevel="2" x14ac:dyDescent="0.15">
      <c r="B251" s="319" t="s">
        <v>318</v>
      </c>
      <c r="C251" s="320"/>
      <c r="D251" s="320"/>
      <c r="E251" s="320"/>
      <c r="F251" s="320"/>
      <c r="G251" s="99"/>
      <c r="H251" s="204"/>
      <c r="I251" s="204"/>
      <c r="J251" s="205">
        <f t="shared" ref="J251:J252" si="59">IFERROR(ROUNDDOWN(H251/I251*3/4,-3),0)</f>
        <v>0</v>
      </c>
      <c r="K251" s="206">
        <v>100000</v>
      </c>
      <c r="L251" s="207">
        <f t="shared" ref="L251:L252" si="60">MIN(J251,K251)*I251</f>
        <v>0</v>
      </c>
    </row>
    <row r="252" spans="2:12" ht="27.95" hidden="1" customHeight="1" outlineLevel="2" x14ac:dyDescent="0.15">
      <c r="B252" s="309"/>
      <c r="C252" s="310"/>
      <c r="D252" s="310"/>
      <c r="E252" s="310"/>
      <c r="F252" s="310"/>
      <c r="G252" s="77"/>
      <c r="H252" s="172"/>
      <c r="I252" s="172"/>
      <c r="J252" s="170">
        <f t="shared" si="59"/>
        <v>0</v>
      </c>
      <c r="K252" s="179" t="str">
        <f>IF(B252="","",VLOOKUP(B252,データ!C:D,2,0))</f>
        <v/>
      </c>
      <c r="L252" s="185">
        <f t="shared" si="60"/>
        <v>0</v>
      </c>
    </row>
    <row r="253" spans="2:12" ht="27.95" hidden="1" customHeight="1" outlineLevel="2" x14ac:dyDescent="0.15">
      <c r="B253" s="311" t="s">
        <v>277</v>
      </c>
      <c r="C253" s="312"/>
      <c r="D253" s="312"/>
      <c r="E253" s="312"/>
      <c r="F253" s="312"/>
      <c r="G253" s="312"/>
      <c r="H253" s="208">
        <f>SUM(H251:H252)</f>
        <v>0</v>
      </c>
      <c r="I253" s="313"/>
      <c r="J253" s="314"/>
      <c r="K253" s="315"/>
      <c r="L253" s="183">
        <f>IFERROR(MIN((L251+L252)/I251,K252)*I251,0)</f>
        <v>0</v>
      </c>
    </row>
    <row r="254" spans="2:12" ht="15" hidden="1" customHeight="1" outlineLevel="1" collapsed="1" x14ac:dyDescent="0.15">
      <c r="B254" s="158"/>
      <c r="C254" s="158"/>
      <c r="D254" s="158"/>
      <c r="E254" s="158"/>
      <c r="F254" s="158"/>
      <c r="G254" s="158"/>
      <c r="H254" s="158"/>
      <c r="I254" s="158"/>
      <c r="J254" s="158"/>
      <c r="K254" s="158"/>
      <c r="L254" s="186"/>
    </row>
    <row r="255" spans="2:12" ht="15" hidden="1" customHeight="1" outlineLevel="1" x14ac:dyDescent="0.15">
      <c r="B255" s="161" t="s">
        <v>333</v>
      </c>
      <c r="C255" s="161"/>
      <c r="D255" s="176"/>
      <c r="E255" s="176"/>
      <c r="F255" s="176"/>
      <c r="G255" s="176"/>
      <c r="H255" s="176"/>
      <c r="I255" s="176"/>
      <c r="J255" s="162"/>
      <c r="K255" s="163"/>
      <c r="L255" s="163"/>
    </row>
    <row r="256" spans="2:12" ht="27" hidden="1" outlineLevel="1" x14ac:dyDescent="0.15">
      <c r="B256" s="286" t="s">
        <v>222</v>
      </c>
      <c r="C256" s="287"/>
      <c r="D256" s="287"/>
      <c r="E256" s="287"/>
      <c r="F256" s="288"/>
      <c r="G256" s="124" t="s">
        <v>93</v>
      </c>
      <c r="H256" s="164" t="s">
        <v>324</v>
      </c>
      <c r="I256" s="165" t="s">
        <v>328</v>
      </c>
      <c r="J256" s="164" t="s">
        <v>329</v>
      </c>
      <c r="K256" s="166" t="s">
        <v>330</v>
      </c>
      <c r="L256" s="164" t="s">
        <v>331</v>
      </c>
    </row>
    <row r="257" spans="2:12" ht="27.95" hidden="1" customHeight="1" outlineLevel="1" x14ac:dyDescent="0.15">
      <c r="B257" s="310"/>
      <c r="C257" s="310"/>
      <c r="D257" s="310"/>
      <c r="E257" s="310"/>
      <c r="F257" s="310"/>
      <c r="G257" s="76"/>
      <c r="H257" s="171"/>
      <c r="I257" s="171"/>
      <c r="J257" s="168">
        <f>IFERROR(ROUNDDOWN(H257/I257*3/4,-3),0)</f>
        <v>0</v>
      </c>
      <c r="K257" s="166" t="str">
        <f>IF(B257="","",VLOOKUP(B257,データ!C:D,2,0))</f>
        <v/>
      </c>
      <c r="L257" s="168">
        <f>MIN(J257,K257)*I257</f>
        <v>0</v>
      </c>
    </row>
    <row r="258" spans="2:12" ht="27.95" hidden="1" customHeight="1" outlineLevel="1" x14ac:dyDescent="0.15">
      <c r="B258" s="306"/>
      <c r="C258" s="306"/>
      <c r="D258" s="306"/>
      <c r="E258" s="306"/>
      <c r="F258" s="306"/>
      <c r="G258" s="76"/>
      <c r="H258" s="171"/>
      <c r="I258" s="171"/>
      <c r="J258" s="168">
        <f t="shared" ref="J258:J263" si="61">IFERROR(ROUNDDOWN(H258/I258*3/4,-3),0)</f>
        <v>0</v>
      </c>
      <c r="K258" s="166" t="str">
        <f>IF(B258="","",VLOOKUP(B258,データ!C:D,2,0))</f>
        <v/>
      </c>
      <c r="L258" s="168">
        <f t="shared" ref="L258:L263" si="62">MIN(J258,K258)*I258</f>
        <v>0</v>
      </c>
    </row>
    <row r="259" spans="2:12" ht="27.95" hidden="1" customHeight="1" outlineLevel="1" thickBot="1" x14ac:dyDescent="0.2">
      <c r="B259" s="306"/>
      <c r="C259" s="306"/>
      <c r="D259" s="306"/>
      <c r="E259" s="306"/>
      <c r="F259" s="306"/>
      <c r="G259" s="77"/>
      <c r="H259" s="171"/>
      <c r="I259" s="171"/>
      <c r="J259" s="168">
        <f t="shared" si="61"/>
        <v>0</v>
      </c>
      <c r="K259" s="166" t="str">
        <f>IF(B259="","",VLOOKUP(B259,データ!C:D,2,0))</f>
        <v/>
      </c>
      <c r="L259" s="168">
        <f t="shared" si="62"/>
        <v>0</v>
      </c>
    </row>
    <row r="260" spans="2:12" ht="27.95" hidden="1" customHeight="1" outlineLevel="2" x14ac:dyDescent="0.15">
      <c r="B260" s="306"/>
      <c r="C260" s="306"/>
      <c r="D260" s="306"/>
      <c r="E260" s="306"/>
      <c r="F260" s="306"/>
      <c r="G260" s="77"/>
      <c r="H260" s="187"/>
      <c r="I260" s="187"/>
      <c r="J260" s="168">
        <f t="shared" si="61"/>
        <v>0</v>
      </c>
      <c r="K260" s="166" t="str">
        <f>IF(B260="","",VLOOKUP(B260,データ!C:D,2,0))</f>
        <v/>
      </c>
      <c r="L260" s="168">
        <f t="shared" si="62"/>
        <v>0</v>
      </c>
    </row>
    <row r="261" spans="2:12" ht="27.95" hidden="1" customHeight="1" outlineLevel="2" x14ac:dyDescent="0.15">
      <c r="B261" s="306"/>
      <c r="C261" s="306"/>
      <c r="D261" s="306"/>
      <c r="E261" s="306"/>
      <c r="F261" s="306"/>
      <c r="G261" s="77"/>
      <c r="H261" s="187"/>
      <c r="I261" s="187"/>
      <c r="J261" s="168">
        <f t="shared" si="61"/>
        <v>0</v>
      </c>
      <c r="K261" s="166" t="str">
        <f>IF(B261="","",VLOOKUP(B261,データ!C:D,2,0))</f>
        <v/>
      </c>
      <c r="L261" s="168">
        <f t="shared" si="62"/>
        <v>0</v>
      </c>
    </row>
    <row r="262" spans="2:12" ht="27.95" hidden="1" customHeight="1" outlineLevel="2" x14ac:dyDescent="0.15">
      <c r="B262" s="306"/>
      <c r="C262" s="306"/>
      <c r="D262" s="306"/>
      <c r="E262" s="306"/>
      <c r="F262" s="306"/>
      <c r="G262" s="77"/>
      <c r="H262" s="187"/>
      <c r="I262" s="187"/>
      <c r="J262" s="168">
        <f t="shared" si="61"/>
        <v>0</v>
      </c>
      <c r="K262" s="166" t="str">
        <f>IF(B262="","",VLOOKUP(B262,データ!C:D,2,0))</f>
        <v/>
      </c>
      <c r="L262" s="168">
        <f t="shared" si="62"/>
        <v>0</v>
      </c>
    </row>
    <row r="263" spans="2:12" ht="27.95" hidden="1" customHeight="1" outlineLevel="2" x14ac:dyDescent="0.15">
      <c r="B263" s="324"/>
      <c r="C263" s="324"/>
      <c r="D263" s="324"/>
      <c r="E263" s="324"/>
      <c r="F263" s="324"/>
      <c r="G263" s="77"/>
      <c r="H263" s="188"/>
      <c r="I263" s="188"/>
      <c r="J263" s="170">
        <f t="shared" si="61"/>
        <v>0</v>
      </c>
      <c r="K263" s="179" t="str">
        <f>IF(B263="","",VLOOKUP(B263,データ!C:D,2,0))</f>
        <v/>
      </c>
      <c r="L263" s="170">
        <f t="shared" si="62"/>
        <v>0</v>
      </c>
    </row>
    <row r="264" spans="2:12" ht="27.75" hidden="1" customHeight="1" outlineLevel="1" collapsed="1" thickBot="1" x14ac:dyDescent="0.2">
      <c r="B264" s="325" t="s">
        <v>277</v>
      </c>
      <c r="C264" s="326"/>
      <c r="D264" s="326"/>
      <c r="E264" s="326"/>
      <c r="F264" s="326"/>
      <c r="G264" s="326"/>
      <c r="H264" s="209">
        <f>SUM(H257:H263)</f>
        <v>0</v>
      </c>
      <c r="I264" s="321"/>
      <c r="J264" s="322"/>
      <c r="K264" s="323"/>
      <c r="L264" s="200">
        <f>SUM(L257:L263)</f>
        <v>0</v>
      </c>
    </row>
    <row r="265" spans="2:12" collapsed="1" x14ac:dyDescent="0.15">
      <c r="L265" s="159"/>
    </row>
    <row r="266" spans="2:12" ht="15" hidden="1" customHeight="1" outlineLevel="1" x14ac:dyDescent="0.15">
      <c r="B266" s="156" t="s">
        <v>274</v>
      </c>
      <c r="D266" s="302"/>
      <c r="E266" s="302"/>
      <c r="F266" s="302"/>
      <c r="G266" s="302"/>
      <c r="H266" s="302"/>
      <c r="I266" s="173"/>
      <c r="J266" s="174"/>
      <c r="K266" s="175"/>
      <c r="L266" s="175"/>
    </row>
    <row r="267" spans="2:12" ht="15" hidden="1" customHeight="1" outlineLevel="1" x14ac:dyDescent="0.15">
      <c r="B267" s="161" t="s">
        <v>332</v>
      </c>
      <c r="C267" s="161"/>
      <c r="D267" s="176"/>
      <c r="E267" s="176"/>
      <c r="F267" s="176"/>
      <c r="G267" s="176"/>
      <c r="H267" s="176"/>
      <c r="I267" s="176"/>
      <c r="J267" s="162"/>
      <c r="K267" s="163"/>
      <c r="L267" s="163"/>
    </row>
    <row r="268" spans="2:12" ht="27" hidden="1" outlineLevel="1" x14ac:dyDescent="0.15">
      <c r="B268" s="286" t="s">
        <v>222</v>
      </c>
      <c r="C268" s="287"/>
      <c r="D268" s="287"/>
      <c r="E268" s="287"/>
      <c r="F268" s="288"/>
      <c r="G268" s="124" t="s">
        <v>93</v>
      </c>
      <c r="H268" s="177" t="s">
        <v>324</v>
      </c>
      <c r="I268" s="178" t="s">
        <v>328</v>
      </c>
      <c r="J268" s="177" t="s">
        <v>329</v>
      </c>
      <c r="K268" s="179" t="s">
        <v>330</v>
      </c>
      <c r="L268" s="177" t="s">
        <v>331</v>
      </c>
    </row>
    <row r="269" spans="2:12" ht="27.95" hidden="1" customHeight="1" outlineLevel="1" x14ac:dyDescent="0.15">
      <c r="B269" s="303" t="s">
        <v>318</v>
      </c>
      <c r="C269" s="304"/>
      <c r="D269" s="304"/>
      <c r="E269" s="304"/>
      <c r="F269" s="304"/>
      <c r="G269" s="142"/>
      <c r="H269" s="184"/>
      <c r="I269" s="184"/>
      <c r="J269" s="180">
        <f t="shared" ref="J269:J270" si="63">IFERROR(ROUNDDOWN(H269/I269*3/4,-3),0)</f>
        <v>0</v>
      </c>
      <c r="K269" s="181">
        <v>100000</v>
      </c>
      <c r="L269" s="182">
        <f t="shared" ref="L269:L270" si="64">MIN(J269,K269)*I269</f>
        <v>0</v>
      </c>
    </row>
    <row r="270" spans="2:12" ht="27.95" hidden="1" customHeight="1" outlineLevel="1" x14ac:dyDescent="0.15">
      <c r="B270" s="309"/>
      <c r="C270" s="310"/>
      <c r="D270" s="310"/>
      <c r="E270" s="310"/>
      <c r="F270" s="310"/>
      <c r="G270" s="77"/>
      <c r="H270" s="172"/>
      <c r="I270" s="172"/>
      <c r="J270" s="170">
        <f t="shared" si="63"/>
        <v>0</v>
      </c>
      <c r="K270" s="179" t="str">
        <f>IF(B270="","",VLOOKUP(B270,データ!C:D,2,0))</f>
        <v/>
      </c>
      <c r="L270" s="185">
        <f t="shared" si="64"/>
        <v>0</v>
      </c>
    </row>
    <row r="271" spans="2:12" ht="27.95" hidden="1" customHeight="1" outlineLevel="1" thickBot="1" x14ac:dyDescent="0.2">
      <c r="B271" s="311" t="s">
        <v>277</v>
      </c>
      <c r="C271" s="312"/>
      <c r="D271" s="312"/>
      <c r="E271" s="312"/>
      <c r="F271" s="312"/>
      <c r="G271" s="312"/>
      <c r="H271" s="208">
        <f>SUM(H269:H270)</f>
        <v>0</v>
      </c>
      <c r="I271" s="313"/>
      <c r="J271" s="314"/>
      <c r="K271" s="315"/>
      <c r="L271" s="183">
        <f>IFERROR(MIN((L269+L270)/I269,K270)*I269,0)</f>
        <v>0</v>
      </c>
    </row>
    <row r="272" spans="2:12" ht="27.95" hidden="1" customHeight="1" outlineLevel="2" x14ac:dyDescent="0.15">
      <c r="B272" s="319" t="s">
        <v>318</v>
      </c>
      <c r="C272" s="320"/>
      <c r="D272" s="320"/>
      <c r="E272" s="320"/>
      <c r="F272" s="320"/>
      <c r="G272" s="99"/>
      <c r="H272" s="204"/>
      <c r="I272" s="204"/>
      <c r="J272" s="205">
        <f t="shared" ref="J272:J273" si="65">IFERROR(ROUNDDOWN(H272/I272*3/4,-3),0)</f>
        <v>0</v>
      </c>
      <c r="K272" s="206">
        <v>100000</v>
      </c>
      <c r="L272" s="207">
        <f t="shared" ref="L272:L273" si="66">MIN(J272,K272)*I272</f>
        <v>0</v>
      </c>
    </row>
    <row r="273" spans="2:12" ht="27.95" hidden="1" customHeight="1" outlineLevel="2" x14ac:dyDescent="0.15">
      <c r="B273" s="309"/>
      <c r="C273" s="310"/>
      <c r="D273" s="310"/>
      <c r="E273" s="310"/>
      <c r="F273" s="310"/>
      <c r="G273" s="77"/>
      <c r="H273" s="172"/>
      <c r="I273" s="172"/>
      <c r="J273" s="170">
        <f t="shared" si="65"/>
        <v>0</v>
      </c>
      <c r="K273" s="179" t="str">
        <f>IF(B273="","",VLOOKUP(B273,データ!C:D,2,0))</f>
        <v/>
      </c>
      <c r="L273" s="185">
        <f t="shared" si="66"/>
        <v>0</v>
      </c>
    </row>
    <row r="274" spans="2:12" ht="27.95" hidden="1" customHeight="1" outlineLevel="2" thickBot="1" x14ac:dyDescent="0.2">
      <c r="B274" s="311" t="s">
        <v>277</v>
      </c>
      <c r="C274" s="312"/>
      <c r="D274" s="312"/>
      <c r="E274" s="312"/>
      <c r="F274" s="312"/>
      <c r="G274" s="312"/>
      <c r="H274" s="208">
        <f>SUM(H272:H273)</f>
        <v>0</v>
      </c>
      <c r="I274" s="313"/>
      <c r="J274" s="314"/>
      <c r="K274" s="315"/>
      <c r="L274" s="183">
        <f>IFERROR(MIN((L272+L273)/I272,K273)*I272,0)</f>
        <v>0</v>
      </c>
    </row>
    <row r="275" spans="2:12" ht="27.95" hidden="1" customHeight="1" outlineLevel="2" x14ac:dyDescent="0.15">
      <c r="B275" s="319" t="s">
        <v>318</v>
      </c>
      <c r="C275" s="320"/>
      <c r="D275" s="320"/>
      <c r="E275" s="320"/>
      <c r="F275" s="320"/>
      <c r="G275" s="99"/>
      <c r="H275" s="204"/>
      <c r="I275" s="204"/>
      <c r="J275" s="205">
        <f t="shared" ref="J275:J276" si="67">IFERROR(ROUNDDOWN(H275/I275*3/4,-3),0)</f>
        <v>0</v>
      </c>
      <c r="K275" s="206">
        <v>100000</v>
      </c>
      <c r="L275" s="207">
        <f t="shared" ref="L275:L276" si="68">MIN(J275,K275)*I275</f>
        <v>0</v>
      </c>
    </row>
    <row r="276" spans="2:12" ht="27.95" hidden="1" customHeight="1" outlineLevel="2" x14ac:dyDescent="0.15">
      <c r="B276" s="309"/>
      <c r="C276" s="310"/>
      <c r="D276" s="310"/>
      <c r="E276" s="310"/>
      <c r="F276" s="310"/>
      <c r="G276" s="77"/>
      <c r="H276" s="172"/>
      <c r="I276" s="172"/>
      <c r="J276" s="170">
        <f t="shared" si="67"/>
        <v>0</v>
      </c>
      <c r="K276" s="179" t="str">
        <f>IF(B276="","",VLOOKUP(B276,データ!C:D,2,0))</f>
        <v/>
      </c>
      <c r="L276" s="185">
        <f t="shared" si="68"/>
        <v>0</v>
      </c>
    </row>
    <row r="277" spans="2:12" ht="27.95" hidden="1" customHeight="1" outlineLevel="2" thickBot="1" x14ac:dyDescent="0.2">
      <c r="B277" s="311" t="s">
        <v>277</v>
      </c>
      <c r="C277" s="312"/>
      <c r="D277" s="312"/>
      <c r="E277" s="312"/>
      <c r="F277" s="312"/>
      <c r="G277" s="312"/>
      <c r="H277" s="208">
        <f>SUM(H275:H276)</f>
        <v>0</v>
      </c>
      <c r="I277" s="313"/>
      <c r="J277" s="314"/>
      <c r="K277" s="315"/>
      <c r="L277" s="183">
        <f>IFERROR(MIN((L275+L276)/I275,K276)*I275,0)</f>
        <v>0</v>
      </c>
    </row>
    <row r="278" spans="2:12" ht="15" hidden="1" customHeight="1" outlineLevel="1" collapsed="1" x14ac:dyDescent="0.15">
      <c r="B278" s="158"/>
      <c r="C278" s="158"/>
      <c r="D278" s="158"/>
      <c r="E278" s="158"/>
      <c r="F278" s="158"/>
      <c r="G278" s="158"/>
      <c r="H278" s="158"/>
      <c r="I278" s="158"/>
      <c r="J278" s="158"/>
      <c r="K278" s="158"/>
      <c r="L278" s="186"/>
    </row>
    <row r="279" spans="2:12" ht="15" hidden="1" customHeight="1" outlineLevel="1" x14ac:dyDescent="0.15">
      <c r="B279" s="161" t="s">
        <v>333</v>
      </c>
      <c r="C279" s="161"/>
      <c r="D279" s="176"/>
      <c r="E279" s="176"/>
      <c r="F279" s="176"/>
      <c r="G279" s="176"/>
      <c r="H279" s="176"/>
      <c r="I279" s="176"/>
      <c r="J279" s="162"/>
      <c r="K279" s="163"/>
      <c r="L279" s="163"/>
    </row>
    <row r="280" spans="2:12" ht="27" hidden="1" outlineLevel="1" x14ac:dyDescent="0.15">
      <c r="B280" s="286" t="s">
        <v>222</v>
      </c>
      <c r="C280" s="287"/>
      <c r="D280" s="287"/>
      <c r="E280" s="287"/>
      <c r="F280" s="288"/>
      <c r="G280" s="124" t="s">
        <v>93</v>
      </c>
      <c r="H280" s="164" t="s">
        <v>324</v>
      </c>
      <c r="I280" s="165" t="s">
        <v>328</v>
      </c>
      <c r="J280" s="164" t="s">
        <v>329</v>
      </c>
      <c r="K280" s="166" t="s">
        <v>330</v>
      </c>
      <c r="L280" s="164" t="s">
        <v>331</v>
      </c>
    </row>
    <row r="281" spans="2:12" ht="27.95" hidden="1" customHeight="1" outlineLevel="1" x14ac:dyDescent="0.15">
      <c r="B281" s="310"/>
      <c r="C281" s="310"/>
      <c r="D281" s="310"/>
      <c r="E281" s="310"/>
      <c r="F281" s="310"/>
      <c r="G281" s="76"/>
      <c r="H281" s="171"/>
      <c r="I281" s="171"/>
      <c r="J281" s="168">
        <f>IFERROR(ROUNDDOWN(H281/I281*3/4,-3),0)</f>
        <v>0</v>
      </c>
      <c r="K281" s="166" t="str">
        <f>IF(B281="","",VLOOKUP(B281,データ!C:D,2,0))</f>
        <v/>
      </c>
      <c r="L281" s="168">
        <f>MIN(J281,K281)*I281</f>
        <v>0</v>
      </c>
    </row>
    <row r="282" spans="2:12" ht="27.95" hidden="1" customHeight="1" outlineLevel="1" x14ac:dyDescent="0.15">
      <c r="B282" s="306"/>
      <c r="C282" s="306"/>
      <c r="D282" s="306"/>
      <c r="E282" s="306"/>
      <c r="F282" s="306"/>
      <c r="G282" s="76"/>
      <c r="H282" s="171"/>
      <c r="I282" s="171"/>
      <c r="J282" s="168">
        <f t="shared" ref="J282:J287" si="69">IFERROR(ROUNDDOWN(H282/I282*3/4,-3),0)</f>
        <v>0</v>
      </c>
      <c r="K282" s="166" t="str">
        <f>IF(B282="","",VLOOKUP(B282,データ!C:D,2,0))</f>
        <v/>
      </c>
      <c r="L282" s="168">
        <f t="shared" ref="L282:L287" si="70">MIN(J282,K282)*I282</f>
        <v>0</v>
      </c>
    </row>
    <row r="283" spans="2:12" ht="27.95" hidden="1" customHeight="1" outlineLevel="1" thickBot="1" x14ac:dyDescent="0.2">
      <c r="B283" s="306"/>
      <c r="C283" s="306"/>
      <c r="D283" s="306"/>
      <c r="E283" s="306"/>
      <c r="F283" s="306"/>
      <c r="G283" s="77"/>
      <c r="H283" s="171"/>
      <c r="I283" s="171"/>
      <c r="J283" s="168">
        <f t="shared" si="69"/>
        <v>0</v>
      </c>
      <c r="K283" s="166" t="str">
        <f>IF(B283="","",VLOOKUP(B283,データ!C:D,2,0))</f>
        <v/>
      </c>
      <c r="L283" s="168">
        <f t="shared" si="70"/>
        <v>0</v>
      </c>
    </row>
    <row r="284" spans="2:12" ht="27.95" hidden="1" customHeight="1" outlineLevel="2" x14ac:dyDescent="0.15">
      <c r="B284" s="306"/>
      <c r="C284" s="306"/>
      <c r="D284" s="306"/>
      <c r="E284" s="306"/>
      <c r="F284" s="306"/>
      <c r="G284" s="77"/>
      <c r="H284" s="187"/>
      <c r="I284" s="187"/>
      <c r="J284" s="168">
        <f t="shared" si="69"/>
        <v>0</v>
      </c>
      <c r="K284" s="166" t="str">
        <f>IF(B284="","",VLOOKUP(B284,データ!C:D,2,0))</f>
        <v/>
      </c>
      <c r="L284" s="168">
        <f t="shared" si="70"/>
        <v>0</v>
      </c>
    </row>
    <row r="285" spans="2:12" ht="27.95" hidden="1" customHeight="1" outlineLevel="2" x14ac:dyDescent="0.15">
      <c r="B285" s="306"/>
      <c r="C285" s="306"/>
      <c r="D285" s="306"/>
      <c r="E285" s="306"/>
      <c r="F285" s="306"/>
      <c r="G285" s="77"/>
      <c r="H285" s="187"/>
      <c r="I285" s="187"/>
      <c r="J285" s="168">
        <f t="shared" si="69"/>
        <v>0</v>
      </c>
      <c r="K285" s="166" t="str">
        <f>IF(B285="","",VLOOKUP(B285,データ!C:D,2,0))</f>
        <v/>
      </c>
      <c r="L285" s="168">
        <f t="shared" si="70"/>
        <v>0</v>
      </c>
    </row>
    <row r="286" spans="2:12" ht="27.95" hidden="1" customHeight="1" outlineLevel="2" x14ac:dyDescent="0.15">
      <c r="B286" s="306"/>
      <c r="C286" s="306"/>
      <c r="D286" s="306"/>
      <c r="E286" s="306"/>
      <c r="F286" s="306"/>
      <c r="G286" s="77"/>
      <c r="H286" s="187"/>
      <c r="I286" s="187"/>
      <c r="J286" s="168">
        <f t="shared" si="69"/>
        <v>0</v>
      </c>
      <c r="K286" s="166" t="str">
        <f>IF(B286="","",VLOOKUP(B286,データ!C:D,2,0))</f>
        <v/>
      </c>
      <c r="L286" s="168">
        <f t="shared" si="70"/>
        <v>0</v>
      </c>
    </row>
    <row r="287" spans="2:12" ht="27.95" hidden="1" customHeight="1" outlineLevel="2" x14ac:dyDescent="0.15">
      <c r="B287" s="324"/>
      <c r="C287" s="324"/>
      <c r="D287" s="324"/>
      <c r="E287" s="324"/>
      <c r="F287" s="324"/>
      <c r="G287" s="77"/>
      <c r="H287" s="188"/>
      <c r="I287" s="188"/>
      <c r="J287" s="170">
        <f t="shared" si="69"/>
        <v>0</v>
      </c>
      <c r="K287" s="179" t="str">
        <f>IF(B287="","",VLOOKUP(B287,データ!C:D,2,0))</f>
        <v/>
      </c>
      <c r="L287" s="170">
        <f t="shared" si="70"/>
        <v>0</v>
      </c>
    </row>
    <row r="288" spans="2:12" ht="27.75" hidden="1" customHeight="1" outlineLevel="1" collapsed="1" thickBot="1" x14ac:dyDescent="0.2">
      <c r="B288" s="325" t="s">
        <v>277</v>
      </c>
      <c r="C288" s="326"/>
      <c r="D288" s="326"/>
      <c r="E288" s="326"/>
      <c r="F288" s="326"/>
      <c r="G288" s="326"/>
      <c r="H288" s="209">
        <f>SUM(H281:H287)</f>
        <v>0</v>
      </c>
      <c r="I288" s="321"/>
      <c r="J288" s="322"/>
      <c r="K288" s="323"/>
      <c r="L288" s="200">
        <f>SUM(L281:L287)</f>
        <v>0</v>
      </c>
    </row>
    <row r="289" spans="2:12" collapsed="1" x14ac:dyDescent="0.15">
      <c r="L289" s="159"/>
    </row>
    <row r="290" spans="2:12" ht="15" hidden="1" customHeight="1" outlineLevel="1" x14ac:dyDescent="0.15">
      <c r="B290" s="156" t="s">
        <v>274</v>
      </c>
      <c r="D290" s="302"/>
      <c r="E290" s="302"/>
      <c r="F290" s="302"/>
      <c r="G290" s="302"/>
      <c r="H290" s="302"/>
      <c r="I290" s="173"/>
      <c r="J290" s="174"/>
      <c r="K290" s="175"/>
      <c r="L290" s="175"/>
    </row>
    <row r="291" spans="2:12" ht="15" hidden="1" customHeight="1" outlineLevel="1" x14ac:dyDescent="0.15">
      <c r="B291" s="161" t="s">
        <v>332</v>
      </c>
      <c r="C291" s="161"/>
      <c r="D291" s="176"/>
      <c r="E291" s="176"/>
      <c r="F291" s="176"/>
      <c r="G291" s="176"/>
      <c r="H291" s="176"/>
      <c r="I291" s="176"/>
      <c r="J291" s="162"/>
      <c r="K291" s="163"/>
      <c r="L291" s="163"/>
    </row>
    <row r="292" spans="2:12" ht="27" hidden="1" outlineLevel="1" x14ac:dyDescent="0.15">
      <c r="B292" s="286" t="s">
        <v>222</v>
      </c>
      <c r="C292" s="287"/>
      <c r="D292" s="287"/>
      <c r="E292" s="287"/>
      <c r="F292" s="288"/>
      <c r="G292" s="124" t="s">
        <v>93</v>
      </c>
      <c r="H292" s="177" t="s">
        <v>324</v>
      </c>
      <c r="I292" s="178" t="s">
        <v>328</v>
      </c>
      <c r="J292" s="177" t="s">
        <v>329</v>
      </c>
      <c r="K292" s="179" t="s">
        <v>330</v>
      </c>
      <c r="L292" s="177" t="s">
        <v>331</v>
      </c>
    </row>
    <row r="293" spans="2:12" ht="27.95" hidden="1" customHeight="1" outlineLevel="1" x14ac:dyDescent="0.15">
      <c r="B293" s="303" t="s">
        <v>318</v>
      </c>
      <c r="C293" s="304"/>
      <c r="D293" s="304"/>
      <c r="E293" s="304"/>
      <c r="F293" s="304"/>
      <c r="G293" s="142"/>
      <c r="H293" s="184"/>
      <c r="I293" s="184"/>
      <c r="J293" s="180">
        <f t="shared" ref="J293:J294" si="71">IFERROR(ROUNDDOWN(H293/I293*3/4,-3),0)</f>
        <v>0</v>
      </c>
      <c r="K293" s="181">
        <v>100000</v>
      </c>
      <c r="L293" s="182">
        <f t="shared" ref="L293:L294" si="72">MIN(J293,K293)*I293</f>
        <v>0</v>
      </c>
    </row>
    <row r="294" spans="2:12" ht="27.95" hidden="1" customHeight="1" outlineLevel="1" x14ac:dyDescent="0.15">
      <c r="B294" s="309"/>
      <c r="C294" s="310"/>
      <c r="D294" s="310"/>
      <c r="E294" s="310"/>
      <c r="F294" s="310"/>
      <c r="G294" s="77"/>
      <c r="H294" s="172"/>
      <c r="I294" s="172"/>
      <c r="J294" s="170">
        <f t="shared" si="71"/>
        <v>0</v>
      </c>
      <c r="K294" s="179" t="str">
        <f>IF(B294="","",VLOOKUP(B294,データ!C:D,2,0))</f>
        <v/>
      </c>
      <c r="L294" s="185">
        <f t="shared" si="72"/>
        <v>0</v>
      </c>
    </row>
    <row r="295" spans="2:12" ht="27.95" hidden="1" customHeight="1" outlineLevel="1" thickBot="1" x14ac:dyDescent="0.2">
      <c r="B295" s="311" t="s">
        <v>277</v>
      </c>
      <c r="C295" s="312"/>
      <c r="D295" s="312"/>
      <c r="E295" s="312"/>
      <c r="F295" s="312"/>
      <c r="G295" s="312"/>
      <c r="H295" s="208">
        <f>SUM(H293:H294)</f>
        <v>0</v>
      </c>
      <c r="I295" s="313"/>
      <c r="J295" s="314"/>
      <c r="K295" s="315"/>
      <c r="L295" s="183">
        <f>IFERROR(MIN((L293+L294)/I293,K294)*I293,0)</f>
        <v>0</v>
      </c>
    </row>
    <row r="296" spans="2:12" ht="27.95" hidden="1" customHeight="1" outlineLevel="2" x14ac:dyDescent="0.15">
      <c r="B296" s="319" t="s">
        <v>318</v>
      </c>
      <c r="C296" s="320"/>
      <c r="D296" s="320"/>
      <c r="E296" s="320"/>
      <c r="F296" s="320"/>
      <c r="G296" s="99"/>
      <c r="H296" s="204"/>
      <c r="I296" s="204"/>
      <c r="J296" s="205">
        <f t="shared" ref="J296:J297" si="73">IFERROR(ROUNDDOWN(H296/I296*3/4,-3),0)</f>
        <v>0</v>
      </c>
      <c r="K296" s="206">
        <v>100000</v>
      </c>
      <c r="L296" s="207">
        <f t="shared" ref="L296:L297" si="74">MIN(J296,K296)*I296</f>
        <v>0</v>
      </c>
    </row>
    <row r="297" spans="2:12" ht="27.95" hidden="1" customHeight="1" outlineLevel="2" x14ac:dyDescent="0.15">
      <c r="B297" s="309"/>
      <c r="C297" s="310"/>
      <c r="D297" s="310"/>
      <c r="E297" s="310"/>
      <c r="F297" s="310"/>
      <c r="G297" s="77"/>
      <c r="H297" s="172"/>
      <c r="I297" s="172"/>
      <c r="J297" s="170">
        <f t="shared" si="73"/>
        <v>0</v>
      </c>
      <c r="K297" s="179" t="str">
        <f>IF(B297="","",VLOOKUP(B297,データ!C:D,2,0))</f>
        <v/>
      </c>
      <c r="L297" s="185">
        <f t="shared" si="74"/>
        <v>0</v>
      </c>
    </row>
    <row r="298" spans="2:12" ht="27.95" hidden="1" customHeight="1" outlineLevel="2" thickBot="1" x14ac:dyDescent="0.2">
      <c r="B298" s="311" t="s">
        <v>277</v>
      </c>
      <c r="C298" s="312"/>
      <c r="D298" s="312"/>
      <c r="E298" s="312"/>
      <c r="F298" s="312"/>
      <c r="G298" s="312"/>
      <c r="H298" s="208">
        <f>SUM(H296:H297)</f>
        <v>0</v>
      </c>
      <c r="I298" s="313"/>
      <c r="J298" s="314"/>
      <c r="K298" s="315"/>
      <c r="L298" s="183">
        <f>IFERROR(MIN((L296+L297)/I296,K297)*I296,0)</f>
        <v>0</v>
      </c>
    </row>
    <row r="299" spans="2:12" ht="27.95" hidden="1" customHeight="1" outlineLevel="2" x14ac:dyDescent="0.15">
      <c r="B299" s="319" t="s">
        <v>318</v>
      </c>
      <c r="C299" s="320"/>
      <c r="D299" s="320"/>
      <c r="E299" s="320"/>
      <c r="F299" s="320"/>
      <c r="G299" s="99"/>
      <c r="H299" s="204"/>
      <c r="I299" s="204"/>
      <c r="J299" s="205">
        <f t="shared" ref="J299:J300" si="75">IFERROR(ROUNDDOWN(H299/I299*3/4,-3),0)</f>
        <v>0</v>
      </c>
      <c r="K299" s="206">
        <v>100000</v>
      </c>
      <c r="L299" s="207">
        <f t="shared" ref="L299:L300" si="76">MIN(J299,K299)*I299</f>
        <v>0</v>
      </c>
    </row>
    <row r="300" spans="2:12" ht="27.95" hidden="1" customHeight="1" outlineLevel="2" x14ac:dyDescent="0.15">
      <c r="B300" s="309"/>
      <c r="C300" s="310"/>
      <c r="D300" s="310"/>
      <c r="E300" s="310"/>
      <c r="F300" s="310"/>
      <c r="G300" s="77"/>
      <c r="H300" s="172"/>
      <c r="I300" s="172"/>
      <c r="J300" s="170">
        <f t="shared" si="75"/>
        <v>0</v>
      </c>
      <c r="K300" s="179" t="str">
        <f>IF(B300="","",VLOOKUP(B300,データ!C:D,2,0))</f>
        <v/>
      </c>
      <c r="L300" s="185">
        <f t="shared" si="76"/>
        <v>0</v>
      </c>
    </row>
    <row r="301" spans="2:12" ht="27.95" hidden="1" customHeight="1" outlineLevel="2" thickBot="1" x14ac:dyDescent="0.2">
      <c r="B301" s="311" t="s">
        <v>277</v>
      </c>
      <c r="C301" s="312"/>
      <c r="D301" s="312"/>
      <c r="E301" s="312"/>
      <c r="F301" s="312"/>
      <c r="G301" s="312"/>
      <c r="H301" s="208">
        <f>SUM(H299:H300)</f>
        <v>0</v>
      </c>
      <c r="I301" s="313"/>
      <c r="J301" s="314"/>
      <c r="K301" s="315"/>
      <c r="L301" s="183">
        <f>IFERROR(MIN((L299+L300)/I299,K300)*I299,0)</f>
        <v>0</v>
      </c>
    </row>
    <row r="302" spans="2:12" ht="15" hidden="1" customHeight="1" outlineLevel="1" collapsed="1" x14ac:dyDescent="0.15">
      <c r="B302" s="158"/>
      <c r="C302" s="158"/>
      <c r="D302" s="158"/>
      <c r="E302" s="158"/>
      <c r="F302" s="158"/>
      <c r="G302" s="158"/>
      <c r="H302" s="158"/>
      <c r="I302" s="158"/>
      <c r="J302" s="158"/>
      <c r="K302" s="158"/>
      <c r="L302" s="186"/>
    </row>
    <row r="303" spans="2:12" ht="15" hidden="1" customHeight="1" outlineLevel="1" x14ac:dyDescent="0.15">
      <c r="B303" s="161" t="s">
        <v>333</v>
      </c>
      <c r="C303" s="161"/>
      <c r="D303" s="176"/>
      <c r="E303" s="176"/>
      <c r="F303" s="176"/>
      <c r="G303" s="176"/>
      <c r="H303" s="176"/>
      <c r="I303" s="176"/>
      <c r="J303" s="162"/>
      <c r="K303" s="163"/>
      <c r="L303" s="163"/>
    </row>
    <row r="304" spans="2:12" ht="27" hidden="1" outlineLevel="1" x14ac:dyDescent="0.15">
      <c r="B304" s="286" t="s">
        <v>222</v>
      </c>
      <c r="C304" s="287"/>
      <c r="D304" s="287"/>
      <c r="E304" s="287"/>
      <c r="F304" s="288"/>
      <c r="G304" s="124" t="s">
        <v>93</v>
      </c>
      <c r="H304" s="164" t="s">
        <v>324</v>
      </c>
      <c r="I304" s="165" t="s">
        <v>328</v>
      </c>
      <c r="J304" s="164" t="s">
        <v>329</v>
      </c>
      <c r="K304" s="166" t="s">
        <v>330</v>
      </c>
      <c r="L304" s="164" t="s">
        <v>331</v>
      </c>
    </row>
    <row r="305" spans="2:12" ht="27.95" hidden="1" customHeight="1" outlineLevel="1" x14ac:dyDescent="0.15">
      <c r="B305" s="310"/>
      <c r="C305" s="310"/>
      <c r="D305" s="310"/>
      <c r="E305" s="310"/>
      <c r="F305" s="310"/>
      <c r="G305" s="76"/>
      <c r="H305" s="171"/>
      <c r="I305" s="171"/>
      <c r="J305" s="168">
        <f>IFERROR(ROUNDDOWN(H305/I305*3/4,-3),0)</f>
        <v>0</v>
      </c>
      <c r="K305" s="166" t="str">
        <f>IF(B305="","",VLOOKUP(B305,データ!C:D,2,0))</f>
        <v/>
      </c>
      <c r="L305" s="168">
        <f>MIN(J305,K305)*I305</f>
        <v>0</v>
      </c>
    </row>
    <row r="306" spans="2:12" ht="27.95" hidden="1" customHeight="1" outlineLevel="1" x14ac:dyDescent="0.15">
      <c r="B306" s="306"/>
      <c r="C306" s="306"/>
      <c r="D306" s="306"/>
      <c r="E306" s="306"/>
      <c r="F306" s="306"/>
      <c r="G306" s="76"/>
      <c r="H306" s="171"/>
      <c r="I306" s="171"/>
      <c r="J306" s="168">
        <f t="shared" ref="J306:J311" si="77">IFERROR(ROUNDDOWN(H306/I306*3/4,-3),0)</f>
        <v>0</v>
      </c>
      <c r="K306" s="166" t="str">
        <f>IF(B306="","",VLOOKUP(B306,データ!C:D,2,0))</f>
        <v/>
      </c>
      <c r="L306" s="168">
        <f t="shared" ref="L306:L311" si="78">MIN(J306,K306)*I306</f>
        <v>0</v>
      </c>
    </row>
    <row r="307" spans="2:12" ht="27.95" hidden="1" customHeight="1" outlineLevel="1" thickBot="1" x14ac:dyDescent="0.2">
      <c r="B307" s="306"/>
      <c r="C307" s="306"/>
      <c r="D307" s="306"/>
      <c r="E307" s="306"/>
      <c r="F307" s="306"/>
      <c r="G307" s="77"/>
      <c r="H307" s="171"/>
      <c r="I307" s="171"/>
      <c r="J307" s="168">
        <f t="shared" si="77"/>
        <v>0</v>
      </c>
      <c r="K307" s="166" t="str">
        <f>IF(B307="","",VLOOKUP(B307,データ!C:D,2,0))</f>
        <v/>
      </c>
      <c r="L307" s="168">
        <f t="shared" si="78"/>
        <v>0</v>
      </c>
    </row>
    <row r="308" spans="2:12" ht="27.95" hidden="1" customHeight="1" outlineLevel="2" x14ac:dyDescent="0.15">
      <c r="B308" s="306"/>
      <c r="C308" s="306"/>
      <c r="D308" s="306"/>
      <c r="E308" s="306"/>
      <c r="F308" s="306"/>
      <c r="G308" s="77"/>
      <c r="H308" s="187"/>
      <c r="I308" s="187"/>
      <c r="J308" s="168">
        <f t="shared" si="77"/>
        <v>0</v>
      </c>
      <c r="K308" s="166" t="str">
        <f>IF(B308="","",VLOOKUP(B308,データ!C:D,2,0))</f>
        <v/>
      </c>
      <c r="L308" s="168">
        <f t="shared" si="78"/>
        <v>0</v>
      </c>
    </row>
    <row r="309" spans="2:12" ht="27.95" hidden="1" customHeight="1" outlineLevel="2" x14ac:dyDescent="0.15">
      <c r="B309" s="306"/>
      <c r="C309" s="306"/>
      <c r="D309" s="306"/>
      <c r="E309" s="306"/>
      <c r="F309" s="306"/>
      <c r="G309" s="77"/>
      <c r="H309" s="187"/>
      <c r="I309" s="187"/>
      <c r="J309" s="168">
        <f t="shared" si="77"/>
        <v>0</v>
      </c>
      <c r="K309" s="166" t="str">
        <f>IF(B309="","",VLOOKUP(B309,データ!C:D,2,0))</f>
        <v/>
      </c>
      <c r="L309" s="168">
        <f t="shared" si="78"/>
        <v>0</v>
      </c>
    </row>
    <row r="310" spans="2:12" ht="27.95" hidden="1" customHeight="1" outlineLevel="2" x14ac:dyDescent="0.15">
      <c r="B310" s="306"/>
      <c r="C310" s="306"/>
      <c r="D310" s="306"/>
      <c r="E310" s="306"/>
      <c r="F310" s="306"/>
      <c r="G310" s="77"/>
      <c r="H310" s="187"/>
      <c r="I310" s="187"/>
      <c r="J310" s="168">
        <f t="shared" si="77"/>
        <v>0</v>
      </c>
      <c r="K310" s="166" t="str">
        <f>IF(B310="","",VLOOKUP(B310,データ!C:D,2,0))</f>
        <v/>
      </c>
      <c r="L310" s="168">
        <f t="shared" si="78"/>
        <v>0</v>
      </c>
    </row>
    <row r="311" spans="2:12" ht="27.95" hidden="1" customHeight="1" outlineLevel="2" x14ac:dyDescent="0.15">
      <c r="B311" s="324"/>
      <c r="C311" s="324"/>
      <c r="D311" s="324"/>
      <c r="E311" s="324"/>
      <c r="F311" s="324"/>
      <c r="G311" s="77"/>
      <c r="H311" s="188"/>
      <c r="I311" s="188"/>
      <c r="J311" s="170">
        <f t="shared" si="77"/>
        <v>0</v>
      </c>
      <c r="K311" s="179" t="str">
        <f>IF(B311="","",VLOOKUP(B311,データ!C:D,2,0))</f>
        <v/>
      </c>
      <c r="L311" s="170">
        <f t="shared" si="78"/>
        <v>0</v>
      </c>
    </row>
    <row r="312" spans="2:12" ht="27.75" hidden="1" customHeight="1" outlineLevel="1" collapsed="1" thickBot="1" x14ac:dyDescent="0.2">
      <c r="B312" s="325" t="s">
        <v>277</v>
      </c>
      <c r="C312" s="326"/>
      <c r="D312" s="326"/>
      <c r="E312" s="326"/>
      <c r="F312" s="326"/>
      <c r="G312" s="326"/>
      <c r="H312" s="209">
        <f>SUM(H305:H311)</f>
        <v>0</v>
      </c>
      <c r="I312" s="321"/>
      <c r="J312" s="322"/>
      <c r="K312" s="323"/>
      <c r="L312" s="200">
        <f>SUM(L305:L311)</f>
        <v>0</v>
      </c>
    </row>
    <row r="313" spans="2:12" collapsed="1" x14ac:dyDescent="0.15">
      <c r="L313" s="159"/>
    </row>
    <row r="314" spans="2:12" x14ac:dyDescent="0.15">
      <c r="L314" s="159"/>
    </row>
    <row r="315" spans="2:12" x14ac:dyDescent="0.15">
      <c r="B315" s="158"/>
      <c r="C315" s="158"/>
      <c r="D315" s="158"/>
      <c r="E315" s="158"/>
      <c r="F315" s="158"/>
      <c r="G315" s="158"/>
      <c r="H315" s="158"/>
      <c r="I315" s="158"/>
      <c r="J315" s="158"/>
      <c r="K315" s="158"/>
      <c r="L315" s="189"/>
    </row>
    <row r="316" spans="2:12" x14ac:dyDescent="0.15">
      <c r="B316" s="156" t="s">
        <v>278</v>
      </c>
      <c r="C316" s="158"/>
      <c r="D316" s="158"/>
      <c r="E316" s="158"/>
      <c r="F316" s="158"/>
      <c r="G316" s="158"/>
      <c r="H316" s="158"/>
      <c r="I316" s="158"/>
      <c r="J316" s="158"/>
      <c r="K316" s="158"/>
      <c r="L316" s="189"/>
    </row>
    <row r="317" spans="2:12" x14ac:dyDescent="0.15">
      <c r="B317" s="158"/>
      <c r="C317" s="158"/>
      <c r="D317" s="158"/>
      <c r="E317" s="158"/>
      <c r="F317" s="158"/>
      <c r="G317" s="158"/>
      <c r="H317" s="159"/>
      <c r="I317" s="159" t="s">
        <v>336</v>
      </c>
      <c r="J317" s="160">
        <f>H334+H350+H366+H382+H398+H414+H430+H446+H462+H478</f>
        <v>9800000</v>
      </c>
      <c r="K317" s="158"/>
      <c r="L317" s="189"/>
    </row>
    <row r="318" spans="2:12" x14ac:dyDescent="0.15">
      <c r="G318" s="157"/>
      <c r="H318" s="159"/>
      <c r="I318" s="159" t="s">
        <v>273</v>
      </c>
      <c r="J318" s="160">
        <f>MIN(16000000,L334+L350+L366+L382+L398+L414+L430+L446+L462+L478)</f>
        <v>6975000</v>
      </c>
      <c r="K318" s="157" t="s">
        <v>340</v>
      </c>
      <c r="L318" s="160"/>
    </row>
    <row r="319" spans="2:12" ht="7.5" customHeight="1" x14ac:dyDescent="0.15">
      <c r="L319" s="159"/>
    </row>
    <row r="320" spans="2:12" ht="15" customHeight="1" x14ac:dyDescent="0.15">
      <c r="B320" s="54" t="s">
        <v>274</v>
      </c>
      <c r="C320" s="54"/>
      <c r="D320" s="337" t="s">
        <v>346</v>
      </c>
      <c r="E320" s="337"/>
      <c r="F320" s="337"/>
      <c r="G320" s="337"/>
      <c r="H320" s="337"/>
      <c r="I320" s="135"/>
      <c r="J320" s="162"/>
      <c r="K320" s="175"/>
      <c r="L320" s="175"/>
    </row>
    <row r="321" spans="2:12" ht="40.5" x14ac:dyDescent="0.15">
      <c r="B321" s="286" t="s">
        <v>221</v>
      </c>
      <c r="C321" s="287"/>
      <c r="D321" s="287"/>
      <c r="E321" s="287"/>
      <c r="F321" s="288"/>
      <c r="G321" s="124" t="s">
        <v>93</v>
      </c>
      <c r="H321" s="52" t="s">
        <v>334</v>
      </c>
      <c r="I321" s="124" t="s">
        <v>317</v>
      </c>
      <c r="J321" s="164" t="s">
        <v>350</v>
      </c>
      <c r="K321" s="164" t="s">
        <v>338</v>
      </c>
      <c r="L321" s="164" t="s">
        <v>339</v>
      </c>
    </row>
    <row r="322" spans="2:12" ht="27.95" customHeight="1" x14ac:dyDescent="0.15">
      <c r="B322" s="329" t="s">
        <v>281</v>
      </c>
      <c r="C322" s="330"/>
      <c r="D322" s="330"/>
      <c r="E322" s="330"/>
      <c r="F322" s="331"/>
      <c r="G322" s="76"/>
      <c r="H322" s="149">
        <v>2500000</v>
      </c>
      <c r="I322" s="147"/>
      <c r="J322" s="327"/>
      <c r="K322" s="327"/>
      <c r="L322" s="327"/>
    </row>
    <row r="323" spans="2:12" ht="27.95" hidden="1" customHeight="1" outlineLevel="1" x14ac:dyDescent="0.15">
      <c r="B323" s="329" t="s">
        <v>281</v>
      </c>
      <c r="C323" s="330"/>
      <c r="D323" s="330"/>
      <c r="E323" s="330"/>
      <c r="F323" s="331"/>
      <c r="G323" s="76"/>
      <c r="H323" s="149"/>
      <c r="I323" s="132"/>
      <c r="J323" s="328"/>
      <c r="K323" s="328"/>
      <c r="L323" s="328"/>
    </row>
    <row r="324" spans="2:12" ht="27.95" hidden="1" customHeight="1" outlineLevel="1" x14ac:dyDescent="0.15">
      <c r="B324" s="329" t="s">
        <v>281</v>
      </c>
      <c r="C324" s="330"/>
      <c r="D324" s="330"/>
      <c r="E324" s="330"/>
      <c r="F324" s="331"/>
      <c r="G324" s="76"/>
      <c r="H324" s="149"/>
      <c r="I324" s="132"/>
      <c r="J324" s="328"/>
      <c r="K324" s="328"/>
      <c r="L324" s="328"/>
    </row>
    <row r="325" spans="2:12" ht="27.95" hidden="1" customHeight="1" outlineLevel="1" x14ac:dyDescent="0.15">
      <c r="B325" s="329" t="s">
        <v>281</v>
      </c>
      <c r="C325" s="330"/>
      <c r="D325" s="330"/>
      <c r="E325" s="330"/>
      <c r="F325" s="331"/>
      <c r="G325" s="76"/>
      <c r="H325" s="149"/>
      <c r="I325" s="132"/>
      <c r="J325" s="328"/>
      <c r="K325" s="328"/>
      <c r="L325" s="328"/>
    </row>
    <row r="326" spans="2:12" ht="27.95" hidden="1" customHeight="1" outlineLevel="1" x14ac:dyDescent="0.15">
      <c r="B326" s="329" t="s">
        <v>281</v>
      </c>
      <c r="C326" s="330"/>
      <c r="D326" s="330"/>
      <c r="E326" s="330"/>
      <c r="F326" s="331"/>
      <c r="G326" s="76"/>
      <c r="H326" s="149"/>
      <c r="I326" s="132"/>
      <c r="J326" s="328"/>
      <c r="K326" s="328"/>
      <c r="L326" s="328"/>
    </row>
    <row r="327" spans="2:12" ht="27.95" customHeight="1" collapsed="1" x14ac:dyDescent="0.15">
      <c r="B327" s="329" t="s">
        <v>282</v>
      </c>
      <c r="C327" s="330"/>
      <c r="D327" s="330"/>
      <c r="E327" s="330"/>
      <c r="F327" s="331"/>
      <c r="G327" s="76"/>
      <c r="H327" s="149">
        <v>4800000</v>
      </c>
      <c r="I327" s="154">
        <v>40</v>
      </c>
      <c r="J327" s="328"/>
      <c r="K327" s="328"/>
      <c r="L327" s="328"/>
    </row>
    <row r="328" spans="2:12" ht="27.95" hidden="1" customHeight="1" outlineLevel="1" x14ac:dyDescent="0.15">
      <c r="B328" s="329" t="s">
        <v>282</v>
      </c>
      <c r="C328" s="330"/>
      <c r="D328" s="330"/>
      <c r="E328" s="330"/>
      <c r="F328" s="331"/>
      <c r="G328" s="76"/>
      <c r="H328" s="90"/>
      <c r="I328" s="152"/>
      <c r="J328" s="328"/>
      <c r="K328" s="328"/>
      <c r="L328" s="328"/>
    </row>
    <row r="329" spans="2:12" ht="27.95" hidden="1" customHeight="1" outlineLevel="1" x14ac:dyDescent="0.15">
      <c r="B329" s="329" t="s">
        <v>282</v>
      </c>
      <c r="C329" s="330"/>
      <c r="D329" s="330"/>
      <c r="E329" s="330"/>
      <c r="F329" s="331"/>
      <c r="G329" s="76"/>
      <c r="H329" s="90"/>
      <c r="I329" s="152"/>
      <c r="J329" s="328"/>
      <c r="K329" s="328"/>
      <c r="L329" s="328"/>
    </row>
    <row r="330" spans="2:12" ht="27.95" hidden="1" customHeight="1" outlineLevel="1" x14ac:dyDescent="0.15">
      <c r="B330" s="329" t="s">
        <v>282</v>
      </c>
      <c r="C330" s="330"/>
      <c r="D330" s="330"/>
      <c r="E330" s="330"/>
      <c r="F330" s="331"/>
      <c r="G330" s="76"/>
      <c r="H330" s="90"/>
      <c r="I330" s="152"/>
      <c r="J330" s="328"/>
      <c r="K330" s="328"/>
      <c r="L330" s="328"/>
    </row>
    <row r="331" spans="2:12" ht="27.95" hidden="1" customHeight="1" outlineLevel="1" x14ac:dyDescent="0.15">
      <c r="B331" s="329" t="s">
        <v>282</v>
      </c>
      <c r="C331" s="330"/>
      <c r="D331" s="330"/>
      <c r="E331" s="330"/>
      <c r="F331" s="331"/>
      <c r="G331" s="76"/>
      <c r="H331" s="90"/>
      <c r="I331" s="152"/>
      <c r="J331" s="328"/>
      <c r="K331" s="328"/>
      <c r="L331" s="328"/>
    </row>
    <row r="332" spans="2:12" ht="27.95" customHeight="1" collapsed="1" x14ac:dyDescent="0.15">
      <c r="B332" s="332" t="s">
        <v>283</v>
      </c>
      <c r="C332" s="332"/>
      <c r="D332" s="332"/>
      <c r="E332" s="332"/>
      <c r="F332" s="332"/>
      <c r="G332" s="76"/>
      <c r="H332" s="90"/>
      <c r="I332" s="147"/>
      <c r="J332" s="328"/>
      <c r="K332" s="328"/>
      <c r="L332" s="328"/>
    </row>
    <row r="333" spans="2:12" ht="27.95" customHeight="1" thickBot="1" x14ac:dyDescent="0.2">
      <c r="B333" s="333" t="s">
        <v>337</v>
      </c>
      <c r="C333" s="333"/>
      <c r="D333" s="333"/>
      <c r="E333" s="333"/>
      <c r="F333" s="333"/>
      <c r="G333" s="77"/>
      <c r="H333" s="150">
        <v>2500000</v>
      </c>
      <c r="I333" s="155">
        <v>15</v>
      </c>
      <c r="J333" s="328"/>
      <c r="K333" s="328"/>
      <c r="L333" s="328"/>
    </row>
    <row r="334" spans="2:12" ht="27.95" customHeight="1" thickBot="1" x14ac:dyDescent="0.2">
      <c r="B334" s="299" t="s">
        <v>341</v>
      </c>
      <c r="C334" s="300"/>
      <c r="D334" s="300"/>
      <c r="E334" s="300"/>
      <c r="F334" s="300"/>
      <c r="G334" s="301"/>
      <c r="H334" s="210">
        <f>SUM(H322:H333)</f>
        <v>9800000</v>
      </c>
      <c r="I334" s="199"/>
      <c r="J334" s="211">
        <f>IFERROR(MIN(H333/I333,100000)*I333+ROUNDDOWN(SUM(H322:H332)*3/4,-3),0)</f>
        <v>6975000</v>
      </c>
      <c r="K334" s="212">
        <v>10000000</v>
      </c>
      <c r="L334" s="213">
        <f>MIN(J334,K334)</f>
        <v>6975000</v>
      </c>
    </row>
    <row r="335" spans="2:12" x14ac:dyDescent="0.15">
      <c r="K335" s="174"/>
    </row>
    <row r="336" spans="2:12" ht="15" hidden="1" customHeight="1" outlineLevel="1" x14ac:dyDescent="0.15">
      <c r="B336" s="161" t="s">
        <v>274</v>
      </c>
      <c r="C336" s="161"/>
      <c r="D336" s="285"/>
      <c r="E336" s="285"/>
      <c r="F336" s="285"/>
      <c r="G336" s="285"/>
      <c r="H336" s="285"/>
      <c r="I336" s="176"/>
      <c r="J336" s="162"/>
      <c r="K336" s="175"/>
      <c r="L336" s="175"/>
    </row>
    <row r="337" spans="2:12" ht="40.5" hidden="1" outlineLevel="1" x14ac:dyDescent="0.15">
      <c r="B337" s="286" t="s">
        <v>221</v>
      </c>
      <c r="C337" s="287"/>
      <c r="D337" s="287"/>
      <c r="E337" s="287"/>
      <c r="F337" s="288"/>
      <c r="G337" s="124" t="s">
        <v>93</v>
      </c>
      <c r="H337" s="164" t="s">
        <v>334</v>
      </c>
      <c r="I337" s="124" t="s">
        <v>317</v>
      </c>
      <c r="J337" s="164" t="s">
        <v>350</v>
      </c>
      <c r="K337" s="164" t="s">
        <v>338</v>
      </c>
      <c r="L337" s="164" t="s">
        <v>339</v>
      </c>
    </row>
    <row r="338" spans="2:12" ht="27.95" hidden="1" customHeight="1" outlineLevel="1" x14ac:dyDescent="0.15">
      <c r="B338" s="329" t="s">
        <v>281</v>
      </c>
      <c r="C338" s="330"/>
      <c r="D338" s="330"/>
      <c r="E338" s="330"/>
      <c r="F338" s="331"/>
      <c r="G338" s="76"/>
      <c r="H338" s="171"/>
      <c r="I338" s="147"/>
      <c r="J338" s="327"/>
      <c r="K338" s="327"/>
      <c r="L338" s="327"/>
    </row>
    <row r="339" spans="2:12" ht="27.95" hidden="1" customHeight="1" outlineLevel="2" x14ac:dyDescent="0.15">
      <c r="B339" s="329" t="s">
        <v>281</v>
      </c>
      <c r="C339" s="330"/>
      <c r="D339" s="330"/>
      <c r="E339" s="330"/>
      <c r="F339" s="331"/>
      <c r="G339" s="76"/>
      <c r="H339" s="171"/>
      <c r="I339" s="132"/>
      <c r="J339" s="328"/>
      <c r="K339" s="328"/>
      <c r="L339" s="328"/>
    </row>
    <row r="340" spans="2:12" ht="27.95" hidden="1" customHeight="1" outlineLevel="2" x14ac:dyDescent="0.15">
      <c r="B340" s="329" t="s">
        <v>281</v>
      </c>
      <c r="C340" s="330"/>
      <c r="D340" s="330"/>
      <c r="E340" s="330"/>
      <c r="F340" s="331"/>
      <c r="G340" s="76"/>
      <c r="H340" s="171"/>
      <c r="I340" s="132"/>
      <c r="J340" s="328"/>
      <c r="K340" s="328"/>
      <c r="L340" s="328"/>
    </row>
    <row r="341" spans="2:12" ht="27.95" hidden="1" customHeight="1" outlineLevel="2" x14ac:dyDescent="0.15">
      <c r="B341" s="329" t="s">
        <v>281</v>
      </c>
      <c r="C341" s="330"/>
      <c r="D341" s="330"/>
      <c r="E341" s="330"/>
      <c r="F341" s="331"/>
      <c r="G341" s="76"/>
      <c r="H341" s="171"/>
      <c r="I341" s="132"/>
      <c r="J341" s="328"/>
      <c r="K341" s="328"/>
      <c r="L341" s="328"/>
    </row>
    <row r="342" spans="2:12" ht="27.95" hidden="1" customHeight="1" outlineLevel="2" x14ac:dyDescent="0.15">
      <c r="B342" s="329" t="s">
        <v>281</v>
      </c>
      <c r="C342" s="330"/>
      <c r="D342" s="330"/>
      <c r="E342" s="330"/>
      <c r="F342" s="331"/>
      <c r="G342" s="76"/>
      <c r="H342" s="171"/>
      <c r="I342" s="132"/>
      <c r="J342" s="328"/>
      <c r="K342" s="328"/>
      <c r="L342" s="328"/>
    </row>
    <row r="343" spans="2:12" ht="27.95" hidden="1" customHeight="1" outlineLevel="1" collapsed="1" x14ac:dyDescent="0.15">
      <c r="B343" s="329" t="s">
        <v>282</v>
      </c>
      <c r="C343" s="330"/>
      <c r="D343" s="330"/>
      <c r="E343" s="330"/>
      <c r="F343" s="331"/>
      <c r="G343" s="76"/>
      <c r="H343" s="171"/>
      <c r="I343" s="152"/>
      <c r="J343" s="328"/>
      <c r="K343" s="328"/>
      <c r="L343" s="328"/>
    </row>
    <row r="344" spans="2:12" ht="27.95" hidden="1" customHeight="1" outlineLevel="2" x14ac:dyDescent="0.15">
      <c r="B344" s="329" t="s">
        <v>282</v>
      </c>
      <c r="C344" s="330"/>
      <c r="D344" s="330"/>
      <c r="E344" s="330"/>
      <c r="F344" s="331"/>
      <c r="G344" s="76"/>
      <c r="H344" s="171"/>
      <c r="I344" s="152"/>
      <c r="J344" s="328"/>
      <c r="K344" s="328"/>
      <c r="L344" s="328"/>
    </row>
    <row r="345" spans="2:12" ht="27.95" hidden="1" customHeight="1" outlineLevel="2" x14ac:dyDescent="0.15">
      <c r="B345" s="329" t="s">
        <v>282</v>
      </c>
      <c r="C345" s="330"/>
      <c r="D345" s="330"/>
      <c r="E345" s="330"/>
      <c r="F345" s="331"/>
      <c r="G345" s="76"/>
      <c r="H345" s="171"/>
      <c r="I345" s="152"/>
      <c r="J345" s="328"/>
      <c r="K345" s="328"/>
      <c r="L345" s="328"/>
    </row>
    <row r="346" spans="2:12" ht="27.95" hidden="1" customHeight="1" outlineLevel="2" x14ac:dyDescent="0.15">
      <c r="B346" s="329" t="s">
        <v>282</v>
      </c>
      <c r="C346" s="330"/>
      <c r="D346" s="330"/>
      <c r="E346" s="330"/>
      <c r="F346" s="331"/>
      <c r="G346" s="76"/>
      <c r="H346" s="171"/>
      <c r="I346" s="152"/>
      <c r="J346" s="328"/>
      <c r="K346" s="328"/>
      <c r="L346" s="328"/>
    </row>
    <row r="347" spans="2:12" ht="27.95" hidden="1" customHeight="1" outlineLevel="2" x14ac:dyDescent="0.15">
      <c r="B347" s="329" t="s">
        <v>282</v>
      </c>
      <c r="C347" s="330"/>
      <c r="D347" s="330"/>
      <c r="E347" s="330"/>
      <c r="F347" s="331"/>
      <c r="G347" s="76"/>
      <c r="H347" s="171"/>
      <c r="I347" s="152"/>
      <c r="J347" s="328"/>
      <c r="K347" s="328"/>
      <c r="L347" s="328"/>
    </row>
    <row r="348" spans="2:12" ht="27.95" hidden="1" customHeight="1" outlineLevel="1" collapsed="1" x14ac:dyDescent="0.15">
      <c r="B348" s="332" t="s">
        <v>283</v>
      </c>
      <c r="C348" s="332"/>
      <c r="D348" s="332"/>
      <c r="E348" s="332"/>
      <c r="F348" s="332"/>
      <c r="G348" s="76"/>
      <c r="H348" s="171"/>
      <c r="I348" s="147"/>
      <c r="J348" s="328"/>
      <c r="K348" s="328"/>
      <c r="L348" s="328"/>
    </row>
    <row r="349" spans="2:12" ht="27.95" hidden="1" customHeight="1" outlineLevel="1" thickBot="1" x14ac:dyDescent="0.2">
      <c r="B349" s="333" t="s">
        <v>337</v>
      </c>
      <c r="C349" s="333"/>
      <c r="D349" s="333"/>
      <c r="E349" s="333"/>
      <c r="F349" s="333"/>
      <c r="G349" s="77"/>
      <c r="H349" s="172"/>
      <c r="I349" s="153"/>
      <c r="J349" s="328"/>
      <c r="K349" s="328"/>
      <c r="L349" s="328"/>
    </row>
    <row r="350" spans="2:12" ht="27.95" hidden="1" customHeight="1" outlineLevel="1" thickBot="1" x14ac:dyDescent="0.2">
      <c r="B350" s="299" t="s">
        <v>341</v>
      </c>
      <c r="C350" s="300"/>
      <c r="D350" s="300"/>
      <c r="E350" s="300"/>
      <c r="F350" s="300"/>
      <c r="G350" s="301"/>
      <c r="H350" s="210">
        <f>SUM(H338:H349)</f>
        <v>0</v>
      </c>
      <c r="I350" s="199"/>
      <c r="J350" s="211">
        <f>IFERROR(MIN(H349/I349,100000)*I349+ROUNDDOWN(SUM(H338:H348)*3/4,-3),0)</f>
        <v>0</v>
      </c>
      <c r="K350" s="212">
        <v>10000000</v>
      </c>
      <c r="L350" s="213">
        <f>MIN(J350,K350)</f>
        <v>0</v>
      </c>
    </row>
    <row r="351" spans="2:12" collapsed="1" x14ac:dyDescent="0.15">
      <c r="I351" s="190"/>
      <c r="K351" s="174"/>
    </row>
    <row r="352" spans="2:12" ht="15" hidden="1" customHeight="1" outlineLevel="1" x14ac:dyDescent="0.15">
      <c r="B352" s="161" t="s">
        <v>274</v>
      </c>
      <c r="C352" s="161"/>
      <c r="D352" s="285"/>
      <c r="E352" s="285"/>
      <c r="F352" s="285"/>
      <c r="G352" s="285"/>
      <c r="H352" s="285"/>
      <c r="I352" s="161"/>
      <c r="J352" s="162"/>
      <c r="K352" s="175"/>
      <c r="L352" s="175"/>
    </row>
    <row r="353" spans="2:12" ht="40.5" hidden="1" outlineLevel="1" x14ac:dyDescent="0.15">
      <c r="B353" s="286" t="s">
        <v>221</v>
      </c>
      <c r="C353" s="287"/>
      <c r="D353" s="287"/>
      <c r="E353" s="287"/>
      <c r="F353" s="288"/>
      <c r="G353" s="124" t="s">
        <v>93</v>
      </c>
      <c r="H353" s="164" t="s">
        <v>334</v>
      </c>
      <c r="I353" s="124" t="s">
        <v>317</v>
      </c>
      <c r="J353" s="164" t="s">
        <v>350</v>
      </c>
      <c r="K353" s="164" t="s">
        <v>338</v>
      </c>
      <c r="L353" s="164" t="s">
        <v>339</v>
      </c>
    </row>
    <row r="354" spans="2:12" ht="27.95" hidden="1" customHeight="1" outlineLevel="1" x14ac:dyDescent="0.15">
      <c r="B354" s="329" t="s">
        <v>281</v>
      </c>
      <c r="C354" s="330"/>
      <c r="D354" s="330"/>
      <c r="E354" s="330"/>
      <c r="F354" s="331"/>
      <c r="G354" s="76"/>
      <c r="H354" s="171"/>
      <c r="I354" s="147"/>
      <c r="J354" s="327"/>
      <c r="K354" s="327"/>
      <c r="L354" s="327"/>
    </row>
    <row r="355" spans="2:12" ht="27.95" hidden="1" customHeight="1" outlineLevel="2" x14ac:dyDescent="0.15">
      <c r="B355" s="329" t="s">
        <v>281</v>
      </c>
      <c r="C355" s="330"/>
      <c r="D355" s="330"/>
      <c r="E355" s="330"/>
      <c r="F355" s="331"/>
      <c r="G355" s="76"/>
      <c r="H355" s="171"/>
      <c r="I355" s="132"/>
      <c r="J355" s="328"/>
      <c r="K355" s="328"/>
      <c r="L355" s="328"/>
    </row>
    <row r="356" spans="2:12" ht="27.95" hidden="1" customHeight="1" outlineLevel="2" x14ac:dyDescent="0.15">
      <c r="B356" s="329" t="s">
        <v>281</v>
      </c>
      <c r="C356" s="330"/>
      <c r="D356" s="330"/>
      <c r="E356" s="330"/>
      <c r="F356" s="331"/>
      <c r="G356" s="76"/>
      <c r="H356" s="171"/>
      <c r="I356" s="132"/>
      <c r="J356" s="328"/>
      <c r="K356" s="328"/>
      <c r="L356" s="328"/>
    </row>
    <row r="357" spans="2:12" ht="27.95" hidden="1" customHeight="1" outlineLevel="2" x14ac:dyDescent="0.15">
      <c r="B357" s="329" t="s">
        <v>281</v>
      </c>
      <c r="C357" s="330"/>
      <c r="D357" s="330"/>
      <c r="E357" s="330"/>
      <c r="F357" s="331"/>
      <c r="G357" s="76"/>
      <c r="H357" s="171"/>
      <c r="I357" s="132"/>
      <c r="J357" s="328"/>
      <c r="K357" s="328"/>
      <c r="L357" s="328"/>
    </row>
    <row r="358" spans="2:12" ht="27.95" hidden="1" customHeight="1" outlineLevel="2" x14ac:dyDescent="0.15">
      <c r="B358" s="329" t="s">
        <v>281</v>
      </c>
      <c r="C358" s="330"/>
      <c r="D358" s="330"/>
      <c r="E358" s="330"/>
      <c r="F358" s="331"/>
      <c r="G358" s="76"/>
      <c r="H358" s="171"/>
      <c r="I358" s="132"/>
      <c r="J358" s="328"/>
      <c r="K358" s="328"/>
      <c r="L358" s="328"/>
    </row>
    <row r="359" spans="2:12" ht="27.95" hidden="1" customHeight="1" outlineLevel="1" collapsed="1" x14ac:dyDescent="0.15">
      <c r="B359" s="329" t="s">
        <v>282</v>
      </c>
      <c r="C359" s="330"/>
      <c r="D359" s="330"/>
      <c r="E359" s="330"/>
      <c r="F359" s="331"/>
      <c r="G359" s="76"/>
      <c r="H359" s="171"/>
      <c r="I359" s="152"/>
      <c r="J359" s="328"/>
      <c r="K359" s="328"/>
      <c r="L359" s="328"/>
    </row>
    <row r="360" spans="2:12" ht="27.95" hidden="1" customHeight="1" outlineLevel="2" x14ac:dyDescent="0.15">
      <c r="B360" s="329" t="s">
        <v>282</v>
      </c>
      <c r="C360" s="330"/>
      <c r="D360" s="330"/>
      <c r="E360" s="330"/>
      <c r="F360" s="331"/>
      <c r="G360" s="76"/>
      <c r="H360" s="171"/>
      <c r="I360" s="152"/>
      <c r="J360" s="328"/>
      <c r="K360" s="328"/>
      <c r="L360" s="328"/>
    </row>
    <row r="361" spans="2:12" ht="27.95" hidden="1" customHeight="1" outlineLevel="2" x14ac:dyDescent="0.15">
      <c r="B361" s="329" t="s">
        <v>282</v>
      </c>
      <c r="C361" s="330"/>
      <c r="D361" s="330"/>
      <c r="E361" s="330"/>
      <c r="F361" s="331"/>
      <c r="G361" s="76"/>
      <c r="H361" s="171"/>
      <c r="I361" s="152"/>
      <c r="J361" s="328"/>
      <c r="K361" s="328"/>
      <c r="L361" s="328"/>
    </row>
    <row r="362" spans="2:12" ht="27.95" hidden="1" customHeight="1" outlineLevel="2" x14ac:dyDescent="0.15">
      <c r="B362" s="329" t="s">
        <v>282</v>
      </c>
      <c r="C362" s="330"/>
      <c r="D362" s="330"/>
      <c r="E362" s="330"/>
      <c r="F362" s="331"/>
      <c r="G362" s="76"/>
      <c r="H362" s="171"/>
      <c r="I362" s="152"/>
      <c r="J362" s="328"/>
      <c r="K362" s="328"/>
      <c r="L362" s="328"/>
    </row>
    <row r="363" spans="2:12" ht="27.95" hidden="1" customHeight="1" outlineLevel="2" x14ac:dyDescent="0.15">
      <c r="B363" s="329" t="s">
        <v>282</v>
      </c>
      <c r="C363" s="330"/>
      <c r="D363" s="330"/>
      <c r="E363" s="330"/>
      <c r="F363" s="331"/>
      <c r="G363" s="76"/>
      <c r="H363" s="171"/>
      <c r="I363" s="152"/>
      <c r="J363" s="328"/>
      <c r="K363" s="328"/>
      <c r="L363" s="328"/>
    </row>
    <row r="364" spans="2:12" ht="27.95" hidden="1" customHeight="1" outlineLevel="1" collapsed="1" x14ac:dyDescent="0.15">
      <c r="B364" s="332" t="s">
        <v>283</v>
      </c>
      <c r="C364" s="332"/>
      <c r="D364" s="332"/>
      <c r="E364" s="332"/>
      <c r="F364" s="332"/>
      <c r="G364" s="76"/>
      <c r="H364" s="171"/>
      <c r="I364" s="147"/>
      <c r="J364" s="328"/>
      <c r="K364" s="328"/>
      <c r="L364" s="328"/>
    </row>
    <row r="365" spans="2:12" ht="27.95" hidden="1" customHeight="1" outlineLevel="1" thickBot="1" x14ac:dyDescent="0.2">
      <c r="B365" s="333" t="s">
        <v>337</v>
      </c>
      <c r="C365" s="333"/>
      <c r="D365" s="333"/>
      <c r="E365" s="333"/>
      <c r="F365" s="333"/>
      <c r="G365" s="77"/>
      <c r="H365" s="172"/>
      <c r="I365" s="153"/>
      <c r="J365" s="328"/>
      <c r="K365" s="328"/>
      <c r="L365" s="328"/>
    </row>
    <row r="366" spans="2:12" ht="27.95" hidden="1" customHeight="1" outlineLevel="1" thickBot="1" x14ac:dyDescent="0.2">
      <c r="B366" s="299" t="s">
        <v>341</v>
      </c>
      <c r="C366" s="300"/>
      <c r="D366" s="300"/>
      <c r="E366" s="300"/>
      <c r="F366" s="300"/>
      <c r="G366" s="301"/>
      <c r="H366" s="210">
        <f>SUM(H354:H365)</f>
        <v>0</v>
      </c>
      <c r="I366" s="199"/>
      <c r="J366" s="211">
        <f>IFERROR(MIN(H365/I365,100000)*I365+ROUNDDOWN(SUM(H354:H364)*3/4,-3),0)</f>
        <v>0</v>
      </c>
      <c r="K366" s="212">
        <v>10000000</v>
      </c>
      <c r="L366" s="213">
        <f>MIN(J366,K366)</f>
        <v>0</v>
      </c>
    </row>
    <row r="367" spans="2:12" collapsed="1" x14ac:dyDescent="0.15">
      <c r="I367" s="190"/>
      <c r="K367" s="174"/>
    </row>
    <row r="368" spans="2:12" ht="15" hidden="1" customHeight="1" outlineLevel="1" x14ac:dyDescent="0.15">
      <c r="B368" s="161" t="s">
        <v>274</v>
      </c>
      <c r="C368" s="161"/>
      <c r="D368" s="285"/>
      <c r="E368" s="285"/>
      <c r="F368" s="285"/>
      <c r="G368" s="285"/>
      <c r="H368" s="285"/>
      <c r="I368" s="161"/>
      <c r="J368" s="162"/>
      <c r="K368" s="175"/>
      <c r="L368" s="175"/>
    </row>
    <row r="369" spans="2:12" ht="40.5" hidden="1" outlineLevel="1" x14ac:dyDescent="0.15">
      <c r="B369" s="286" t="s">
        <v>221</v>
      </c>
      <c r="C369" s="287"/>
      <c r="D369" s="287"/>
      <c r="E369" s="287"/>
      <c r="F369" s="288"/>
      <c r="G369" s="124" t="s">
        <v>93</v>
      </c>
      <c r="H369" s="164" t="s">
        <v>334</v>
      </c>
      <c r="I369" s="124" t="s">
        <v>317</v>
      </c>
      <c r="J369" s="164" t="s">
        <v>350</v>
      </c>
      <c r="K369" s="164" t="s">
        <v>338</v>
      </c>
      <c r="L369" s="164" t="s">
        <v>339</v>
      </c>
    </row>
    <row r="370" spans="2:12" ht="27.95" hidden="1" customHeight="1" outlineLevel="1" x14ac:dyDescent="0.15">
      <c r="B370" s="329" t="s">
        <v>281</v>
      </c>
      <c r="C370" s="330"/>
      <c r="D370" s="330"/>
      <c r="E370" s="330"/>
      <c r="F370" s="331"/>
      <c r="G370" s="76"/>
      <c r="H370" s="171"/>
      <c r="I370" s="147"/>
      <c r="J370" s="327"/>
      <c r="K370" s="327"/>
      <c r="L370" s="327"/>
    </row>
    <row r="371" spans="2:12" ht="27.95" hidden="1" customHeight="1" outlineLevel="2" x14ac:dyDescent="0.15">
      <c r="B371" s="329" t="s">
        <v>281</v>
      </c>
      <c r="C371" s="330"/>
      <c r="D371" s="330"/>
      <c r="E371" s="330"/>
      <c r="F371" s="331"/>
      <c r="G371" s="76"/>
      <c r="H371" s="171"/>
      <c r="I371" s="132"/>
      <c r="J371" s="328"/>
      <c r="K371" s="328"/>
      <c r="L371" s="328"/>
    </row>
    <row r="372" spans="2:12" ht="27.95" hidden="1" customHeight="1" outlineLevel="2" x14ac:dyDescent="0.15">
      <c r="B372" s="329" t="s">
        <v>281</v>
      </c>
      <c r="C372" s="330"/>
      <c r="D372" s="330"/>
      <c r="E372" s="330"/>
      <c r="F372" s="331"/>
      <c r="G372" s="76"/>
      <c r="H372" s="171"/>
      <c r="I372" s="132"/>
      <c r="J372" s="328"/>
      <c r="K372" s="328"/>
      <c r="L372" s="328"/>
    </row>
    <row r="373" spans="2:12" ht="27.95" hidden="1" customHeight="1" outlineLevel="2" x14ac:dyDescent="0.15">
      <c r="B373" s="329" t="s">
        <v>281</v>
      </c>
      <c r="C373" s="330"/>
      <c r="D373" s="330"/>
      <c r="E373" s="330"/>
      <c r="F373" s="331"/>
      <c r="G373" s="76"/>
      <c r="H373" s="171"/>
      <c r="I373" s="132"/>
      <c r="J373" s="328"/>
      <c r="K373" s="328"/>
      <c r="L373" s="328"/>
    </row>
    <row r="374" spans="2:12" ht="27.95" hidden="1" customHeight="1" outlineLevel="2" x14ac:dyDescent="0.15">
      <c r="B374" s="329" t="s">
        <v>281</v>
      </c>
      <c r="C374" s="330"/>
      <c r="D374" s="330"/>
      <c r="E374" s="330"/>
      <c r="F374" s="331"/>
      <c r="G374" s="76"/>
      <c r="H374" s="171"/>
      <c r="I374" s="132"/>
      <c r="J374" s="328"/>
      <c r="K374" s="328"/>
      <c r="L374" s="328"/>
    </row>
    <row r="375" spans="2:12" ht="27.95" hidden="1" customHeight="1" outlineLevel="1" collapsed="1" x14ac:dyDescent="0.15">
      <c r="B375" s="329" t="s">
        <v>282</v>
      </c>
      <c r="C375" s="330"/>
      <c r="D375" s="330"/>
      <c r="E375" s="330"/>
      <c r="F375" s="331"/>
      <c r="G375" s="76"/>
      <c r="H375" s="171"/>
      <c r="I375" s="152"/>
      <c r="J375" s="328"/>
      <c r="K375" s="328"/>
      <c r="L375" s="328"/>
    </row>
    <row r="376" spans="2:12" ht="27.95" hidden="1" customHeight="1" outlineLevel="2" x14ac:dyDescent="0.15">
      <c r="B376" s="329" t="s">
        <v>282</v>
      </c>
      <c r="C376" s="330"/>
      <c r="D376" s="330"/>
      <c r="E376" s="330"/>
      <c r="F376" s="331"/>
      <c r="G376" s="76"/>
      <c r="H376" s="171"/>
      <c r="I376" s="152"/>
      <c r="J376" s="328"/>
      <c r="K376" s="328"/>
      <c r="L376" s="328"/>
    </row>
    <row r="377" spans="2:12" ht="27.95" hidden="1" customHeight="1" outlineLevel="2" x14ac:dyDescent="0.15">
      <c r="B377" s="329" t="s">
        <v>282</v>
      </c>
      <c r="C377" s="330"/>
      <c r="D377" s="330"/>
      <c r="E377" s="330"/>
      <c r="F377" s="331"/>
      <c r="G377" s="76"/>
      <c r="H377" s="171"/>
      <c r="I377" s="152"/>
      <c r="J377" s="328"/>
      <c r="K377" s="328"/>
      <c r="L377" s="328"/>
    </row>
    <row r="378" spans="2:12" ht="27.95" hidden="1" customHeight="1" outlineLevel="2" x14ac:dyDescent="0.15">
      <c r="B378" s="329" t="s">
        <v>282</v>
      </c>
      <c r="C378" s="330"/>
      <c r="D378" s="330"/>
      <c r="E378" s="330"/>
      <c r="F378" s="331"/>
      <c r="G378" s="76"/>
      <c r="H378" s="171"/>
      <c r="I378" s="152"/>
      <c r="J378" s="328"/>
      <c r="K378" s="328"/>
      <c r="L378" s="328"/>
    </row>
    <row r="379" spans="2:12" ht="27.95" hidden="1" customHeight="1" outlineLevel="2" x14ac:dyDescent="0.15">
      <c r="B379" s="329" t="s">
        <v>282</v>
      </c>
      <c r="C379" s="330"/>
      <c r="D379" s="330"/>
      <c r="E379" s="330"/>
      <c r="F379" s="331"/>
      <c r="G379" s="76"/>
      <c r="H379" s="171"/>
      <c r="I379" s="152"/>
      <c r="J379" s="328"/>
      <c r="K379" s="328"/>
      <c r="L379" s="328"/>
    </row>
    <row r="380" spans="2:12" ht="27.95" hidden="1" customHeight="1" outlineLevel="1" collapsed="1" x14ac:dyDescent="0.15">
      <c r="B380" s="332" t="s">
        <v>283</v>
      </c>
      <c r="C380" s="332"/>
      <c r="D380" s="332"/>
      <c r="E380" s="332"/>
      <c r="F380" s="332"/>
      <c r="G380" s="76"/>
      <c r="H380" s="171"/>
      <c r="I380" s="147"/>
      <c r="J380" s="328"/>
      <c r="K380" s="328"/>
      <c r="L380" s="328"/>
    </row>
    <row r="381" spans="2:12" ht="27.95" hidden="1" customHeight="1" outlineLevel="1" thickBot="1" x14ac:dyDescent="0.2">
      <c r="B381" s="333" t="s">
        <v>337</v>
      </c>
      <c r="C381" s="333"/>
      <c r="D381" s="333"/>
      <c r="E381" s="333"/>
      <c r="F381" s="333"/>
      <c r="G381" s="77"/>
      <c r="H381" s="172"/>
      <c r="I381" s="153"/>
      <c r="J381" s="328"/>
      <c r="K381" s="328"/>
      <c r="L381" s="328"/>
    </row>
    <row r="382" spans="2:12" ht="27.95" hidden="1" customHeight="1" outlineLevel="1" thickBot="1" x14ac:dyDescent="0.2">
      <c r="B382" s="299" t="s">
        <v>341</v>
      </c>
      <c r="C382" s="300"/>
      <c r="D382" s="300"/>
      <c r="E382" s="300"/>
      <c r="F382" s="300"/>
      <c r="G382" s="301"/>
      <c r="H382" s="210">
        <f>SUM(H370:H381)</f>
        <v>0</v>
      </c>
      <c r="I382" s="199"/>
      <c r="J382" s="211">
        <f>IFERROR(MIN(H381/I381,100000)*I381+ROUNDDOWN(SUM(H370:H380)*3/4,-3),0)</f>
        <v>0</v>
      </c>
      <c r="K382" s="212">
        <v>10000000</v>
      </c>
      <c r="L382" s="213">
        <f>MIN(J382,K382)</f>
        <v>0</v>
      </c>
    </row>
    <row r="383" spans="2:12" collapsed="1" x14ac:dyDescent="0.15">
      <c r="I383" s="190"/>
      <c r="K383" s="174"/>
    </row>
    <row r="384" spans="2:12" ht="15" hidden="1" customHeight="1" outlineLevel="1" x14ac:dyDescent="0.15">
      <c r="B384" s="161" t="s">
        <v>274</v>
      </c>
      <c r="C384" s="161"/>
      <c r="D384" s="285"/>
      <c r="E384" s="285"/>
      <c r="F384" s="285"/>
      <c r="G384" s="285"/>
      <c r="H384" s="285"/>
      <c r="I384" s="161"/>
      <c r="J384" s="162"/>
      <c r="K384" s="175"/>
      <c r="L384" s="175"/>
    </row>
    <row r="385" spans="2:12" ht="40.5" hidden="1" outlineLevel="1" x14ac:dyDescent="0.15">
      <c r="B385" s="286" t="s">
        <v>221</v>
      </c>
      <c r="C385" s="287"/>
      <c r="D385" s="287"/>
      <c r="E385" s="287"/>
      <c r="F385" s="288"/>
      <c r="G385" s="124" t="s">
        <v>93</v>
      </c>
      <c r="H385" s="164" t="s">
        <v>334</v>
      </c>
      <c r="I385" s="124" t="s">
        <v>317</v>
      </c>
      <c r="J385" s="164" t="s">
        <v>350</v>
      </c>
      <c r="K385" s="164" t="s">
        <v>338</v>
      </c>
      <c r="L385" s="164" t="s">
        <v>339</v>
      </c>
    </row>
    <row r="386" spans="2:12" ht="27.95" hidden="1" customHeight="1" outlineLevel="1" x14ac:dyDescent="0.15">
      <c r="B386" s="329" t="s">
        <v>281</v>
      </c>
      <c r="C386" s="330"/>
      <c r="D386" s="330"/>
      <c r="E386" s="330"/>
      <c r="F386" s="331"/>
      <c r="G386" s="76"/>
      <c r="H386" s="171"/>
      <c r="I386" s="147"/>
      <c r="J386" s="327"/>
      <c r="K386" s="327"/>
      <c r="L386" s="327"/>
    </row>
    <row r="387" spans="2:12" ht="27.95" hidden="1" customHeight="1" outlineLevel="2" x14ac:dyDescent="0.15">
      <c r="B387" s="329" t="s">
        <v>281</v>
      </c>
      <c r="C387" s="330"/>
      <c r="D387" s="330"/>
      <c r="E387" s="330"/>
      <c r="F387" s="331"/>
      <c r="G387" s="76"/>
      <c r="H387" s="171"/>
      <c r="I387" s="132"/>
      <c r="J387" s="328"/>
      <c r="K387" s="328"/>
      <c r="L387" s="328"/>
    </row>
    <row r="388" spans="2:12" ht="27.95" hidden="1" customHeight="1" outlineLevel="2" x14ac:dyDescent="0.15">
      <c r="B388" s="329" t="s">
        <v>281</v>
      </c>
      <c r="C388" s="330"/>
      <c r="D388" s="330"/>
      <c r="E388" s="330"/>
      <c r="F388" s="331"/>
      <c r="G388" s="76"/>
      <c r="H388" s="171"/>
      <c r="I388" s="132"/>
      <c r="J388" s="328"/>
      <c r="K388" s="328"/>
      <c r="L388" s="328"/>
    </row>
    <row r="389" spans="2:12" ht="27.95" hidden="1" customHeight="1" outlineLevel="2" x14ac:dyDescent="0.15">
      <c r="B389" s="329" t="s">
        <v>281</v>
      </c>
      <c r="C389" s="330"/>
      <c r="D389" s="330"/>
      <c r="E389" s="330"/>
      <c r="F389" s="331"/>
      <c r="G389" s="76"/>
      <c r="H389" s="171"/>
      <c r="I389" s="132"/>
      <c r="J389" s="328"/>
      <c r="K389" s="328"/>
      <c r="L389" s="328"/>
    </row>
    <row r="390" spans="2:12" ht="27.95" hidden="1" customHeight="1" outlineLevel="2" x14ac:dyDescent="0.15">
      <c r="B390" s="329" t="s">
        <v>281</v>
      </c>
      <c r="C390" s="330"/>
      <c r="D390" s="330"/>
      <c r="E390" s="330"/>
      <c r="F390" s="331"/>
      <c r="G390" s="76"/>
      <c r="H390" s="171"/>
      <c r="I390" s="132"/>
      <c r="J390" s="328"/>
      <c r="K390" s="328"/>
      <c r="L390" s="328"/>
    </row>
    <row r="391" spans="2:12" ht="27.95" hidden="1" customHeight="1" outlineLevel="1" collapsed="1" x14ac:dyDescent="0.15">
      <c r="B391" s="329" t="s">
        <v>282</v>
      </c>
      <c r="C391" s="330"/>
      <c r="D391" s="330"/>
      <c r="E391" s="330"/>
      <c r="F391" s="331"/>
      <c r="G391" s="76"/>
      <c r="H391" s="171"/>
      <c r="I391" s="152"/>
      <c r="J391" s="328"/>
      <c r="K391" s="328"/>
      <c r="L391" s="328"/>
    </row>
    <row r="392" spans="2:12" ht="27.95" hidden="1" customHeight="1" outlineLevel="2" x14ac:dyDescent="0.15">
      <c r="B392" s="329" t="s">
        <v>282</v>
      </c>
      <c r="C392" s="330"/>
      <c r="D392" s="330"/>
      <c r="E392" s="330"/>
      <c r="F392" s="331"/>
      <c r="G392" s="76"/>
      <c r="H392" s="171"/>
      <c r="I392" s="152"/>
      <c r="J392" s="328"/>
      <c r="K392" s="328"/>
      <c r="L392" s="328"/>
    </row>
    <row r="393" spans="2:12" ht="27.95" hidden="1" customHeight="1" outlineLevel="2" x14ac:dyDescent="0.15">
      <c r="B393" s="329" t="s">
        <v>282</v>
      </c>
      <c r="C393" s="330"/>
      <c r="D393" s="330"/>
      <c r="E393" s="330"/>
      <c r="F393" s="331"/>
      <c r="G393" s="76"/>
      <c r="H393" s="171"/>
      <c r="I393" s="152"/>
      <c r="J393" s="328"/>
      <c r="K393" s="328"/>
      <c r="L393" s="328"/>
    </row>
    <row r="394" spans="2:12" ht="27.95" hidden="1" customHeight="1" outlineLevel="2" x14ac:dyDescent="0.15">
      <c r="B394" s="329" t="s">
        <v>282</v>
      </c>
      <c r="C394" s="330"/>
      <c r="D394" s="330"/>
      <c r="E394" s="330"/>
      <c r="F394" s="331"/>
      <c r="G394" s="76"/>
      <c r="H394" s="171"/>
      <c r="I394" s="152"/>
      <c r="J394" s="328"/>
      <c r="K394" s="328"/>
      <c r="L394" s="328"/>
    </row>
    <row r="395" spans="2:12" ht="27.95" hidden="1" customHeight="1" outlineLevel="2" x14ac:dyDescent="0.15">
      <c r="B395" s="329" t="s">
        <v>282</v>
      </c>
      <c r="C395" s="330"/>
      <c r="D395" s="330"/>
      <c r="E395" s="330"/>
      <c r="F395" s="331"/>
      <c r="G395" s="76"/>
      <c r="H395" s="171"/>
      <c r="I395" s="152"/>
      <c r="J395" s="328"/>
      <c r="K395" s="328"/>
      <c r="L395" s="328"/>
    </row>
    <row r="396" spans="2:12" ht="27.95" hidden="1" customHeight="1" outlineLevel="1" collapsed="1" x14ac:dyDescent="0.15">
      <c r="B396" s="332" t="s">
        <v>283</v>
      </c>
      <c r="C396" s="332"/>
      <c r="D396" s="332"/>
      <c r="E396" s="332"/>
      <c r="F396" s="332"/>
      <c r="G396" s="76"/>
      <c r="H396" s="171"/>
      <c r="I396" s="147"/>
      <c r="J396" s="328"/>
      <c r="K396" s="328"/>
      <c r="L396" s="328"/>
    </row>
    <row r="397" spans="2:12" ht="27.95" hidden="1" customHeight="1" outlineLevel="1" thickBot="1" x14ac:dyDescent="0.2">
      <c r="B397" s="333" t="s">
        <v>337</v>
      </c>
      <c r="C397" s="333"/>
      <c r="D397" s="333"/>
      <c r="E397" s="333"/>
      <c r="F397" s="333"/>
      <c r="G397" s="77"/>
      <c r="H397" s="172"/>
      <c r="I397" s="153"/>
      <c r="J397" s="328"/>
      <c r="K397" s="328"/>
      <c r="L397" s="328"/>
    </row>
    <row r="398" spans="2:12" ht="27.95" hidden="1" customHeight="1" outlineLevel="1" thickBot="1" x14ac:dyDescent="0.2">
      <c r="B398" s="299" t="s">
        <v>341</v>
      </c>
      <c r="C398" s="300"/>
      <c r="D398" s="300"/>
      <c r="E398" s="300"/>
      <c r="F398" s="300"/>
      <c r="G398" s="301"/>
      <c r="H398" s="210">
        <f>SUM(H386:H397)</f>
        <v>0</v>
      </c>
      <c r="I398" s="199"/>
      <c r="J398" s="211">
        <f>IFERROR(MIN(H397/I397,100000)*I397+ROUNDDOWN(SUM(H386:H396)*3/4,-3),0)</f>
        <v>0</v>
      </c>
      <c r="K398" s="212">
        <v>10000000</v>
      </c>
      <c r="L398" s="213">
        <f>MIN(J398,K398)</f>
        <v>0</v>
      </c>
    </row>
    <row r="399" spans="2:12" collapsed="1" x14ac:dyDescent="0.15">
      <c r="I399" s="190"/>
      <c r="K399" s="174"/>
    </row>
    <row r="400" spans="2:12" ht="15" hidden="1" customHeight="1" outlineLevel="1" x14ac:dyDescent="0.15">
      <c r="B400" s="161" t="s">
        <v>274</v>
      </c>
      <c r="C400" s="161"/>
      <c r="D400" s="285"/>
      <c r="E400" s="285"/>
      <c r="F400" s="285"/>
      <c r="G400" s="285"/>
      <c r="H400" s="285"/>
      <c r="I400" s="161"/>
      <c r="J400" s="162"/>
      <c r="K400" s="175"/>
      <c r="L400" s="175"/>
    </row>
    <row r="401" spans="2:12" ht="40.5" hidden="1" outlineLevel="1" x14ac:dyDescent="0.15">
      <c r="B401" s="286" t="s">
        <v>221</v>
      </c>
      <c r="C401" s="287"/>
      <c r="D401" s="287"/>
      <c r="E401" s="287"/>
      <c r="F401" s="288"/>
      <c r="G401" s="124" t="s">
        <v>93</v>
      </c>
      <c r="H401" s="164" t="s">
        <v>334</v>
      </c>
      <c r="I401" s="124" t="s">
        <v>317</v>
      </c>
      <c r="J401" s="164" t="s">
        <v>350</v>
      </c>
      <c r="K401" s="164" t="s">
        <v>338</v>
      </c>
      <c r="L401" s="164" t="s">
        <v>339</v>
      </c>
    </row>
    <row r="402" spans="2:12" ht="27.95" hidden="1" customHeight="1" outlineLevel="1" x14ac:dyDescent="0.15">
      <c r="B402" s="329" t="s">
        <v>281</v>
      </c>
      <c r="C402" s="330"/>
      <c r="D402" s="330"/>
      <c r="E402" s="330"/>
      <c r="F402" s="331"/>
      <c r="G402" s="76"/>
      <c r="H402" s="171"/>
      <c r="I402" s="147"/>
      <c r="J402" s="327"/>
      <c r="K402" s="327"/>
      <c r="L402" s="327"/>
    </row>
    <row r="403" spans="2:12" ht="27.95" hidden="1" customHeight="1" outlineLevel="2" x14ac:dyDescent="0.15">
      <c r="B403" s="329" t="s">
        <v>281</v>
      </c>
      <c r="C403" s="330"/>
      <c r="D403" s="330"/>
      <c r="E403" s="330"/>
      <c r="F403" s="331"/>
      <c r="G403" s="76"/>
      <c r="H403" s="171"/>
      <c r="I403" s="132"/>
      <c r="J403" s="328"/>
      <c r="K403" s="328"/>
      <c r="L403" s="328"/>
    </row>
    <row r="404" spans="2:12" ht="27.95" hidden="1" customHeight="1" outlineLevel="2" x14ac:dyDescent="0.15">
      <c r="B404" s="329" t="s">
        <v>281</v>
      </c>
      <c r="C404" s="330"/>
      <c r="D404" s="330"/>
      <c r="E404" s="330"/>
      <c r="F404" s="331"/>
      <c r="G404" s="76"/>
      <c r="H404" s="171"/>
      <c r="I404" s="132"/>
      <c r="J404" s="328"/>
      <c r="K404" s="328"/>
      <c r="L404" s="328"/>
    </row>
    <row r="405" spans="2:12" ht="27.95" hidden="1" customHeight="1" outlineLevel="2" x14ac:dyDescent="0.15">
      <c r="B405" s="329" t="s">
        <v>281</v>
      </c>
      <c r="C405" s="330"/>
      <c r="D405" s="330"/>
      <c r="E405" s="330"/>
      <c r="F405" s="331"/>
      <c r="G405" s="76"/>
      <c r="H405" s="171"/>
      <c r="I405" s="132"/>
      <c r="J405" s="328"/>
      <c r="K405" s="328"/>
      <c r="L405" s="328"/>
    </row>
    <row r="406" spans="2:12" ht="27.95" hidden="1" customHeight="1" outlineLevel="2" x14ac:dyDescent="0.15">
      <c r="B406" s="329" t="s">
        <v>281</v>
      </c>
      <c r="C406" s="330"/>
      <c r="D406" s="330"/>
      <c r="E406" s="330"/>
      <c r="F406" s="331"/>
      <c r="G406" s="76"/>
      <c r="H406" s="171"/>
      <c r="I406" s="132"/>
      <c r="J406" s="328"/>
      <c r="K406" s="328"/>
      <c r="L406" s="328"/>
    </row>
    <row r="407" spans="2:12" ht="27.95" hidden="1" customHeight="1" outlineLevel="1" collapsed="1" x14ac:dyDescent="0.15">
      <c r="B407" s="329" t="s">
        <v>282</v>
      </c>
      <c r="C407" s="330"/>
      <c r="D407" s="330"/>
      <c r="E407" s="330"/>
      <c r="F407" s="331"/>
      <c r="G407" s="76"/>
      <c r="H407" s="171"/>
      <c r="I407" s="152"/>
      <c r="J407" s="328"/>
      <c r="K407" s="328"/>
      <c r="L407" s="328"/>
    </row>
    <row r="408" spans="2:12" ht="27.95" hidden="1" customHeight="1" outlineLevel="2" x14ac:dyDescent="0.15">
      <c r="B408" s="329" t="s">
        <v>282</v>
      </c>
      <c r="C408" s="330"/>
      <c r="D408" s="330"/>
      <c r="E408" s="330"/>
      <c r="F408" s="331"/>
      <c r="G408" s="76"/>
      <c r="H408" s="171"/>
      <c r="I408" s="152"/>
      <c r="J408" s="328"/>
      <c r="K408" s="328"/>
      <c r="L408" s="328"/>
    </row>
    <row r="409" spans="2:12" ht="27.95" hidden="1" customHeight="1" outlineLevel="2" x14ac:dyDescent="0.15">
      <c r="B409" s="329" t="s">
        <v>282</v>
      </c>
      <c r="C409" s="330"/>
      <c r="D409" s="330"/>
      <c r="E409" s="330"/>
      <c r="F409" s="331"/>
      <c r="G409" s="76"/>
      <c r="H409" s="171"/>
      <c r="I409" s="152"/>
      <c r="J409" s="328"/>
      <c r="K409" s="328"/>
      <c r="L409" s="328"/>
    </row>
    <row r="410" spans="2:12" ht="27.95" hidden="1" customHeight="1" outlineLevel="2" x14ac:dyDescent="0.15">
      <c r="B410" s="329" t="s">
        <v>282</v>
      </c>
      <c r="C410" s="330"/>
      <c r="D410" s="330"/>
      <c r="E410" s="330"/>
      <c r="F410" s="331"/>
      <c r="G410" s="76"/>
      <c r="H410" s="171"/>
      <c r="I410" s="152"/>
      <c r="J410" s="328"/>
      <c r="K410" s="328"/>
      <c r="L410" s="328"/>
    </row>
    <row r="411" spans="2:12" ht="27.95" hidden="1" customHeight="1" outlineLevel="2" x14ac:dyDescent="0.15">
      <c r="B411" s="329" t="s">
        <v>282</v>
      </c>
      <c r="C411" s="330"/>
      <c r="D411" s="330"/>
      <c r="E411" s="330"/>
      <c r="F411" s="331"/>
      <c r="G411" s="76"/>
      <c r="H411" s="171"/>
      <c r="I411" s="152"/>
      <c r="J411" s="328"/>
      <c r="K411" s="328"/>
      <c r="L411" s="328"/>
    </row>
    <row r="412" spans="2:12" ht="27.95" hidden="1" customHeight="1" outlineLevel="1" collapsed="1" x14ac:dyDescent="0.15">
      <c r="B412" s="332" t="s">
        <v>283</v>
      </c>
      <c r="C412" s="332"/>
      <c r="D412" s="332"/>
      <c r="E412" s="332"/>
      <c r="F412" s="332"/>
      <c r="G412" s="76"/>
      <c r="H412" s="171"/>
      <c r="I412" s="147"/>
      <c r="J412" s="328"/>
      <c r="K412" s="328"/>
      <c r="L412" s="328"/>
    </row>
    <row r="413" spans="2:12" ht="27.95" hidden="1" customHeight="1" outlineLevel="1" thickBot="1" x14ac:dyDescent="0.2">
      <c r="B413" s="333" t="s">
        <v>337</v>
      </c>
      <c r="C413" s="333"/>
      <c r="D413" s="333"/>
      <c r="E413" s="333"/>
      <c r="F413" s="333"/>
      <c r="G413" s="77"/>
      <c r="H413" s="172"/>
      <c r="I413" s="153"/>
      <c r="J413" s="328"/>
      <c r="K413" s="328"/>
      <c r="L413" s="328"/>
    </row>
    <row r="414" spans="2:12" ht="27.95" hidden="1" customHeight="1" outlineLevel="1" thickBot="1" x14ac:dyDescent="0.2">
      <c r="B414" s="299" t="s">
        <v>341</v>
      </c>
      <c r="C414" s="300"/>
      <c r="D414" s="300"/>
      <c r="E414" s="300"/>
      <c r="F414" s="300"/>
      <c r="G414" s="301"/>
      <c r="H414" s="210">
        <f>SUM(H402:H413)</f>
        <v>0</v>
      </c>
      <c r="I414" s="199"/>
      <c r="J414" s="211">
        <f>IFERROR(MIN(H413/I413,100000)*I413+ROUNDDOWN(SUM(H402:H412)*3/4,-3),0)</f>
        <v>0</v>
      </c>
      <c r="K414" s="212">
        <v>10000000</v>
      </c>
      <c r="L414" s="213">
        <f>MIN(J414,K414)</f>
        <v>0</v>
      </c>
    </row>
    <row r="415" spans="2:12" collapsed="1" x14ac:dyDescent="0.15">
      <c r="I415" s="190"/>
      <c r="K415" s="174"/>
    </row>
    <row r="416" spans="2:12" ht="15" hidden="1" customHeight="1" outlineLevel="1" x14ac:dyDescent="0.15">
      <c r="B416" s="161" t="s">
        <v>274</v>
      </c>
      <c r="C416" s="161"/>
      <c r="D416" s="285"/>
      <c r="E416" s="285"/>
      <c r="F416" s="285"/>
      <c r="G416" s="285"/>
      <c r="H416" s="285"/>
      <c r="I416" s="161"/>
      <c r="J416" s="162"/>
      <c r="K416" s="175"/>
      <c r="L416" s="175"/>
    </row>
    <row r="417" spans="2:12" ht="40.5" hidden="1" outlineLevel="1" x14ac:dyDescent="0.15">
      <c r="B417" s="286" t="s">
        <v>221</v>
      </c>
      <c r="C417" s="287"/>
      <c r="D417" s="287"/>
      <c r="E417" s="287"/>
      <c r="F417" s="288"/>
      <c r="G417" s="124" t="s">
        <v>93</v>
      </c>
      <c r="H417" s="164" t="s">
        <v>334</v>
      </c>
      <c r="I417" s="124" t="s">
        <v>317</v>
      </c>
      <c r="J417" s="164" t="s">
        <v>350</v>
      </c>
      <c r="K417" s="164" t="s">
        <v>338</v>
      </c>
      <c r="L417" s="164" t="s">
        <v>339</v>
      </c>
    </row>
    <row r="418" spans="2:12" ht="27.95" hidden="1" customHeight="1" outlineLevel="1" x14ac:dyDescent="0.15">
      <c r="B418" s="329" t="s">
        <v>281</v>
      </c>
      <c r="C418" s="330"/>
      <c r="D418" s="330"/>
      <c r="E418" s="330"/>
      <c r="F418" s="331"/>
      <c r="G418" s="76"/>
      <c r="H418" s="171"/>
      <c r="I418" s="147"/>
      <c r="J418" s="327"/>
      <c r="K418" s="327"/>
      <c r="L418" s="327"/>
    </row>
    <row r="419" spans="2:12" ht="27.95" hidden="1" customHeight="1" outlineLevel="2" x14ac:dyDescent="0.15">
      <c r="B419" s="329" t="s">
        <v>281</v>
      </c>
      <c r="C419" s="330"/>
      <c r="D419" s="330"/>
      <c r="E419" s="330"/>
      <c r="F419" s="331"/>
      <c r="G419" s="76"/>
      <c r="H419" s="171"/>
      <c r="I419" s="132"/>
      <c r="J419" s="328"/>
      <c r="K419" s="328"/>
      <c r="L419" s="328"/>
    </row>
    <row r="420" spans="2:12" ht="27.95" hidden="1" customHeight="1" outlineLevel="2" x14ac:dyDescent="0.15">
      <c r="B420" s="329" t="s">
        <v>281</v>
      </c>
      <c r="C420" s="330"/>
      <c r="D420" s="330"/>
      <c r="E420" s="330"/>
      <c r="F420" s="331"/>
      <c r="G420" s="76"/>
      <c r="H420" s="171"/>
      <c r="I420" s="132"/>
      <c r="J420" s="328"/>
      <c r="K420" s="328"/>
      <c r="L420" s="328"/>
    </row>
    <row r="421" spans="2:12" ht="27.95" hidden="1" customHeight="1" outlineLevel="2" x14ac:dyDescent="0.15">
      <c r="B421" s="329" t="s">
        <v>281</v>
      </c>
      <c r="C421" s="330"/>
      <c r="D421" s="330"/>
      <c r="E421" s="330"/>
      <c r="F421" s="331"/>
      <c r="G421" s="76"/>
      <c r="H421" s="171"/>
      <c r="I421" s="132"/>
      <c r="J421" s="328"/>
      <c r="K421" s="328"/>
      <c r="L421" s="328"/>
    </row>
    <row r="422" spans="2:12" ht="27.95" hidden="1" customHeight="1" outlineLevel="2" x14ac:dyDescent="0.15">
      <c r="B422" s="329" t="s">
        <v>281</v>
      </c>
      <c r="C422" s="330"/>
      <c r="D422" s="330"/>
      <c r="E422" s="330"/>
      <c r="F422" s="331"/>
      <c r="G422" s="76"/>
      <c r="H422" s="171"/>
      <c r="I422" s="132"/>
      <c r="J422" s="328"/>
      <c r="K422" s="328"/>
      <c r="L422" s="328"/>
    </row>
    <row r="423" spans="2:12" ht="27.95" hidden="1" customHeight="1" outlineLevel="1" collapsed="1" x14ac:dyDescent="0.15">
      <c r="B423" s="329" t="s">
        <v>282</v>
      </c>
      <c r="C423" s="330"/>
      <c r="D423" s="330"/>
      <c r="E423" s="330"/>
      <c r="F423" s="331"/>
      <c r="G423" s="76"/>
      <c r="H423" s="171"/>
      <c r="I423" s="152"/>
      <c r="J423" s="328"/>
      <c r="K423" s="328"/>
      <c r="L423" s="328"/>
    </row>
    <row r="424" spans="2:12" ht="27.95" hidden="1" customHeight="1" outlineLevel="2" x14ac:dyDescent="0.15">
      <c r="B424" s="329" t="s">
        <v>282</v>
      </c>
      <c r="C424" s="330"/>
      <c r="D424" s="330"/>
      <c r="E424" s="330"/>
      <c r="F424" s="331"/>
      <c r="G424" s="76"/>
      <c r="H424" s="171"/>
      <c r="I424" s="152"/>
      <c r="J424" s="328"/>
      <c r="K424" s="328"/>
      <c r="L424" s="328"/>
    </row>
    <row r="425" spans="2:12" ht="27.95" hidden="1" customHeight="1" outlineLevel="2" x14ac:dyDescent="0.15">
      <c r="B425" s="329" t="s">
        <v>282</v>
      </c>
      <c r="C425" s="330"/>
      <c r="D425" s="330"/>
      <c r="E425" s="330"/>
      <c r="F425" s="331"/>
      <c r="G425" s="76"/>
      <c r="H425" s="171"/>
      <c r="I425" s="152"/>
      <c r="J425" s="328"/>
      <c r="K425" s="328"/>
      <c r="L425" s="328"/>
    </row>
    <row r="426" spans="2:12" ht="27.95" hidden="1" customHeight="1" outlineLevel="2" x14ac:dyDescent="0.15">
      <c r="B426" s="329" t="s">
        <v>282</v>
      </c>
      <c r="C426" s="330"/>
      <c r="D426" s="330"/>
      <c r="E426" s="330"/>
      <c r="F426" s="331"/>
      <c r="G426" s="76"/>
      <c r="H426" s="171"/>
      <c r="I426" s="152"/>
      <c r="J426" s="328"/>
      <c r="K426" s="328"/>
      <c r="L426" s="328"/>
    </row>
    <row r="427" spans="2:12" ht="27.95" hidden="1" customHeight="1" outlineLevel="2" x14ac:dyDescent="0.15">
      <c r="B427" s="329" t="s">
        <v>282</v>
      </c>
      <c r="C427" s="330"/>
      <c r="D427" s="330"/>
      <c r="E427" s="330"/>
      <c r="F427" s="331"/>
      <c r="G427" s="76"/>
      <c r="H427" s="171"/>
      <c r="I427" s="152"/>
      <c r="J427" s="328"/>
      <c r="K427" s="328"/>
      <c r="L427" s="328"/>
    </row>
    <row r="428" spans="2:12" ht="27.95" hidden="1" customHeight="1" outlineLevel="1" collapsed="1" x14ac:dyDescent="0.15">
      <c r="B428" s="332" t="s">
        <v>283</v>
      </c>
      <c r="C428" s="332"/>
      <c r="D428" s="332"/>
      <c r="E428" s="332"/>
      <c r="F428" s="332"/>
      <c r="G428" s="76"/>
      <c r="H428" s="171"/>
      <c r="I428" s="147"/>
      <c r="J428" s="328"/>
      <c r="K428" s="328"/>
      <c r="L428" s="328"/>
    </row>
    <row r="429" spans="2:12" ht="27.95" hidden="1" customHeight="1" outlineLevel="1" thickBot="1" x14ac:dyDescent="0.2">
      <c r="B429" s="333" t="s">
        <v>337</v>
      </c>
      <c r="C429" s="333"/>
      <c r="D429" s="333"/>
      <c r="E429" s="333"/>
      <c r="F429" s="333"/>
      <c r="G429" s="77"/>
      <c r="H429" s="172"/>
      <c r="I429" s="153"/>
      <c r="J429" s="328"/>
      <c r="K429" s="328"/>
      <c r="L429" s="328"/>
    </row>
    <row r="430" spans="2:12" ht="27.95" hidden="1" customHeight="1" outlineLevel="1" thickBot="1" x14ac:dyDescent="0.2">
      <c r="B430" s="299" t="s">
        <v>341</v>
      </c>
      <c r="C430" s="300"/>
      <c r="D430" s="300"/>
      <c r="E430" s="300"/>
      <c r="F430" s="300"/>
      <c r="G430" s="301"/>
      <c r="H430" s="210">
        <f>SUM(H418:H429)</f>
        <v>0</v>
      </c>
      <c r="I430" s="199"/>
      <c r="J430" s="211">
        <f>IFERROR(MIN(H429/I429,100000)*I429+ROUNDDOWN(SUM(H418:H428)*3/4,-3),0)</f>
        <v>0</v>
      </c>
      <c r="K430" s="212">
        <v>10000000</v>
      </c>
      <c r="L430" s="213">
        <f>MIN(J430,K430)</f>
        <v>0</v>
      </c>
    </row>
    <row r="431" spans="2:12" collapsed="1" x14ac:dyDescent="0.15">
      <c r="I431" s="190"/>
      <c r="K431" s="174"/>
    </row>
    <row r="432" spans="2:12" ht="15" hidden="1" customHeight="1" outlineLevel="1" x14ac:dyDescent="0.15">
      <c r="B432" s="161" t="s">
        <v>274</v>
      </c>
      <c r="C432" s="161"/>
      <c r="D432" s="285"/>
      <c r="E432" s="285"/>
      <c r="F432" s="285"/>
      <c r="G432" s="285"/>
      <c r="H432" s="285"/>
      <c r="I432" s="161"/>
      <c r="J432" s="162"/>
      <c r="K432" s="175"/>
      <c r="L432" s="175"/>
    </row>
    <row r="433" spans="2:12" ht="40.5" hidden="1" outlineLevel="1" x14ac:dyDescent="0.15">
      <c r="B433" s="286" t="s">
        <v>221</v>
      </c>
      <c r="C433" s="287"/>
      <c r="D433" s="287"/>
      <c r="E433" s="287"/>
      <c r="F433" s="288"/>
      <c r="G433" s="124" t="s">
        <v>93</v>
      </c>
      <c r="H433" s="164" t="s">
        <v>334</v>
      </c>
      <c r="I433" s="124" t="s">
        <v>317</v>
      </c>
      <c r="J433" s="164" t="s">
        <v>350</v>
      </c>
      <c r="K433" s="164" t="s">
        <v>338</v>
      </c>
      <c r="L433" s="164" t="s">
        <v>339</v>
      </c>
    </row>
    <row r="434" spans="2:12" ht="27.95" hidden="1" customHeight="1" outlineLevel="1" x14ac:dyDescent="0.15">
      <c r="B434" s="329" t="s">
        <v>281</v>
      </c>
      <c r="C434" s="330"/>
      <c r="D434" s="330"/>
      <c r="E434" s="330"/>
      <c r="F434" s="331"/>
      <c r="G434" s="76"/>
      <c r="H434" s="171"/>
      <c r="I434" s="147"/>
      <c r="J434" s="327"/>
      <c r="K434" s="327"/>
      <c r="L434" s="327"/>
    </row>
    <row r="435" spans="2:12" ht="27.95" hidden="1" customHeight="1" outlineLevel="2" x14ac:dyDescent="0.15">
      <c r="B435" s="329" t="s">
        <v>281</v>
      </c>
      <c r="C435" s="330"/>
      <c r="D435" s="330"/>
      <c r="E435" s="330"/>
      <c r="F435" s="331"/>
      <c r="G435" s="76"/>
      <c r="H435" s="171"/>
      <c r="I435" s="132"/>
      <c r="J435" s="328"/>
      <c r="K435" s="328"/>
      <c r="L435" s="328"/>
    </row>
    <row r="436" spans="2:12" ht="27.95" hidden="1" customHeight="1" outlineLevel="2" x14ac:dyDescent="0.15">
      <c r="B436" s="329" t="s">
        <v>281</v>
      </c>
      <c r="C436" s="330"/>
      <c r="D436" s="330"/>
      <c r="E436" s="330"/>
      <c r="F436" s="331"/>
      <c r="G436" s="76"/>
      <c r="H436" s="171"/>
      <c r="I436" s="132"/>
      <c r="J436" s="328"/>
      <c r="K436" s="328"/>
      <c r="L436" s="328"/>
    </row>
    <row r="437" spans="2:12" ht="27.95" hidden="1" customHeight="1" outlineLevel="2" x14ac:dyDescent="0.15">
      <c r="B437" s="329" t="s">
        <v>281</v>
      </c>
      <c r="C437" s="330"/>
      <c r="D437" s="330"/>
      <c r="E437" s="330"/>
      <c r="F437" s="331"/>
      <c r="G437" s="76"/>
      <c r="H437" s="171"/>
      <c r="I437" s="132"/>
      <c r="J437" s="328"/>
      <c r="K437" s="328"/>
      <c r="L437" s="328"/>
    </row>
    <row r="438" spans="2:12" ht="27.95" hidden="1" customHeight="1" outlineLevel="2" x14ac:dyDescent="0.15">
      <c r="B438" s="329" t="s">
        <v>281</v>
      </c>
      <c r="C438" s="330"/>
      <c r="D438" s="330"/>
      <c r="E438" s="330"/>
      <c r="F438" s="331"/>
      <c r="G438" s="76"/>
      <c r="H438" s="171"/>
      <c r="I438" s="132"/>
      <c r="J438" s="328"/>
      <c r="K438" s="328"/>
      <c r="L438" s="328"/>
    </row>
    <row r="439" spans="2:12" ht="27.95" hidden="1" customHeight="1" outlineLevel="1" collapsed="1" x14ac:dyDescent="0.15">
      <c r="B439" s="329" t="s">
        <v>282</v>
      </c>
      <c r="C439" s="330"/>
      <c r="D439" s="330"/>
      <c r="E439" s="330"/>
      <c r="F439" s="331"/>
      <c r="G439" s="76"/>
      <c r="H439" s="171"/>
      <c r="I439" s="152"/>
      <c r="J439" s="328"/>
      <c r="K439" s="328"/>
      <c r="L439" s="328"/>
    </row>
    <row r="440" spans="2:12" ht="27.95" hidden="1" customHeight="1" outlineLevel="2" x14ac:dyDescent="0.15">
      <c r="B440" s="329" t="s">
        <v>282</v>
      </c>
      <c r="C440" s="330"/>
      <c r="D440" s="330"/>
      <c r="E440" s="330"/>
      <c r="F440" s="331"/>
      <c r="G440" s="76"/>
      <c r="H440" s="171"/>
      <c r="I440" s="152"/>
      <c r="J440" s="328"/>
      <c r="K440" s="328"/>
      <c r="L440" s="328"/>
    </row>
    <row r="441" spans="2:12" ht="27.95" hidden="1" customHeight="1" outlineLevel="2" x14ac:dyDescent="0.15">
      <c r="B441" s="329" t="s">
        <v>282</v>
      </c>
      <c r="C441" s="330"/>
      <c r="D441" s="330"/>
      <c r="E441" s="330"/>
      <c r="F441" s="331"/>
      <c r="G441" s="76"/>
      <c r="H441" s="171"/>
      <c r="I441" s="152"/>
      <c r="J441" s="328"/>
      <c r="K441" s="328"/>
      <c r="L441" s="328"/>
    </row>
    <row r="442" spans="2:12" ht="27.95" hidden="1" customHeight="1" outlineLevel="2" x14ac:dyDescent="0.15">
      <c r="B442" s="329" t="s">
        <v>282</v>
      </c>
      <c r="C442" s="330"/>
      <c r="D442" s="330"/>
      <c r="E442" s="330"/>
      <c r="F442" s="331"/>
      <c r="G442" s="76"/>
      <c r="H442" s="171"/>
      <c r="I442" s="152"/>
      <c r="J442" s="328"/>
      <c r="K442" s="328"/>
      <c r="L442" s="328"/>
    </row>
    <row r="443" spans="2:12" ht="27.95" hidden="1" customHeight="1" outlineLevel="2" x14ac:dyDescent="0.15">
      <c r="B443" s="329" t="s">
        <v>282</v>
      </c>
      <c r="C443" s="330"/>
      <c r="D443" s="330"/>
      <c r="E443" s="330"/>
      <c r="F443" s="331"/>
      <c r="G443" s="76"/>
      <c r="H443" s="171"/>
      <c r="I443" s="152"/>
      <c r="J443" s="328"/>
      <c r="K443" s="328"/>
      <c r="L443" s="328"/>
    </row>
    <row r="444" spans="2:12" ht="27.95" hidden="1" customHeight="1" outlineLevel="1" collapsed="1" x14ac:dyDescent="0.15">
      <c r="B444" s="332" t="s">
        <v>283</v>
      </c>
      <c r="C444" s="332"/>
      <c r="D444" s="332"/>
      <c r="E444" s="332"/>
      <c r="F444" s="332"/>
      <c r="G444" s="76"/>
      <c r="H444" s="171"/>
      <c r="I444" s="147"/>
      <c r="J444" s="328"/>
      <c r="K444" s="328"/>
      <c r="L444" s="328"/>
    </row>
    <row r="445" spans="2:12" ht="27.95" hidden="1" customHeight="1" outlineLevel="1" thickBot="1" x14ac:dyDescent="0.2">
      <c r="B445" s="333" t="s">
        <v>337</v>
      </c>
      <c r="C445" s="333"/>
      <c r="D445" s="333"/>
      <c r="E445" s="333"/>
      <c r="F445" s="333"/>
      <c r="G445" s="77"/>
      <c r="H445" s="172"/>
      <c r="I445" s="153"/>
      <c r="J445" s="328"/>
      <c r="K445" s="328"/>
      <c r="L445" s="328"/>
    </row>
    <row r="446" spans="2:12" ht="27.95" hidden="1" customHeight="1" outlineLevel="1" thickBot="1" x14ac:dyDescent="0.2">
      <c r="B446" s="299" t="s">
        <v>341</v>
      </c>
      <c r="C446" s="300"/>
      <c r="D446" s="300"/>
      <c r="E446" s="300"/>
      <c r="F446" s="300"/>
      <c r="G446" s="301"/>
      <c r="H446" s="210">
        <f>SUM(H434:H445)</f>
        <v>0</v>
      </c>
      <c r="I446" s="199"/>
      <c r="J446" s="211">
        <f>IFERROR(MIN(H445/I445,100000)*I445+ROUNDDOWN(SUM(H434:H444)*3/4,-3),0)</f>
        <v>0</v>
      </c>
      <c r="K446" s="212">
        <v>10000000</v>
      </c>
      <c r="L446" s="213">
        <f>MIN(J446,K446)</f>
        <v>0</v>
      </c>
    </row>
    <row r="447" spans="2:12" collapsed="1" x14ac:dyDescent="0.15">
      <c r="I447" s="190"/>
      <c r="K447" s="174"/>
    </row>
    <row r="448" spans="2:12" ht="15" hidden="1" customHeight="1" outlineLevel="1" x14ac:dyDescent="0.15">
      <c r="B448" s="161" t="s">
        <v>274</v>
      </c>
      <c r="C448" s="161"/>
      <c r="D448" s="285"/>
      <c r="E448" s="285"/>
      <c r="F448" s="285"/>
      <c r="G448" s="285"/>
      <c r="H448" s="285"/>
      <c r="I448" s="161"/>
      <c r="J448" s="162"/>
      <c r="K448" s="175"/>
      <c r="L448" s="175"/>
    </row>
    <row r="449" spans="2:12" ht="40.5" hidden="1" outlineLevel="1" x14ac:dyDescent="0.15">
      <c r="B449" s="286" t="s">
        <v>221</v>
      </c>
      <c r="C449" s="287"/>
      <c r="D449" s="287"/>
      <c r="E449" s="287"/>
      <c r="F449" s="288"/>
      <c r="G449" s="124" t="s">
        <v>93</v>
      </c>
      <c r="H449" s="164" t="s">
        <v>334</v>
      </c>
      <c r="I449" s="124" t="s">
        <v>317</v>
      </c>
      <c r="J449" s="164" t="s">
        <v>350</v>
      </c>
      <c r="K449" s="164" t="s">
        <v>338</v>
      </c>
      <c r="L449" s="164" t="s">
        <v>339</v>
      </c>
    </row>
    <row r="450" spans="2:12" ht="27.95" hidden="1" customHeight="1" outlineLevel="1" x14ac:dyDescent="0.15">
      <c r="B450" s="329" t="s">
        <v>281</v>
      </c>
      <c r="C450" s="330"/>
      <c r="D450" s="330"/>
      <c r="E450" s="330"/>
      <c r="F450" s="331"/>
      <c r="G450" s="76"/>
      <c r="H450" s="171"/>
      <c r="I450" s="147"/>
      <c r="J450" s="327"/>
      <c r="K450" s="327"/>
      <c r="L450" s="327"/>
    </row>
    <row r="451" spans="2:12" ht="27.95" hidden="1" customHeight="1" outlineLevel="2" x14ac:dyDescent="0.15">
      <c r="B451" s="329" t="s">
        <v>281</v>
      </c>
      <c r="C451" s="330"/>
      <c r="D451" s="330"/>
      <c r="E451" s="330"/>
      <c r="F451" s="331"/>
      <c r="G451" s="76"/>
      <c r="H451" s="171"/>
      <c r="I451" s="132"/>
      <c r="J451" s="328"/>
      <c r="K451" s="328"/>
      <c r="L451" s="328"/>
    </row>
    <row r="452" spans="2:12" ht="27.95" hidden="1" customHeight="1" outlineLevel="2" x14ac:dyDescent="0.15">
      <c r="B452" s="329" t="s">
        <v>281</v>
      </c>
      <c r="C452" s="330"/>
      <c r="D452" s="330"/>
      <c r="E452" s="330"/>
      <c r="F452" s="331"/>
      <c r="G452" s="76"/>
      <c r="H452" s="171"/>
      <c r="I452" s="132"/>
      <c r="J452" s="328"/>
      <c r="K452" s="328"/>
      <c r="L452" s="328"/>
    </row>
    <row r="453" spans="2:12" ht="27.95" hidden="1" customHeight="1" outlineLevel="2" x14ac:dyDescent="0.15">
      <c r="B453" s="329" t="s">
        <v>281</v>
      </c>
      <c r="C453" s="330"/>
      <c r="D453" s="330"/>
      <c r="E453" s="330"/>
      <c r="F453" s="331"/>
      <c r="G453" s="76"/>
      <c r="H453" s="171"/>
      <c r="I453" s="132"/>
      <c r="J453" s="328"/>
      <c r="K453" s="328"/>
      <c r="L453" s="328"/>
    </row>
    <row r="454" spans="2:12" ht="27.95" hidden="1" customHeight="1" outlineLevel="2" x14ac:dyDescent="0.15">
      <c r="B454" s="329" t="s">
        <v>281</v>
      </c>
      <c r="C454" s="330"/>
      <c r="D454" s="330"/>
      <c r="E454" s="330"/>
      <c r="F454" s="331"/>
      <c r="G454" s="76"/>
      <c r="H454" s="171"/>
      <c r="I454" s="132"/>
      <c r="J454" s="328"/>
      <c r="K454" s="328"/>
      <c r="L454" s="328"/>
    </row>
    <row r="455" spans="2:12" ht="27.95" hidden="1" customHeight="1" outlineLevel="1" collapsed="1" x14ac:dyDescent="0.15">
      <c r="B455" s="329" t="s">
        <v>282</v>
      </c>
      <c r="C455" s="330"/>
      <c r="D455" s="330"/>
      <c r="E455" s="330"/>
      <c r="F455" s="331"/>
      <c r="G455" s="76"/>
      <c r="H455" s="171"/>
      <c r="I455" s="152"/>
      <c r="J455" s="328"/>
      <c r="K455" s="328"/>
      <c r="L455" s="328"/>
    </row>
    <row r="456" spans="2:12" ht="27.95" hidden="1" customHeight="1" outlineLevel="2" x14ac:dyDescent="0.15">
      <c r="B456" s="329" t="s">
        <v>282</v>
      </c>
      <c r="C456" s="330"/>
      <c r="D456" s="330"/>
      <c r="E456" s="330"/>
      <c r="F456" s="331"/>
      <c r="G456" s="76"/>
      <c r="H456" s="171"/>
      <c r="I456" s="152"/>
      <c r="J456" s="328"/>
      <c r="K456" s="328"/>
      <c r="L456" s="328"/>
    </row>
    <row r="457" spans="2:12" ht="27.95" hidden="1" customHeight="1" outlineLevel="2" x14ac:dyDescent="0.15">
      <c r="B457" s="329" t="s">
        <v>282</v>
      </c>
      <c r="C457" s="330"/>
      <c r="D457" s="330"/>
      <c r="E457" s="330"/>
      <c r="F457" s="331"/>
      <c r="G457" s="76"/>
      <c r="H457" s="171"/>
      <c r="I457" s="152"/>
      <c r="J457" s="328"/>
      <c r="K457" s="328"/>
      <c r="L457" s="328"/>
    </row>
    <row r="458" spans="2:12" ht="27.95" hidden="1" customHeight="1" outlineLevel="2" x14ac:dyDescent="0.15">
      <c r="B458" s="329" t="s">
        <v>282</v>
      </c>
      <c r="C458" s="330"/>
      <c r="D458" s="330"/>
      <c r="E458" s="330"/>
      <c r="F458" s="331"/>
      <c r="G458" s="76"/>
      <c r="H458" s="171"/>
      <c r="I458" s="152"/>
      <c r="J458" s="328"/>
      <c r="K458" s="328"/>
      <c r="L458" s="328"/>
    </row>
    <row r="459" spans="2:12" ht="27.95" hidden="1" customHeight="1" outlineLevel="2" x14ac:dyDescent="0.15">
      <c r="B459" s="329" t="s">
        <v>282</v>
      </c>
      <c r="C459" s="330"/>
      <c r="D459" s="330"/>
      <c r="E459" s="330"/>
      <c r="F459" s="331"/>
      <c r="G459" s="76"/>
      <c r="H459" s="171"/>
      <c r="I459" s="152"/>
      <c r="J459" s="328"/>
      <c r="K459" s="328"/>
      <c r="L459" s="328"/>
    </row>
    <row r="460" spans="2:12" ht="27.95" hidden="1" customHeight="1" outlineLevel="1" collapsed="1" x14ac:dyDescent="0.15">
      <c r="B460" s="332" t="s">
        <v>283</v>
      </c>
      <c r="C460" s="332"/>
      <c r="D460" s="332"/>
      <c r="E460" s="332"/>
      <c r="F460" s="332"/>
      <c r="G460" s="76"/>
      <c r="H460" s="171"/>
      <c r="I460" s="147"/>
      <c r="J460" s="328"/>
      <c r="K460" s="328"/>
      <c r="L460" s="328"/>
    </row>
    <row r="461" spans="2:12" ht="27.95" hidden="1" customHeight="1" outlineLevel="1" thickBot="1" x14ac:dyDescent="0.2">
      <c r="B461" s="333" t="s">
        <v>337</v>
      </c>
      <c r="C461" s="333"/>
      <c r="D461" s="333"/>
      <c r="E461" s="333"/>
      <c r="F461" s="333"/>
      <c r="G461" s="77"/>
      <c r="H461" s="172"/>
      <c r="I461" s="153"/>
      <c r="J461" s="328"/>
      <c r="K461" s="328"/>
      <c r="L461" s="328"/>
    </row>
    <row r="462" spans="2:12" ht="27.75" hidden="1" customHeight="1" outlineLevel="1" thickBot="1" x14ac:dyDescent="0.2">
      <c r="B462" s="299" t="s">
        <v>341</v>
      </c>
      <c r="C462" s="300"/>
      <c r="D462" s="300"/>
      <c r="E462" s="300"/>
      <c r="F462" s="300"/>
      <c r="G462" s="301"/>
      <c r="H462" s="210">
        <f>SUM(H450:H461)</f>
        <v>0</v>
      </c>
      <c r="I462" s="199"/>
      <c r="J462" s="211">
        <f>IFERROR(MIN(H461/I461,100000)*I461+ROUNDDOWN(SUM(H450:H460)*3/4,-3),0)</f>
        <v>0</v>
      </c>
      <c r="K462" s="212">
        <v>10000000</v>
      </c>
      <c r="L462" s="213">
        <f>MIN(J462,K462)</f>
        <v>0</v>
      </c>
    </row>
    <row r="463" spans="2:12" collapsed="1" x14ac:dyDescent="0.15">
      <c r="I463" s="190"/>
      <c r="K463" s="174"/>
    </row>
    <row r="464" spans="2:12" ht="15" hidden="1" customHeight="1" outlineLevel="1" x14ac:dyDescent="0.15">
      <c r="B464" s="161" t="s">
        <v>274</v>
      </c>
      <c r="C464" s="161"/>
      <c r="D464" s="285"/>
      <c r="E464" s="285"/>
      <c r="F464" s="285"/>
      <c r="G464" s="285"/>
      <c r="H464" s="285"/>
      <c r="I464" s="161"/>
      <c r="J464" s="162"/>
      <c r="K464" s="175"/>
      <c r="L464" s="175"/>
    </row>
    <row r="465" spans="2:12" ht="40.5" hidden="1" outlineLevel="1" x14ac:dyDescent="0.15">
      <c r="B465" s="286" t="s">
        <v>221</v>
      </c>
      <c r="C465" s="287"/>
      <c r="D465" s="287"/>
      <c r="E465" s="287"/>
      <c r="F465" s="288"/>
      <c r="G465" s="124" t="s">
        <v>93</v>
      </c>
      <c r="H465" s="164" t="s">
        <v>334</v>
      </c>
      <c r="I465" s="124" t="s">
        <v>317</v>
      </c>
      <c r="J465" s="164" t="s">
        <v>350</v>
      </c>
      <c r="K465" s="164" t="s">
        <v>338</v>
      </c>
      <c r="L465" s="164" t="s">
        <v>339</v>
      </c>
    </row>
    <row r="466" spans="2:12" ht="27.95" hidden="1" customHeight="1" outlineLevel="1" x14ac:dyDescent="0.15">
      <c r="B466" s="329" t="s">
        <v>281</v>
      </c>
      <c r="C466" s="330"/>
      <c r="D466" s="330"/>
      <c r="E466" s="330"/>
      <c r="F466" s="331"/>
      <c r="G466" s="76"/>
      <c r="H466" s="171"/>
      <c r="I466" s="147"/>
      <c r="J466" s="327"/>
      <c r="K466" s="327"/>
      <c r="L466" s="327"/>
    </row>
    <row r="467" spans="2:12" ht="27.95" hidden="1" customHeight="1" outlineLevel="2" x14ac:dyDescent="0.15">
      <c r="B467" s="329" t="s">
        <v>281</v>
      </c>
      <c r="C467" s="330"/>
      <c r="D467" s="330"/>
      <c r="E467" s="330"/>
      <c r="F467" s="331"/>
      <c r="G467" s="76"/>
      <c r="H467" s="171"/>
      <c r="I467" s="132"/>
      <c r="J467" s="328"/>
      <c r="K467" s="328"/>
      <c r="L467" s="328"/>
    </row>
    <row r="468" spans="2:12" ht="27.95" hidden="1" customHeight="1" outlineLevel="2" x14ac:dyDescent="0.15">
      <c r="B468" s="329" t="s">
        <v>281</v>
      </c>
      <c r="C468" s="330"/>
      <c r="D468" s="330"/>
      <c r="E468" s="330"/>
      <c r="F468" s="331"/>
      <c r="G468" s="76"/>
      <c r="H468" s="171"/>
      <c r="I468" s="132"/>
      <c r="J468" s="328"/>
      <c r="K468" s="328"/>
      <c r="L468" s="328"/>
    </row>
    <row r="469" spans="2:12" ht="27.95" hidden="1" customHeight="1" outlineLevel="2" x14ac:dyDescent="0.15">
      <c r="B469" s="329" t="s">
        <v>281</v>
      </c>
      <c r="C469" s="330"/>
      <c r="D469" s="330"/>
      <c r="E469" s="330"/>
      <c r="F469" s="331"/>
      <c r="G469" s="76"/>
      <c r="H469" s="171"/>
      <c r="I469" s="132"/>
      <c r="J469" s="328"/>
      <c r="K469" s="328"/>
      <c r="L469" s="328"/>
    </row>
    <row r="470" spans="2:12" ht="27.95" hidden="1" customHeight="1" outlineLevel="2" x14ac:dyDescent="0.15">
      <c r="B470" s="329" t="s">
        <v>281</v>
      </c>
      <c r="C470" s="330"/>
      <c r="D470" s="330"/>
      <c r="E470" s="330"/>
      <c r="F470" s="331"/>
      <c r="G470" s="76"/>
      <c r="H470" s="171"/>
      <c r="I470" s="132"/>
      <c r="J470" s="328"/>
      <c r="K470" s="328"/>
      <c r="L470" s="328"/>
    </row>
    <row r="471" spans="2:12" ht="27.95" hidden="1" customHeight="1" outlineLevel="1" collapsed="1" x14ac:dyDescent="0.15">
      <c r="B471" s="329" t="s">
        <v>282</v>
      </c>
      <c r="C471" s="330"/>
      <c r="D471" s="330"/>
      <c r="E471" s="330"/>
      <c r="F471" s="331"/>
      <c r="G471" s="76"/>
      <c r="H471" s="171"/>
      <c r="I471" s="152"/>
      <c r="J471" s="328"/>
      <c r="K471" s="328"/>
      <c r="L471" s="328"/>
    </row>
    <row r="472" spans="2:12" ht="27.95" hidden="1" customHeight="1" outlineLevel="2" x14ac:dyDescent="0.15">
      <c r="B472" s="329" t="s">
        <v>282</v>
      </c>
      <c r="C472" s="330"/>
      <c r="D472" s="330"/>
      <c r="E472" s="330"/>
      <c r="F472" s="331"/>
      <c r="G472" s="76"/>
      <c r="H472" s="171"/>
      <c r="I472" s="152"/>
      <c r="J472" s="328"/>
      <c r="K472" s="328"/>
      <c r="L472" s="328"/>
    </row>
    <row r="473" spans="2:12" ht="27.95" hidden="1" customHeight="1" outlineLevel="2" x14ac:dyDescent="0.15">
      <c r="B473" s="329" t="s">
        <v>282</v>
      </c>
      <c r="C473" s="330"/>
      <c r="D473" s="330"/>
      <c r="E473" s="330"/>
      <c r="F473" s="331"/>
      <c r="G473" s="76"/>
      <c r="H473" s="171"/>
      <c r="I473" s="152"/>
      <c r="J473" s="328"/>
      <c r="K473" s="328"/>
      <c r="L473" s="328"/>
    </row>
    <row r="474" spans="2:12" ht="27.95" hidden="1" customHeight="1" outlineLevel="2" x14ac:dyDescent="0.15">
      <c r="B474" s="329" t="s">
        <v>282</v>
      </c>
      <c r="C474" s="330"/>
      <c r="D474" s="330"/>
      <c r="E474" s="330"/>
      <c r="F474" s="331"/>
      <c r="G474" s="76"/>
      <c r="H474" s="171"/>
      <c r="I474" s="152"/>
      <c r="J474" s="328"/>
      <c r="K474" s="328"/>
      <c r="L474" s="328"/>
    </row>
    <row r="475" spans="2:12" ht="27.95" hidden="1" customHeight="1" outlineLevel="2" x14ac:dyDescent="0.15">
      <c r="B475" s="329" t="s">
        <v>282</v>
      </c>
      <c r="C475" s="330"/>
      <c r="D475" s="330"/>
      <c r="E475" s="330"/>
      <c r="F475" s="331"/>
      <c r="G475" s="76"/>
      <c r="H475" s="171"/>
      <c r="I475" s="152"/>
      <c r="J475" s="328"/>
      <c r="K475" s="328"/>
      <c r="L475" s="328"/>
    </row>
    <row r="476" spans="2:12" ht="27.95" hidden="1" customHeight="1" outlineLevel="1" collapsed="1" x14ac:dyDescent="0.15">
      <c r="B476" s="332" t="s">
        <v>283</v>
      </c>
      <c r="C476" s="332"/>
      <c r="D476" s="332"/>
      <c r="E476" s="332"/>
      <c r="F476" s="332"/>
      <c r="G476" s="76"/>
      <c r="H476" s="171"/>
      <c r="I476" s="147"/>
      <c r="J476" s="328"/>
      <c r="K476" s="328"/>
      <c r="L476" s="328"/>
    </row>
    <row r="477" spans="2:12" ht="27.95" hidden="1" customHeight="1" outlineLevel="1" thickBot="1" x14ac:dyDescent="0.2">
      <c r="B477" s="333" t="s">
        <v>337</v>
      </c>
      <c r="C477" s="333"/>
      <c r="D477" s="333"/>
      <c r="E477" s="333"/>
      <c r="F477" s="333"/>
      <c r="G477" s="77"/>
      <c r="H477" s="172"/>
      <c r="I477" s="153"/>
      <c r="J477" s="328"/>
      <c r="K477" s="328"/>
      <c r="L477" s="328"/>
    </row>
    <row r="478" spans="2:12" ht="27.95" hidden="1" customHeight="1" outlineLevel="1" thickBot="1" x14ac:dyDescent="0.2">
      <c r="B478" s="299" t="s">
        <v>341</v>
      </c>
      <c r="C478" s="300"/>
      <c r="D478" s="300"/>
      <c r="E478" s="300"/>
      <c r="F478" s="300"/>
      <c r="G478" s="301"/>
      <c r="H478" s="210">
        <f>SUM(H466:H477)</f>
        <v>0</v>
      </c>
      <c r="I478" s="199"/>
      <c r="J478" s="211">
        <f>IFERROR(MIN(H477/I477,100000)*I477+ROUNDDOWN(SUM(H466:H476)*3/4,-3),0)</f>
        <v>0</v>
      </c>
      <c r="K478" s="212">
        <v>10000000</v>
      </c>
      <c r="L478" s="213">
        <f>MIN(J478,K478)</f>
        <v>0</v>
      </c>
    </row>
    <row r="479" spans="2:12" collapsed="1" x14ac:dyDescent="0.15">
      <c r="I479" s="190"/>
    </row>
    <row r="480" spans="2:12" x14ac:dyDescent="0.15">
      <c r="C480" s="334" t="s">
        <v>335</v>
      </c>
      <c r="D480" s="334"/>
      <c r="E480" s="334"/>
      <c r="F480" s="334"/>
      <c r="G480" s="191">
        <f>J7+J317</f>
        <v>14100000</v>
      </c>
      <c r="I480" s="190"/>
    </row>
    <row r="481" spans="3:13" s="157" customFormat="1" ht="14.25" thickBot="1" x14ac:dyDescent="0.2">
      <c r="C481" s="156"/>
      <c r="D481" s="156"/>
      <c r="E481" s="156"/>
      <c r="F481" s="156"/>
      <c r="G481" s="156"/>
      <c r="L481" s="156"/>
      <c r="M481" s="156"/>
    </row>
    <row r="482" spans="3:13" s="157" customFormat="1" ht="35.1" customHeight="1" thickTop="1" thickBot="1" x14ac:dyDescent="0.2">
      <c r="C482" s="335" t="s">
        <v>284</v>
      </c>
      <c r="D482" s="336"/>
      <c r="E482" s="336"/>
      <c r="F482" s="336"/>
      <c r="G482" s="192">
        <f>J8+J318</f>
        <v>9950000</v>
      </c>
      <c r="L482" s="156"/>
      <c r="M482" s="156"/>
    </row>
    <row r="483" spans="3:13" s="157" customFormat="1" ht="14.25" thickTop="1" x14ac:dyDescent="0.15">
      <c r="C483" s="156"/>
      <c r="D483" s="156"/>
      <c r="E483" s="156"/>
      <c r="F483" s="156"/>
      <c r="G483" s="156"/>
      <c r="L483" s="156"/>
      <c r="M483" s="156"/>
    </row>
  </sheetData>
  <protectedRanges>
    <protectedRange sqref="D18:H18 D24:H24 D30:H30 D36:H36 D42:H42 D48:H48 D54:H54 D60:H60 D66:H66" name="範囲1"/>
    <protectedRange sqref="D12:H12" name="範囲1_1"/>
    <protectedRange sqref="D74:H74" name="範囲1_2"/>
  </protectedRanges>
  <mergeCells count="496">
    <mergeCell ref="L78:L79"/>
    <mergeCell ref="L81:L82"/>
    <mergeCell ref="L84:L85"/>
    <mergeCell ref="B478:G478"/>
    <mergeCell ref="C480:F480"/>
    <mergeCell ref="C482:F482"/>
    <mergeCell ref="L466:L477"/>
    <mergeCell ref="B467:F467"/>
    <mergeCell ref="B468:F468"/>
    <mergeCell ref="B469:F469"/>
    <mergeCell ref="B470:F470"/>
    <mergeCell ref="B471:F471"/>
    <mergeCell ref="B472:F472"/>
    <mergeCell ref="B473:F473"/>
    <mergeCell ref="B474:F474"/>
    <mergeCell ref="B475:F475"/>
    <mergeCell ref="B462:G462"/>
    <mergeCell ref="D464:H464"/>
    <mergeCell ref="B465:F465"/>
    <mergeCell ref="B466:F466"/>
    <mergeCell ref="J466:J477"/>
    <mergeCell ref="K466:K477"/>
    <mergeCell ref="B476:F476"/>
    <mergeCell ref="B477:F477"/>
    <mergeCell ref="L450:L461"/>
    <mergeCell ref="B451:F451"/>
    <mergeCell ref="B452:F452"/>
    <mergeCell ref="B453:F453"/>
    <mergeCell ref="B454:F454"/>
    <mergeCell ref="B455:F455"/>
    <mergeCell ref="B456:F456"/>
    <mergeCell ref="B457:F457"/>
    <mergeCell ref="B458:F458"/>
    <mergeCell ref="B459:F459"/>
    <mergeCell ref="B446:G446"/>
    <mergeCell ref="D448:H448"/>
    <mergeCell ref="B449:F449"/>
    <mergeCell ref="B450:F450"/>
    <mergeCell ref="J450:J461"/>
    <mergeCell ref="K450:K461"/>
    <mergeCell ref="B460:F460"/>
    <mergeCell ref="B461:F461"/>
    <mergeCell ref="L434:L445"/>
    <mergeCell ref="B435:F435"/>
    <mergeCell ref="B436:F436"/>
    <mergeCell ref="B437:F437"/>
    <mergeCell ref="B438:F438"/>
    <mergeCell ref="B439:F439"/>
    <mergeCell ref="B440:F440"/>
    <mergeCell ref="B441:F441"/>
    <mergeCell ref="B442:F442"/>
    <mergeCell ref="B443:F443"/>
    <mergeCell ref="B430:G430"/>
    <mergeCell ref="D432:H432"/>
    <mergeCell ref="B433:F433"/>
    <mergeCell ref="B434:F434"/>
    <mergeCell ref="J434:J445"/>
    <mergeCell ref="K434:K445"/>
    <mergeCell ref="B444:F444"/>
    <mergeCell ref="B445:F445"/>
    <mergeCell ref="L418:L429"/>
    <mergeCell ref="B419:F419"/>
    <mergeCell ref="B420:F420"/>
    <mergeCell ref="B421:F421"/>
    <mergeCell ref="B422:F422"/>
    <mergeCell ref="B423:F423"/>
    <mergeCell ref="B424:F424"/>
    <mergeCell ref="B425:F425"/>
    <mergeCell ref="B426:F426"/>
    <mergeCell ref="B427:F427"/>
    <mergeCell ref="B414:G414"/>
    <mergeCell ref="D416:H416"/>
    <mergeCell ref="B417:F417"/>
    <mergeCell ref="B418:F418"/>
    <mergeCell ref="J418:J429"/>
    <mergeCell ref="K418:K429"/>
    <mergeCell ref="B428:F428"/>
    <mergeCell ref="B429:F429"/>
    <mergeCell ref="L402:L413"/>
    <mergeCell ref="B403:F403"/>
    <mergeCell ref="B404:F404"/>
    <mergeCell ref="B405:F405"/>
    <mergeCell ref="B406:F406"/>
    <mergeCell ref="B407:F407"/>
    <mergeCell ref="B408:F408"/>
    <mergeCell ref="B409:F409"/>
    <mergeCell ref="B410:F410"/>
    <mergeCell ref="B411:F411"/>
    <mergeCell ref="B398:G398"/>
    <mergeCell ref="D400:H400"/>
    <mergeCell ref="B401:F401"/>
    <mergeCell ref="B402:F402"/>
    <mergeCell ref="J402:J413"/>
    <mergeCell ref="K402:K413"/>
    <mergeCell ref="B412:F412"/>
    <mergeCell ref="B413:F413"/>
    <mergeCell ref="L386:L397"/>
    <mergeCell ref="B387:F387"/>
    <mergeCell ref="B388:F388"/>
    <mergeCell ref="B389:F389"/>
    <mergeCell ref="B390:F390"/>
    <mergeCell ref="B391:F391"/>
    <mergeCell ref="B392:F392"/>
    <mergeCell ref="B393:F393"/>
    <mergeCell ref="B394:F394"/>
    <mergeCell ref="B395:F395"/>
    <mergeCell ref="B382:G382"/>
    <mergeCell ref="D384:H384"/>
    <mergeCell ref="B385:F385"/>
    <mergeCell ref="B386:F386"/>
    <mergeCell ref="J386:J397"/>
    <mergeCell ref="K386:K397"/>
    <mergeCell ref="B396:F396"/>
    <mergeCell ref="B397:F397"/>
    <mergeCell ref="L370:L381"/>
    <mergeCell ref="B371:F371"/>
    <mergeCell ref="B372:F372"/>
    <mergeCell ref="B373:F373"/>
    <mergeCell ref="B374:F374"/>
    <mergeCell ref="B375:F375"/>
    <mergeCell ref="B376:F376"/>
    <mergeCell ref="B377:F377"/>
    <mergeCell ref="B378:F378"/>
    <mergeCell ref="B379:F379"/>
    <mergeCell ref="B366:G366"/>
    <mergeCell ref="D368:H368"/>
    <mergeCell ref="B369:F369"/>
    <mergeCell ref="B370:F370"/>
    <mergeCell ref="J370:J381"/>
    <mergeCell ref="K370:K381"/>
    <mergeCell ref="B380:F380"/>
    <mergeCell ref="B381:F381"/>
    <mergeCell ref="L354:L365"/>
    <mergeCell ref="B355:F355"/>
    <mergeCell ref="B356:F356"/>
    <mergeCell ref="B357:F357"/>
    <mergeCell ref="B358:F358"/>
    <mergeCell ref="B359:F359"/>
    <mergeCell ref="B360:F360"/>
    <mergeCell ref="B361:F361"/>
    <mergeCell ref="B362:F362"/>
    <mergeCell ref="B363:F363"/>
    <mergeCell ref="B350:G350"/>
    <mergeCell ref="D352:H352"/>
    <mergeCell ref="B353:F353"/>
    <mergeCell ref="B354:F354"/>
    <mergeCell ref="J354:J365"/>
    <mergeCell ref="K354:K365"/>
    <mergeCell ref="B364:F364"/>
    <mergeCell ref="B365:F365"/>
    <mergeCell ref="K338:K349"/>
    <mergeCell ref="L338:L349"/>
    <mergeCell ref="B339:F339"/>
    <mergeCell ref="B340:F340"/>
    <mergeCell ref="B341:F341"/>
    <mergeCell ref="B342:F342"/>
    <mergeCell ref="B343:F343"/>
    <mergeCell ref="B344:F344"/>
    <mergeCell ref="B345:F345"/>
    <mergeCell ref="B346:F346"/>
    <mergeCell ref="B334:G334"/>
    <mergeCell ref="D336:H336"/>
    <mergeCell ref="B337:F337"/>
    <mergeCell ref="B338:F338"/>
    <mergeCell ref="J338:J349"/>
    <mergeCell ref="B347:F347"/>
    <mergeCell ref="B348:F348"/>
    <mergeCell ref="B349:F349"/>
    <mergeCell ref="J322:J333"/>
    <mergeCell ref="K322:K333"/>
    <mergeCell ref="L322:L333"/>
    <mergeCell ref="B323:F323"/>
    <mergeCell ref="B324:F324"/>
    <mergeCell ref="B325:F325"/>
    <mergeCell ref="B326:F326"/>
    <mergeCell ref="B308:F308"/>
    <mergeCell ref="B309:F309"/>
    <mergeCell ref="B310:F310"/>
    <mergeCell ref="B311:F311"/>
    <mergeCell ref="B312:G312"/>
    <mergeCell ref="I312:K312"/>
    <mergeCell ref="B327:F327"/>
    <mergeCell ref="B328:F328"/>
    <mergeCell ref="B329:F329"/>
    <mergeCell ref="B330:F330"/>
    <mergeCell ref="B331:F331"/>
    <mergeCell ref="B332:F332"/>
    <mergeCell ref="D320:H320"/>
    <mergeCell ref="B321:F321"/>
    <mergeCell ref="B322:F322"/>
    <mergeCell ref="B333:F333"/>
    <mergeCell ref="B301:G301"/>
    <mergeCell ref="I301:K301"/>
    <mergeCell ref="B304:F304"/>
    <mergeCell ref="B305:F305"/>
    <mergeCell ref="B306:F306"/>
    <mergeCell ref="B307:F307"/>
    <mergeCell ref="B296:F296"/>
    <mergeCell ref="B297:F297"/>
    <mergeCell ref="B298:G298"/>
    <mergeCell ref="I298:K298"/>
    <mergeCell ref="B299:F299"/>
    <mergeCell ref="B300:F300"/>
    <mergeCell ref="D290:H290"/>
    <mergeCell ref="B292:F292"/>
    <mergeCell ref="B293:F293"/>
    <mergeCell ref="B294:F294"/>
    <mergeCell ref="B295:G295"/>
    <mergeCell ref="I295:K295"/>
    <mergeCell ref="B284:F284"/>
    <mergeCell ref="B285:F285"/>
    <mergeCell ref="B286:F286"/>
    <mergeCell ref="B287:F287"/>
    <mergeCell ref="B288:G288"/>
    <mergeCell ref="I288:K288"/>
    <mergeCell ref="B277:G277"/>
    <mergeCell ref="I277:K277"/>
    <mergeCell ref="B280:F280"/>
    <mergeCell ref="B281:F281"/>
    <mergeCell ref="B282:F282"/>
    <mergeCell ref="B283:F283"/>
    <mergeCell ref="B272:F272"/>
    <mergeCell ref="B273:F273"/>
    <mergeCell ref="B274:G274"/>
    <mergeCell ref="I274:K274"/>
    <mergeCell ref="B275:F275"/>
    <mergeCell ref="B276:F276"/>
    <mergeCell ref="D266:H266"/>
    <mergeCell ref="B268:F268"/>
    <mergeCell ref="B269:F269"/>
    <mergeCell ref="B270:F270"/>
    <mergeCell ref="B271:G271"/>
    <mergeCell ref="I271:K271"/>
    <mergeCell ref="B260:F260"/>
    <mergeCell ref="B261:F261"/>
    <mergeCell ref="B262:F262"/>
    <mergeCell ref="B263:F263"/>
    <mergeCell ref="B264:G264"/>
    <mergeCell ref="I264:K264"/>
    <mergeCell ref="B253:G253"/>
    <mergeCell ref="I253:K253"/>
    <mergeCell ref="B256:F256"/>
    <mergeCell ref="B257:F257"/>
    <mergeCell ref="B258:F258"/>
    <mergeCell ref="B259:F259"/>
    <mergeCell ref="B248:F248"/>
    <mergeCell ref="B249:F249"/>
    <mergeCell ref="B250:G250"/>
    <mergeCell ref="I250:K250"/>
    <mergeCell ref="B251:F251"/>
    <mergeCell ref="B252:F252"/>
    <mergeCell ref="D242:H242"/>
    <mergeCell ref="B244:F244"/>
    <mergeCell ref="B245:F245"/>
    <mergeCell ref="B246:F246"/>
    <mergeCell ref="B247:G247"/>
    <mergeCell ref="I247:K247"/>
    <mergeCell ref="B236:F236"/>
    <mergeCell ref="B237:F237"/>
    <mergeCell ref="B238:F238"/>
    <mergeCell ref="B239:F239"/>
    <mergeCell ref="B240:G240"/>
    <mergeCell ref="I240:K240"/>
    <mergeCell ref="B229:G229"/>
    <mergeCell ref="I229:K229"/>
    <mergeCell ref="B232:F232"/>
    <mergeCell ref="B233:F233"/>
    <mergeCell ref="B234:F234"/>
    <mergeCell ref="B235:F235"/>
    <mergeCell ref="B224:F224"/>
    <mergeCell ref="B225:F225"/>
    <mergeCell ref="B226:G226"/>
    <mergeCell ref="I226:K226"/>
    <mergeCell ref="B227:F227"/>
    <mergeCell ref="B228:F228"/>
    <mergeCell ref="D218:H218"/>
    <mergeCell ref="B220:F220"/>
    <mergeCell ref="B221:F221"/>
    <mergeCell ref="B222:F222"/>
    <mergeCell ref="B223:G223"/>
    <mergeCell ref="I223:K223"/>
    <mergeCell ref="B212:F212"/>
    <mergeCell ref="B213:F213"/>
    <mergeCell ref="B214:F214"/>
    <mergeCell ref="B215:F215"/>
    <mergeCell ref="B216:G216"/>
    <mergeCell ref="I216:K216"/>
    <mergeCell ref="B205:G205"/>
    <mergeCell ref="I205:K205"/>
    <mergeCell ref="B208:F208"/>
    <mergeCell ref="B209:F209"/>
    <mergeCell ref="B210:F210"/>
    <mergeCell ref="B211:F211"/>
    <mergeCell ref="B200:F200"/>
    <mergeCell ref="B201:F201"/>
    <mergeCell ref="B202:G202"/>
    <mergeCell ref="I202:K202"/>
    <mergeCell ref="B203:F203"/>
    <mergeCell ref="B204:F204"/>
    <mergeCell ref="D194:H194"/>
    <mergeCell ref="B196:F196"/>
    <mergeCell ref="B197:F197"/>
    <mergeCell ref="B198:F198"/>
    <mergeCell ref="B199:G199"/>
    <mergeCell ref="I199:K199"/>
    <mergeCell ref="B188:F188"/>
    <mergeCell ref="B189:F189"/>
    <mergeCell ref="B190:F190"/>
    <mergeCell ref="B191:F191"/>
    <mergeCell ref="B192:G192"/>
    <mergeCell ref="I192:K192"/>
    <mergeCell ref="B181:G181"/>
    <mergeCell ref="I181:K181"/>
    <mergeCell ref="B184:F184"/>
    <mergeCell ref="B185:F185"/>
    <mergeCell ref="B186:F186"/>
    <mergeCell ref="B187:F187"/>
    <mergeCell ref="B176:F176"/>
    <mergeCell ref="B177:F177"/>
    <mergeCell ref="B178:G178"/>
    <mergeCell ref="I178:K178"/>
    <mergeCell ref="B179:F179"/>
    <mergeCell ref="B180:F180"/>
    <mergeCell ref="D170:H170"/>
    <mergeCell ref="B172:F172"/>
    <mergeCell ref="B173:F173"/>
    <mergeCell ref="B174:F174"/>
    <mergeCell ref="B175:G175"/>
    <mergeCell ref="I175:K175"/>
    <mergeCell ref="B164:F164"/>
    <mergeCell ref="B165:F165"/>
    <mergeCell ref="B166:F166"/>
    <mergeCell ref="B167:F167"/>
    <mergeCell ref="B168:G168"/>
    <mergeCell ref="I168:K168"/>
    <mergeCell ref="B157:G157"/>
    <mergeCell ref="I157:K157"/>
    <mergeCell ref="B160:F160"/>
    <mergeCell ref="B161:F161"/>
    <mergeCell ref="B162:F162"/>
    <mergeCell ref="B163:F163"/>
    <mergeCell ref="B152:F152"/>
    <mergeCell ref="B153:F153"/>
    <mergeCell ref="B154:G154"/>
    <mergeCell ref="I154:K154"/>
    <mergeCell ref="B155:F155"/>
    <mergeCell ref="B156:F156"/>
    <mergeCell ref="D146:H146"/>
    <mergeCell ref="B148:F148"/>
    <mergeCell ref="B149:F149"/>
    <mergeCell ref="B150:F150"/>
    <mergeCell ref="B151:G151"/>
    <mergeCell ref="I151:K151"/>
    <mergeCell ref="B140:F140"/>
    <mergeCell ref="B141:F141"/>
    <mergeCell ref="B142:F142"/>
    <mergeCell ref="B143:F143"/>
    <mergeCell ref="B144:G144"/>
    <mergeCell ref="I144:K144"/>
    <mergeCell ref="B133:G133"/>
    <mergeCell ref="I133:K133"/>
    <mergeCell ref="B136:F136"/>
    <mergeCell ref="B137:F137"/>
    <mergeCell ref="B138:F138"/>
    <mergeCell ref="B139:F139"/>
    <mergeCell ref="B128:F128"/>
    <mergeCell ref="B129:F129"/>
    <mergeCell ref="B130:G130"/>
    <mergeCell ref="I130:K130"/>
    <mergeCell ref="B131:F131"/>
    <mergeCell ref="B132:F132"/>
    <mergeCell ref="D122:H122"/>
    <mergeCell ref="B124:F124"/>
    <mergeCell ref="B125:F125"/>
    <mergeCell ref="B126:F126"/>
    <mergeCell ref="B127:G127"/>
    <mergeCell ref="I127:K127"/>
    <mergeCell ref="B116:F116"/>
    <mergeCell ref="B117:F117"/>
    <mergeCell ref="B118:F118"/>
    <mergeCell ref="B119:F119"/>
    <mergeCell ref="B120:G120"/>
    <mergeCell ref="I120:K120"/>
    <mergeCell ref="B109:G109"/>
    <mergeCell ref="I109:K109"/>
    <mergeCell ref="B112:F112"/>
    <mergeCell ref="B113:F113"/>
    <mergeCell ref="B114:F114"/>
    <mergeCell ref="B115:F115"/>
    <mergeCell ref="B104:F104"/>
    <mergeCell ref="B105:F105"/>
    <mergeCell ref="B106:G106"/>
    <mergeCell ref="I106:K106"/>
    <mergeCell ref="B107:F107"/>
    <mergeCell ref="B108:F108"/>
    <mergeCell ref="I96:K96"/>
    <mergeCell ref="D98:H98"/>
    <mergeCell ref="B100:F100"/>
    <mergeCell ref="B101:F101"/>
    <mergeCell ref="B102:F102"/>
    <mergeCell ref="B103:G103"/>
    <mergeCell ref="I103:K103"/>
    <mergeCell ref="B91:F91"/>
    <mergeCell ref="B92:F92"/>
    <mergeCell ref="B93:F93"/>
    <mergeCell ref="B94:F94"/>
    <mergeCell ref="B95:F95"/>
    <mergeCell ref="B96:G96"/>
    <mergeCell ref="B84:F84"/>
    <mergeCell ref="B85:G85"/>
    <mergeCell ref="I85:K85"/>
    <mergeCell ref="B88:F88"/>
    <mergeCell ref="B89:F89"/>
    <mergeCell ref="B90:F90"/>
    <mergeCell ref="I79:K79"/>
    <mergeCell ref="B80:F80"/>
    <mergeCell ref="B81:F81"/>
    <mergeCell ref="B82:G82"/>
    <mergeCell ref="I82:K82"/>
    <mergeCell ref="B83:F83"/>
    <mergeCell ref="B70:G70"/>
    <mergeCell ref="D74:H74"/>
    <mergeCell ref="B76:F76"/>
    <mergeCell ref="B77:F77"/>
    <mergeCell ref="B78:F78"/>
    <mergeCell ref="B79:G79"/>
    <mergeCell ref="B64:G64"/>
    <mergeCell ref="D66:H66"/>
    <mergeCell ref="B67:G67"/>
    <mergeCell ref="B68:D68"/>
    <mergeCell ref="E68:G68"/>
    <mergeCell ref="B69:D69"/>
    <mergeCell ref="E69:G69"/>
    <mergeCell ref="B58:G58"/>
    <mergeCell ref="D60:H60"/>
    <mergeCell ref="B61:G61"/>
    <mergeCell ref="B62:D62"/>
    <mergeCell ref="E62:G62"/>
    <mergeCell ref="B63:D63"/>
    <mergeCell ref="E63:G63"/>
    <mergeCell ref="B52:G52"/>
    <mergeCell ref="D54:H54"/>
    <mergeCell ref="B55:G55"/>
    <mergeCell ref="B56:D56"/>
    <mergeCell ref="E56:G56"/>
    <mergeCell ref="B57:D57"/>
    <mergeCell ref="E57:G57"/>
    <mergeCell ref="B46:G46"/>
    <mergeCell ref="D48:H48"/>
    <mergeCell ref="B49:G49"/>
    <mergeCell ref="B50:D50"/>
    <mergeCell ref="E50:G50"/>
    <mergeCell ref="B51:D51"/>
    <mergeCell ref="E51:G51"/>
    <mergeCell ref="B40:G40"/>
    <mergeCell ref="D42:H42"/>
    <mergeCell ref="B43:G43"/>
    <mergeCell ref="B44:D44"/>
    <mergeCell ref="E44:G44"/>
    <mergeCell ref="B45:D45"/>
    <mergeCell ref="E45:G45"/>
    <mergeCell ref="B34:G34"/>
    <mergeCell ref="D36:H36"/>
    <mergeCell ref="B37:G37"/>
    <mergeCell ref="B38:D38"/>
    <mergeCell ref="E38:G38"/>
    <mergeCell ref="B39:D39"/>
    <mergeCell ref="E39:G39"/>
    <mergeCell ref="B28:G28"/>
    <mergeCell ref="D30:H30"/>
    <mergeCell ref="B31:G31"/>
    <mergeCell ref="B32:D32"/>
    <mergeCell ref="E32:G32"/>
    <mergeCell ref="B33:D33"/>
    <mergeCell ref="E33:G33"/>
    <mergeCell ref="B25:G25"/>
    <mergeCell ref="B26:D26"/>
    <mergeCell ref="E26:G26"/>
    <mergeCell ref="B27:D27"/>
    <mergeCell ref="E27:G27"/>
    <mergeCell ref="B16:G16"/>
    <mergeCell ref="D18:H18"/>
    <mergeCell ref="B19:G19"/>
    <mergeCell ref="B20:D20"/>
    <mergeCell ref="E20:G20"/>
    <mergeCell ref="B21:D21"/>
    <mergeCell ref="E21:G21"/>
    <mergeCell ref="B3:L3"/>
    <mergeCell ref="D12:H12"/>
    <mergeCell ref="B13:G13"/>
    <mergeCell ref="B14:D14"/>
    <mergeCell ref="E14:G14"/>
    <mergeCell ref="B15:D15"/>
    <mergeCell ref="E15:G15"/>
    <mergeCell ref="B22:G22"/>
    <mergeCell ref="D24:H24"/>
  </mergeCells>
  <phoneticPr fontId="2"/>
  <dataValidations count="1">
    <dataValidation type="list" allowBlank="1" showInputMessage="1" showErrorMessage="1" sqref="B300:F300 B81:F81 B270:F270 B78:F78 B84:F84 B102:F102 B105:F105 B113:F119 B273:F273 B281:F287 B276:F276 B108:F108 B126:F126 B129:F129 B137:F143 B132:F132 B150:F150 B153:F153 B161:F167 B156:F156 B174:F174 B177:F177 B185:F191 B180:F180 B198:F198 B201:F201 B209:F215 B204:F204 B222:F222 B225:F225 B233:F239 B228:F228 B246:F246 B249:F249 B257:F263 B252:F252 B294:F294 B297:F297 B305:F311 B89:F95" xr:uid="{B4FE21B1-165F-4D96-A9A4-B9A1C056550B}">
      <formula1>"移乗支援（装着）,移乗支援（リフト）,移乗支援（その他）,移動支援,排泄支援,入浴支援（トロリーバス）,入浴支援（その他）,見守り・コミュニケーション,介護業務支援（介護ソフト）,介護業務支援（その他）,機能訓練支援,食事・栄養管理支援,認知症生活支援・認知症ケア支援,効果的・効率的なコミュニケーションを図るための機器（インカム等）,バックオフィスソフト,ウェアラブル端末"</formula1>
    </dataValidation>
  </dataValidations>
  <printOptions horizontalCentered="1"/>
  <pageMargins left="0.78740157480314965" right="0.78740157480314965" top="0.78740157480314965" bottom="0.39370078740157483" header="0.31496062992125984" footer="0.31496062992125984"/>
  <pageSetup paperSize="9" scale="56" orientation="portrait" r:id="rId1"/>
  <colBreaks count="2" manualBreakCount="2">
    <brk id="13" max="39" man="1"/>
    <brk id="16" max="3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R45"/>
  <sheetViews>
    <sheetView view="pageBreakPreview" zoomScaleNormal="100" zoomScaleSheetLayoutView="100" workbookViewId="0">
      <selection activeCell="J13" sqref="J13:Y13"/>
    </sheetView>
  </sheetViews>
  <sheetFormatPr defaultColWidth="9" defaultRowHeight="14.25" x14ac:dyDescent="0.15"/>
  <cols>
    <col min="1" max="1" width="1.875" style="1" customWidth="1"/>
    <col min="2" max="3" width="2.25" style="1" customWidth="1"/>
    <col min="4" max="7" width="2.75" style="1" customWidth="1"/>
    <col min="8" max="8" width="4.125" style="1" customWidth="1"/>
    <col min="9" max="9" width="3.875" style="1" customWidth="1"/>
    <col min="10" max="11" width="2.875" style="1" customWidth="1"/>
    <col min="12" max="32" width="2.625" style="1" customWidth="1"/>
    <col min="33" max="33" width="1.875" style="1" customWidth="1"/>
    <col min="34" max="43" width="2.5" style="1" customWidth="1"/>
    <col min="44" max="47" width="9" style="1"/>
    <col min="48" max="66" width="2.5" style="1" customWidth="1"/>
    <col min="67" max="16384" width="9" style="1"/>
  </cols>
  <sheetData>
    <row r="1" spans="1:44" x14ac:dyDescent="0.15">
      <c r="A1" s="2"/>
    </row>
    <row r="2" spans="1:44" s="2" customFormat="1" ht="15" customHeight="1" x14ac:dyDescent="0.15">
      <c r="A2" s="2" t="s">
        <v>95</v>
      </c>
    </row>
    <row r="3" spans="1:44" s="2" customFormat="1" ht="15" customHeight="1" x14ac:dyDescent="0.15"/>
    <row r="4" spans="1:44" s="2" customFormat="1" ht="15" customHeight="1" x14ac:dyDescent="0.15">
      <c r="A4" s="242" t="s">
        <v>285</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row>
    <row r="5" spans="1:44" s="2" customFormat="1" ht="15" customHeight="1" x14ac:dyDescent="0.15"/>
    <row r="6" spans="1:44" s="2" customFormat="1" ht="15" customHeight="1" x14ac:dyDescent="0.15">
      <c r="C6" s="15"/>
      <c r="D6" s="15"/>
      <c r="E6" s="15"/>
    </row>
    <row r="7" spans="1:44" s="2" customFormat="1" ht="54" customHeight="1" x14ac:dyDescent="0.15">
      <c r="B7" s="268" t="s">
        <v>19</v>
      </c>
      <c r="C7" s="367"/>
      <c r="D7" s="368" t="s">
        <v>96</v>
      </c>
      <c r="E7" s="368"/>
      <c r="F7" s="368"/>
      <c r="G7" s="368"/>
      <c r="H7" s="368"/>
      <c r="I7" s="369"/>
      <c r="J7" s="248"/>
      <c r="K7" s="249"/>
      <c r="L7" s="249"/>
      <c r="M7" s="249"/>
      <c r="N7" s="249"/>
      <c r="O7" s="249"/>
      <c r="P7" s="249"/>
      <c r="Q7" s="249"/>
      <c r="R7" s="249"/>
      <c r="S7" s="249"/>
      <c r="T7" s="249"/>
      <c r="U7" s="249"/>
      <c r="V7" s="249"/>
      <c r="W7" s="249"/>
      <c r="X7" s="249"/>
      <c r="Y7" s="249"/>
      <c r="Z7" s="249"/>
      <c r="AA7" s="249"/>
      <c r="AB7" s="249"/>
      <c r="AC7" s="249"/>
      <c r="AD7" s="249"/>
      <c r="AE7" s="249"/>
      <c r="AF7" s="250"/>
    </row>
    <row r="8" spans="1:44" s="2" customFormat="1" ht="33" customHeight="1" x14ac:dyDescent="0.15">
      <c r="B8" s="268" t="s">
        <v>21</v>
      </c>
      <c r="C8" s="367"/>
      <c r="D8" s="368" t="s">
        <v>97</v>
      </c>
      <c r="E8" s="368"/>
      <c r="F8" s="368"/>
      <c r="G8" s="368"/>
      <c r="H8" s="368"/>
      <c r="I8" s="369"/>
      <c r="J8" s="371"/>
      <c r="K8" s="372"/>
      <c r="L8" s="373"/>
      <c r="M8" s="373"/>
      <c r="N8" s="56" t="s">
        <v>2</v>
      </c>
      <c r="O8" s="370"/>
      <c r="P8" s="370"/>
      <c r="Q8" s="56" t="s">
        <v>1</v>
      </c>
      <c r="R8" s="370"/>
      <c r="S8" s="370"/>
      <c r="T8" s="112" t="s">
        <v>0</v>
      </c>
      <c r="U8" s="56" t="s">
        <v>256</v>
      </c>
      <c r="V8" s="365">
        <f>'第１号様式（第４条関係）'!O22</f>
        <v>0</v>
      </c>
      <c r="W8" s="365"/>
      <c r="X8" s="365">
        <f>'第１号様式（第４条関係）'!Q22</f>
        <v>0</v>
      </c>
      <c r="Y8" s="365"/>
      <c r="Z8" s="56" t="s">
        <v>2</v>
      </c>
      <c r="AA8" s="366">
        <f>'第１号様式（第４条関係）'!T22</f>
        <v>0</v>
      </c>
      <c r="AB8" s="366"/>
      <c r="AC8" s="56" t="s">
        <v>1</v>
      </c>
      <c r="AD8" s="366">
        <f>'第１号様式（第４条関係）'!W22</f>
        <v>0</v>
      </c>
      <c r="AE8" s="366"/>
      <c r="AF8" s="113" t="s">
        <v>0</v>
      </c>
    </row>
    <row r="9" spans="1:44" s="2" customFormat="1" ht="54" customHeight="1" x14ac:dyDescent="0.15">
      <c r="B9" s="268" t="s">
        <v>22</v>
      </c>
      <c r="C9" s="367"/>
      <c r="D9" s="368" t="s">
        <v>98</v>
      </c>
      <c r="E9" s="368"/>
      <c r="F9" s="368"/>
      <c r="G9" s="368"/>
      <c r="H9" s="368"/>
      <c r="I9" s="369"/>
      <c r="J9" s="248"/>
      <c r="K9" s="249"/>
      <c r="L9" s="249"/>
      <c r="M9" s="249"/>
      <c r="N9" s="249"/>
      <c r="O9" s="249"/>
      <c r="P9" s="249"/>
      <c r="Q9" s="249"/>
      <c r="R9" s="249"/>
      <c r="S9" s="249"/>
      <c r="T9" s="249"/>
      <c r="U9" s="249"/>
      <c r="V9" s="249"/>
      <c r="W9" s="249"/>
      <c r="X9" s="249"/>
      <c r="Y9" s="249"/>
      <c r="Z9" s="249"/>
      <c r="AA9" s="249"/>
      <c r="AB9" s="249"/>
      <c r="AC9" s="249"/>
      <c r="AD9" s="249"/>
      <c r="AE9" s="249"/>
      <c r="AF9" s="250"/>
    </row>
    <row r="10" spans="1:44" s="2" customFormat="1" ht="54.75" customHeight="1" x14ac:dyDescent="0.15">
      <c r="B10" s="272" t="s">
        <v>20</v>
      </c>
      <c r="C10" s="273"/>
      <c r="D10" s="376" t="s">
        <v>288</v>
      </c>
      <c r="E10" s="376"/>
      <c r="F10" s="376"/>
      <c r="G10" s="376"/>
      <c r="H10" s="376"/>
      <c r="I10" s="377"/>
      <c r="J10" s="380" t="s">
        <v>99</v>
      </c>
      <c r="K10" s="381"/>
      <c r="L10" s="381"/>
      <c r="M10" s="381"/>
      <c r="N10" s="248"/>
      <c r="O10" s="249"/>
      <c r="P10" s="249"/>
      <c r="Q10" s="249"/>
      <c r="R10" s="249"/>
      <c r="S10" s="249"/>
      <c r="T10" s="249"/>
      <c r="U10" s="249"/>
      <c r="V10" s="249"/>
      <c r="W10" s="249"/>
      <c r="X10" s="249"/>
      <c r="Y10" s="249"/>
      <c r="Z10" s="249"/>
      <c r="AA10" s="249"/>
      <c r="AB10" s="249"/>
      <c r="AC10" s="249"/>
      <c r="AD10" s="249"/>
      <c r="AE10" s="249"/>
      <c r="AF10" s="250"/>
      <c r="AI10" s="80"/>
      <c r="AJ10" s="80"/>
      <c r="AK10" s="80"/>
      <c r="AL10" s="80"/>
      <c r="AM10" s="80"/>
      <c r="AN10" s="80"/>
      <c r="AO10" s="80"/>
      <c r="AP10" s="80"/>
      <c r="AQ10" s="80"/>
      <c r="AR10" s="80"/>
    </row>
    <row r="11" spans="1:44" s="2" customFormat="1" ht="54.75" customHeight="1" x14ac:dyDescent="0.15">
      <c r="B11" s="374"/>
      <c r="C11" s="375"/>
      <c r="D11" s="378"/>
      <c r="E11" s="378"/>
      <c r="F11" s="378"/>
      <c r="G11" s="378"/>
      <c r="H11" s="378"/>
      <c r="I11" s="379"/>
      <c r="J11" s="380" t="s">
        <v>29</v>
      </c>
      <c r="K11" s="381"/>
      <c r="L11" s="381"/>
      <c r="M11" s="381"/>
      <c r="N11" s="248"/>
      <c r="O11" s="249"/>
      <c r="P11" s="249"/>
      <c r="Q11" s="249"/>
      <c r="R11" s="249"/>
      <c r="S11" s="249"/>
      <c r="T11" s="249"/>
      <c r="U11" s="249"/>
      <c r="V11" s="249"/>
      <c r="W11" s="249"/>
      <c r="X11" s="249"/>
      <c r="Y11" s="249"/>
      <c r="Z11" s="249"/>
      <c r="AA11" s="249"/>
      <c r="AB11" s="249"/>
      <c r="AC11" s="249"/>
      <c r="AD11" s="249"/>
      <c r="AE11" s="249"/>
      <c r="AF11" s="250"/>
    </row>
    <row r="12" spans="1:44" s="2" customFormat="1" ht="14.1" customHeight="1" x14ac:dyDescent="0.15">
      <c r="B12" s="353" t="s">
        <v>25</v>
      </c>
      <c r="C12" s="354"/>
      <c r="D12" s="359" t="s">
        <v>100</v>
      </c>
      <c r="E12" s="359"/>
      <c r="F12" s="359"/>
      <c r="G12" s="359"/>
      <c r="H12" s="359"/>
      <c r="I12" s="359"/>
      <c r="J12" s="380" t="s">
        <v>105</v>
      </c>
      <c r="K12" s="381"/>
      <c r="L12" s="381"/>
      <c r="M12" s="381"/>
      <c r="N12" s="381"/>
      <c r="O12" s="381"/>
      <c r="P12" s="381"/>
      <c r="Q12" s="381"/>
      <c r="R12" s="381"/>
      <c r="S12" s="381"/>
      <c r="T12" s="381"/>
      <c r="U12" s="381"/>
      <c r="V12" s="381"/>
      <c r="W12" s="381"/>
      <c r="X12" s="381"/>
      <c r="Y12" s="381"/>
      <c r="Z12" s="382" t="s">
        <v>150</v>
      </c>
      <c r="AA12" s="382"/>
      <c r="AB12" s="382"/>
      <c r="AC12" s="382"/>
      <c r="AD12" s="382"/>
      <c r="AE12" s="382"/>
      <c r="AF12" s="382"/>
    </row>
    <row r="13" spans="1:44" s="2" customFormat="1" ht="14.1" customHeight="1" x14ac:dyDescent="0.15">
      <c r="B13" s="355"/>
      <c r="C13" s="356"/>
      <c r="D13" s="360"/>
      <c r="E13" s="360"/>
      <c r="F13" s="360"/>
      <c r="G13" s="360"/>
      <c r="H13" s="360"/>
      <c r="I13" s="360"/>
      <c r="J13" s="248"/>
      <c r="K13" s="249"/>
      <c r="L13" s="249"/>
      <c r="M13" s="249"/>
      <c r="N13" s="249"/>
      <c r="O13" s="249"/>
      <c r="P13" s="249"/>
      <c r="Q13" s="249"/>
      <c r="R13" s="249"/>
      <c r="S13" s="249"/>
      <c r="T13" s="249"/>
      <c r="U13" s="249"/>
      <c r="V13" s="249"/>
      <c r="W13" s="249"/>
      <c r="X13" s="249"/>
      <c r="Y13" s="249"/>
      <c r="Z13" s="364"/>
      <c r="AA13" s="364"/>
      <c r="AB13" s="364"/>
      <c r="AC13" s="364"/>
      <c r="AD13" s="364"/>
      <c r="AE13" s="364"/>
      <c r="AF13" s="62" t="s">
        <v>4</v>
      </c>
    </row>
    <row r="14" spans="1:44" s="2" customFormat="1" ht="14.1" customHeight="1" x14ac:dyDescent="0.15">
      <c r="B14" s="355"/>
      <c r="C14" s="356"/>
      <c r="D14" s="360"/>
      <c r="E14" s="360"/>
      <c r="F14" s="360"/>
      <c r="G14" s="360"/>
      <c r="H14" s="360"/>
      <c r="I14" s="360"/>
      <c r="J14" s="248"/>
      <c r="K14" s="249"/>
      <c r="L14" s="249"/>
      <c r="M14" s="249"/>
      <c r="N14" s="249"/>
      <c r="O14" s="249"/>
      <c r="P14" s="249"/>
      <c r="Q14" s="249"/>
      <c r="R14" s="249"/>
      <c r="S14" s="249"/>
      <c r="T14" s="249"/>
      <c r="U14" s="249"/>
      <c r="V14" s="249"/>
      <c r="W14" s="249"/>
      <c r="X14" s="249"/>
      <c r="Y14" s="249"/>
      <c r="Z14" s="364"/>
      <c r="AA14" s="364"/>
      <c r="AB14" s="364"/>
      <c r="AC14" s="364"/>
      <c r="AD14" s="364"/>
      <c r="AE14" s="364"/>
      <c r="AF14" s="62" t="s">
        <v>4</v>
      </c>
    </row>
    <row r="15" spans="1:44" s="2" customFormat="1" ht="14.1" customHeight="1" x14ac:dyDescent="0.15">
      <c r="B15" s="355"/>
      <c r="C15" s="356"/>
      <c r="D15" s="360"/>
      <c r="E15" s="360"/>
      <c r="F15" s="360"/>
      <c r="G15" s="360"/>
      <c r="H15" s="360"/>
      <c r="I15" s="360"/>
      <c r="J15" s="248"/>
      <c r="K15" s="249"/>
      <c r="L15" s="249"/>
      <c r="M15" s="249"/>
      <c r="N15" s="249"/>
      <c r="O15" s="249"/>
      <c r="P15" s="249"/>
      <c r="Q15" s="249"/>
      <c r="R15" s="249"/>
      <c r="S15" s="249"/>
      <c r="T15" s="249"/>
      <c r="U15" s="249"/>
      <c r="V15" s="249"/>
      <c r="W15" s="249"/>
      <c r="X15" s="249"/>
      <c r="Y15" s="249"/>
      <c r="Z15" s="364"/>
      <c r="AA15" s="364"/>
      <c r="AB15" s="364"/>
      <c r="AC15" s="364"/>
      <c r="AD15" s="364"/>
      <c r="AE15" s="364"/>
      <c r="AF15" s="62" t="s">
        <v>4</v>
      </c>
    </row>
    <row r="16" spans="1:44" s="2" customFormat="1" ht="14.1" customHeight="1" x14ac:dyDescent="0.15">
      <c r="B16" s="355"/>
      <c r="C16" s="356"/>
      <c r="D16" s="360"/>
      <c r="E16" s="360"/>
      <c r="F16" s="360"/>
      <c r="G16" s="360"/>
      <c r="H16" s="360"/>
      <c r="I16" s="360"/>
      <c r="J16" s="248"/>
      <c r="K16" s="249"/>
      <c r="L16" s="249"/>
      <c r="M16" s="249"/>
      <c r="N16" s="249"/>
      <c r="O16" s="249"/>
      <c r="P16" s="249"/>
      <c r="Q16" s="249"/>
      <c r="R16" s="249"/>
      <c r="S16" s="249"/>
      <c r="T16" s="249"/>
      <c r="U16" s="249"/>
      <c r="V16" s="249"/>
      <c r="W16" s="249"/>
      <c r="X16" s="249"/>
      <c r="Y16" s="249"/>
      <c r="Z16" s="364"/>
      <c r="AA16" s="364"/>
      <c r="AB16" s="364"/>
      <c r="AC16" s="364"/>
      <c r="AD16" s="364"/>
      <c r="AE16" s="364"/>
      <c r="AF16" s="62" t="s">
        <v>4</v>
      </c>
    </row>
    <row r="17" spans="2:32" s="2" customFormat="1" ht="14.1" customHeight="1" x14ac:dyDescent="0.15">
      <c r="B17" s="355"/>
      <c r="C17" s="356"/>
      <c r="D17" s="360"/>
      <c r="E17" s="360"/>
      <c r="F17" s="360"/>
      <c r="G17" s="360"/>
      <c r="H17" s="360"/>
      <c r="I17" s="360"/>
      <c r="J17" s="248"/>
      <c r="K17" s="249"/>
      <c r="L17" s="249"/>
      <c r="M17" s="249"/>
      <c r="N17" s="249"/>
      <c r="O17" s="249"/>
      <c r="P17" s="249"/>
      <c r="Q17" s="249"/>
      <c r="R17" s="249"/>
      <c r="S17" s="249"/>
      <c r="T17" s="249"/>
      <c r="U17" s="249"/>
      <c r="V17" s="249"/>
      <c r="W17" s="249"/>
      <c r="X17" s="249"/>
      <c r="Y17" s="250"/>
      <c r="Z17" s="386"/>
      <c r="AA17" s="387"/>
      <c r="AB17" s="387"/>
      <c r="AC17" s="387"/>
      <c r="AD17" s="387"/>
      <c r="AE17" s="388"/>
      <c r="AF17" s="62" t="s">
        <v>4</v>
      </c>
    </row>
    <row r="18" spans="2:32" s="2" customFormat="1" ht="14.1" customHeight="1" x14ac:dyDescent="0.15">
      <c r="B18" s="355"/>
      <c r="C18" s="356"/>
      <c r="D18" s="360"/>
      <c r="E18" s="360"/>
      <c r="F18" s="360"/>
      <c r="G18" s="360"/>
      <c r="H18" s="360"/>
      <c r="I18" s="360"/>
      <c r="J18" s="248"/>
      <c r="K18" s="249"/>
      <c r="L18" s="249"/>
      <c r="M18" s="249"/>
      <c r="N18" s="249"/>
      <c r="O18" s="249"/>
      <c r="P18" s="249"/>
      <c r="Q18" s="249"/>
      <c r="R18" s="249"/>
      <c r="S18" s="249"/>
      <c r="T18" s="249"/>
      <c r="U18" s="249"/>
      <c r="V18" s="249"/>
      <c r="W18" s="249"/>
      <c r="X18" s="249"/>
      <c r="Y18" s="250"/>
      <c r="Z18" s="386"/>
      <c r="AA18" s="387"/>
      <c r="AB18" s="387"/>
      <c r="AC18" s="387"/>
      <c r="AD18" s="387"/>
      <c r="AE18" s="388"/>
      <c r="AF18" s="62" t="s">
        <v>4</v>
      </c>
    </row>
    <row r="19" spans="2:32" s="2" customFormat="1" ht="14.1" customHeight="1" x14ac:dyDescent="0.15">
      <c r="B19" s="355"/>
      <c r="C19" s="356"/>
      <c r="D19" s="360"/>
      <c r="E19" s="360"/>
      <c r="F19" s="360"/>
      <c r="G19" s="360"/>
      <c r="H19" s="360"/>
      <c r="I19" s="360"/>
      <c r="J19" s="248"/>
      <c r="K19" s="249"/>
      <c r="L19" s="249"/>
      <c r="M19" s="249"/>
      <c r="N19" s="249"/>
      <c r="O19" s="249"/>
      <c r="P19" s="249"/>
      <c r="Q19" s="249"/>
      <c r="R19" s="249"/>
      <c r="S19" s="249"/>
      <c r="T19" s="249"/>
      <c r="U19" s="249"/>
      <c r="V19" s="249"/>
      <c r="W19" s="249"/>
      <c r="X19" s="249"/>
      <c r="Y19" s="250"/>
      <c r="Z19" s="386"/>
      <c r="AA19" s="387"/>
      <c r="AB19" s="387"/>
      <c r="AC19" s="387"/>
      <c r="AD19" s="387"/>
      <c r="AE19" s="388"/>
      <c r="AF19" s="62" t="s">
        <v>4</v>
      </c>
    </row>
    <row r="20" spans="2:32" s="2" customFormat="1" ht="14.1" customHeight="1" x14ac:dyDescent="0.15">
      <c r="B20" s="355"/>
      <c r="C20" s="356"/>
      <c r="D20" s="360"/>
      <c r="E20" s="360"/>
      <c r="F20" s="360"/>
      <c r="G20" s="360"/>
      <c r="H20" s="360"/>
      <c r="I20" s="360"/>
      <c r="J20" s="248"/>
      <c r="K20" s="249"/>
      <c r="L20" s="249"/>
      <c r="M20" s="249"/>
      <c r="N20" s="249"/>
      <c r="O20" s="249"/>
      <c r="P20" s="249"/>
      <c r="Q20" s="249"/>
      <c r="R20" s="249"/>
      <c r="S20" s="249"/>
      <c r="T20" s="249"/>
      <c r="U20" s="249"/>
      <c r="V20" s="249"/>
      <c r="W20" s="249"/>
      <c r="X20" s="249"/>
      <c r="Y20" s="250"/>
      <c r="Z20" s="386"/>
      <c r="AA20" s="387"/>
      <c r="AB20" s="387"/>
      <c r="AC20" s="387"/>
      <c r="AD20" s="387"/>
      <c r="AE20" s="388"/>
      <c r="AF20" s="62" t="s">
        <v>4</v>
      </c>
    </row>
    <row r="21" spans="2:32" s="2" customFormat="1" ht="14.1" customHeight="1" x14ac:dyDescent="0.15">
      <c r="B21" s="355"/>
      <c r="C21" s="356"/>
      <c r="D21" s="360"/>
      <c r="E21" s="360"/>
      <c r="F21" s="360"/>
      <c r="G21" s="360"/>
      <c r="H21" s="360"/>
      <c r="I21" s="360"/>
      <c r="J21" s="248"/>
      <c r="K21" s="249"/>
      <c r="L21" s="249"/>
      <c r="M21" s="249"/>
      <c r="N21" s="249"/>
      <c r="O21" s="249"/>
      <c r="P21" s="249"/>
      <c r="Q21" s="249"/>
      <c r="R21" s="249"/>
      <c r="S21" s="249"/>
      <c r="T21" s="249"/>
      <c r="U21" s="249"/>
      <c r="V21" s="249"/>
      <c r="W21" s="249"/>
      <c r="X21" s="249"/>
      <c r="Y21" s="250"/>
      <c r="Z21" s="386"/>
      <c r="AA21" s="387"/>
      <c r="AB21" s="387"/>
      <c r="AC21" s="387"/>
      <c r="AD21" s="387"/>
      <c r="AE21" s="388"/>
      <c r="AF21" s="62" t="s">
        <v>4</v>
      </c>
    </row>
    <row r="22" spans="2:32" s="2" customFormat="1" ht="14.1" customHeight="1" x14ac:dyDescent="0.15">
      <c r="B22" s="355"/>
      <c r="C22" s="356"/>
      <c r="D22" s="360"/>
      <c r="E22" s="360"/>
      <c r="F22" s="360"/>
      <c r="G22" s="360"/>
      <c r="H22" s="360"/>
      <c r="I22" s="360"/>
      <c r="J22" s="248"/>
      <c r="K22" s="249"/>
      <c r="L22" s="249"/>
      <c r="M22" s="249"/>
      <c r="N22" s="249"/>
      <c r="O22" s="249"/>
      <c r="P22" s="249"/>
      <c r="Q22" s="249"/>
      <c r="R22" s="249"/>
      <c r="S22" s="249"/>
      <c r="T22" s="249"/>
      <c r="U22" s="249"/>
      <c r="V22" s="249"/>
      <c r="W22" s="249"/>
      <c r="X22" s="249"/>
      <c r="Y22" s="249"/>
      <c r="Z22" s="386"/>
      <c r="AA22" s="387"/>
      <c r="AB22" s="387"/>
      <c r="AC22" s="387"/>
      <c r="AD22" s="387"/>
      <c r="AE22" s="388"/>
      <c r="AF22" s="62" t="s">
        <v>4</v>
      </c>
    </row>
    <row r="23" spans="2:32" s="2" customFormat="1" ht="14.1" customHeight="1" x14ac:dyDescent="0.15">
      <c r="B23" s="355"/>
      <c r="C23" s="356"/>
      <c r="D23" s="360"/>
      <c r="E23" s="360"/>
      <c r="F23" s="360"/>
      <c r="G23" s="360"/>
      <c r="H23" s="360"/>
      <c r="I23" s="360"/>
      <c r="J23" s="248"/>
      <c r="K23" s="249"/>
      <c r="L23" s="249"/>
      <c r="M23" s="249"/>
      <c r="N23" s="249"/>
      <c r="O23" s="249"/>
      <c r="P23" s="249"/>
      <c r="Q23" s="249"/>
      <c r="R23" s="249"/>
      <c r="S23" s="249"/>
      <c r="T23" s="249"/>
      <c r="U23" s="249"/>
      <c r="V23" s="249"/>
      <c r="W23" s="249"/>
      <c r="X23" s="249"/>
      <c r="Y23" s="249"/>
      <c r="Z23" s="386"/>
      <c r="AA23" s="387"/>
      <c r="AB23" s="387"/>
      <c r="AC23" s="387"/>
      <c r="AD23" s="387"/>
      <c r="AE23" s="388"/>
      <c r="AF23" s="62" t="s">
        <v>4</v>
      </c>
    </row>
    <row r="24" spans="2:32" s="2" customFormat="1" ht="14.1" customHeight="1" x14ac:dyDescent="0.15">
      <c r="B24" s="355"/>
      <c r="C24" s="356"/>
      <c r="D24" s="360"/>
      <c r="E24" s="360"/>
      <c r="F24" s="360"/>
      <c r="G24" s="360"/>
      <c r="H24" s="360"/>
      <c r="I24" s="360"/>
      <c r="J24" s="248"/>
      <c r="K24" s="249"/>
      <c r="L24" s="249"/>
      <c r="M24" s="249"/>
      <c r="N24" s="249"/>
      <c r="O24" s="249"/>
      <c r="P24" s="249"/>
      <c r="Q24" s="249"/>
      <c r="R24" s="249"/>
      <c r="S24" s="249"/>
      <c r="T24" s="249"/>
      <c r="U24" s="249"/>
      <c r="V24" s="249"/>
      <c r="W24" s="249"/>
      <c r="X24" s="249"/>
      <c r="Y24" s="249"/>
      <c r="Z24" s="386"/>
      <c r="AA24" s="387"/>
      <c r="AB24" s="387"/>
      <c r="AC24" s="387"/>
      <c r="AD24" s="387"/>
      <c r="AE24" s="388"/>
      <c r="AF24" s="62" t="s">
        <v>4</v>
      </c>
    </row>
    <row r="25" spans="2:32" s="2" customFormat="1" ht="14.1" customHeight="1" x14ac:dyDescent="0.15">
      <c r="B25" s="355"/>
      <c r="C25" s="356"/>
      <c r="D25" s="360"/>
      <c r="E25" s="360"/>
      <c r="F25" s="360"/>
      <c r="G25" s="360"/>
      <c r="H25" s="360"/>
      <c r="I25" s="360"/>
      <c r="J25" s="248"/>
      <c r="K25" s="249"/>
      <c r="L25" s="249"/>
      <c r="M25" s="249"/>
      <c r="N25" s="249"/>
      <c r="O25" s="249"/>
      <c r="P25" s="249"/>
      <c r="Q25" s="249"/>
      <c r="R25" s="249"/>
      <c r="S25" s="249"/>
      <c r="T25" s="249"/>
      <c r="U25" s="249"/>
      <c r="V25" s="249"/>
      <c r="W25" s="249"/>
      <c r="X25" s="249"/>
      <c r="Y25" s="249"/>
      <c r="Z25" s="386"/>
      <c r="AA25" s="387"/>
      <c r="AB25" s="387"/>
      <c r="AC25" s="387"/>
      <c r="AD25" s="387"/>
      <c r="AE25" s="388"/>
      <c r="AF25" s="62" t="s">
        <v>4</v>
      </c>
    </row>
    <row r="26" spans="2:32" s="2" customFormat="1" ht="14.1" customHeight="1" x14ac:dyDescent="0.15">
      <c r="B26" s="355"/>
      <c r="C26" s="356"/>
      <c r="D26" s="360"/>
      <c r="E26" s="360"/>
      <c r="F26" s="360"/>
      <c r="G26" s="360"/>
      <c r="H26" s="360"/>
      <c r="I26" s="360"/>
      <c r="J26" s="248"/>
      <c r="K26" s="249"/>
      <c r="L26" s="249"/>
      <c r="M26" s="249"/>
      <c r="N26" s="249"/>
      <c r="O26" s="249"/>
      <c r="P26" s="249"/>
      <c r="Q26" s="249"/>
      <c r="R26" s="249"/>
      <c r="S26" s="249"/>
      <c r="T26" s="249"/>
      <c r="U26" s="249"/>
      <c r="V26" s="249"/>
      <c r="W26" s="249"/>
      <c r="X26" s="249"/>
      <c r="Y26" s="249"/>
      <c r="Z26" s="386"/>
      <c r="AA26" s="387"/>
      <c r="AB26" s="387"/>
      <c r="AC26" s="387"/>
      <c r="AD26" s="387"/>
      <c r="AE26" s="388"/>
      <c r="AF26" s="62" t="s">
        <v>4</v>
      </c>
    </row>
    <row r="27" spans="2:32" s="2" customFormat="1" ht="14.1" customHeight="1" thickBot="1" x14ac:dyDescent="0.2">
      <c r="B27" s="355"/>
      <c r="C27" s="356"/>
      <c r="D27" s="360"/>
      <c r="E27" s="360"/>
      <c r="F27" s="360"/>
      <c r="G27" s="360"/>
      <c r="H27" s="360"/>
      <c r="I27" s="360"/>
      <c r="J27" s="362"/>
      <c r="K27" s="363"/>
      <c r="L27" s="363"/>
      <c r="M27" s="363"/>
      <c r="N27" s="363"/>
      <c r="O27" s="363"/>
      <c r="P27" s="363"/>
      <c r="Q27" s="363"/>
      <c r="R27" s="363"/>
      <c r="S27" s="363"/>
      <c r="T27" s="363"/>
      <c r="U27" s="363"/>
      <c r="V27" s="363"/>
      <c r="W27" s="363"/>
      <c r="X27" s="363"/>
      <c r="Y27" s="363"/>
      <c r="Z27" s="386"/>
      <c r="AA27" s="387"/>
      <c r="AB27" s="387"/>
      <c r="AC27" s="387"/>
      <c r="AD27" s="387"/>
      <c r="AE27" s="388"/>
      <c r="AF27" s="63" t="s">
        <v>4</v>
      </c>
    </row>
    <row r="28" spans="2:32" s="2" customFormat="1" ht="14.1" customHeight="1" thickBot="1" x14ac:dyDescent="0.2">
      <c r="B28" s="357"/>
      <c r="C28" s="358"/>
      <c r="D28" s="361"/>
      <c r="E28" s="361"/>
      <c r="F28" s="361"/>
      <c r="G28" s="361"/>
      <c r="H28" s="361"/>
      <c r="I28" s="361"/>
      <c r="J28" s="383" t="s">
        <v>151</v>
      </c>
      <c r="K28" s="384"/>
      <c r="L28" s="384"/>
      <c r="M28" s="384"/>
      <c r="N28" s="384"/>
      <c r="O28" s="384"/>
      <c r="P28" s="384"/>
      <c r="Q28" s="384"/>
      <c r="R28" s="384"/>
      <c r="S28" s="384"/>
      <c r="T28" s="384"/>
      <c r="U28" s="384"/>
      <c r="V28" s="384"/>
      <c r="W28" s="384"/>
      <c r="X28" s="384"/>
      <c r="Y28" s="384"/>
      <c r="Z28" s="385">
        <f>SUM(Z13:AE27)</f>
        <v>0</v>
      </c>
      <c r="AA28" s="385"/>
      <c r="AB28" s="385"/>
      <c r="AC28" s="385"/>
      <c r="AD28" s="385"/>
      <c r="AE28" s="385"/>
      <c r="AF28" s="64" t="s">
        <v>4</v>
      </c>
    </row>
    <row r="29" spans="2:32" s="2" customFormat="1" ht="14.1" customHeight="1" x14ac:dyDescent="0.15">
      <c r="B29" s="353" t="s">
        <v>26</v>
      </c>
      <c r="C29" s="354"/>
      <c r="D29" s="359" t="s">
        <v>202</v>
      </c>
      <c r="E29" s="359"/>
      <c r="F29" s="359"/>
      <c r="G29" s="359"/>
      <c r="H29" s="359"/>
      <c r="I29" s="359"/>
      <c r="J29" s="389" t="s">
        <v>105</v>
      </c>
      <c r="K29" s="361"/>
      <c r="L29" s="361"/>
      <c r="M29" s="361"/>
      <c r="N29" s="361"/>
      <c r="O29" s="361"/>
      <c r="P29" s="361"/>
      <c r="Q29" s="361"/>
      <c r="R29" s="361"/>
      <c r="S29" s="361"/>
      <c r="T29" s="361"/>
      <c r="U29" s="361"/>
      <c r="V29" s="361"/>
      <c r="W29" s="361"/>
      <c r="X29" s="361"/>
      <c r="Y29" s="361"/>
      <c r="Z29" s="390" t="s">
        <v>150</v>
      </c>
      <c r="AA29" s="390"/>
      <c r="AB29" s="390"/>
      <c r="AC29" s="390"/>
      <c r="AD29" s="390"/>
      <c r="AE29" s="390"/>
      <c r="AF29" s="390"/>
    </row>
    <row r="30" spans="2:32" s="2" customFormat="1" ht="14.1" customHeight="1" x14ac:dyDescent="0.15">
      <c r="B30" s="355"/>
      <c r="C30" s="356"/>
      <c r="D30" s="360"/>
      <c r="E30" s="360"/>
      <c r="F30" s="360"/>
      <c r="G30" s="360"/>
      <c r="H30" s="360"/>
      <c r="I30" s="360"/>
      <c r="J30" s="248"/>
      <c r="K30" s="249"/>
      <c r="L30" s="249"/>
      <c r="M30" s="249"/>
      <c r="N30" s="249"/>
      <c r="O30" s="249"/>
      <c r="P30" s="249"/>
      <c r="Q30" s="249"/>
      <c r="R30" s="249"/>
      <c r="S30" s="249"/>
      <c r="T30" s="249"/>
      <c r="U30" s="249"/>
      <c r="V30" s="249"/>
      <c r="W30" s="249"/>
      <c r="X30" s="249"/>
      <c r="Y30" s="249"/>
      <c r="Z30" s="364"/>
      <c r="AA30" s="364"/>
      <c r="AB30" s="364"/>
      <c r="AC30" s="364"/>
      <c r="AD30" s="364"/>
      <c r="AE30" s="364"/>
      <c r="AF30" s="62" t="s">
        <v>4</v>
      </c>
    </row>
    <row r="31" spans="2:32" s="2" customFormat="1" ht="14.1" customHeight="1" x14ac:dyDescent="0.15">
      <c r="B31" s="355"/>
      <c r="C31" s="356"/>
      <c r="D31" s="360"/>
      <c r="E31" s="360"/>
      <c r="F31" s="360"/>
      <c r="G31" s="360"/>
      <c r="H31" s="360"/>
      <c r="I31" s="360"/>
      <c r="J31" s="248"/>
      <c r="K31" s="249"/>
      <c r="L31" s="249"/>
      <c r="M31" s="249"/>
      <c r="N31" s="249"/>
      <c r="O31" s="249"/>
      <c r="P31" s="249"/>
      <c r="Q31" s="249"/>
      <c r="R31" s="249"/>
      <c r="S31" s="249"/>
      <c r="T31" s="249"/>
      <c r="U31" s="249"/>
      <c r="V31" s="249"/>
      <c r="W31" s="249"/>
      <c r="X31" s="249"/>
      <c r="Y31" s="249"/>
      <c r="Z31" s="364"/>
      <c r="AA31" s="364"/>
      <c r="AB31" s="364"/>
      <c r="AC31" s="364"/>
      <c r="AD31" s="364"/>
      <c r="AE31" s="364"/>
      <c r="AF31" s="62" t="s">
        <v>4</v>
      </c>
    </row>
    <row r="32" spans="2:32" s="2" customFormat="1" ht="14.1" customHeight="1" x14ac:dyDescent="0.15">
      <c r="B32" s="355"/>
      <c r="C32" s="356"/>
      <c r="D32" s="360"/>
      <c r="E32" s="360"/>
      <c r="F32" s="360"/>
      <c r="G32" s="360"/>
      <c r="H32" s="360"/>
      <c r="I32" s="360"/>
      <c r="J32" s="248"/>
      <c r="K32" s="249"/>
      <c r="L32" s="249"/>
      <c r="M32" s="249"/>
      <c r="N32" s="249"/>
      <c r="O32" s="249"/>
      <c r="P32" s="249"/>
      <c r="Q32" s="249"/>
      <c r="R32" s="249"/>
      <c r="S32" s="249"/>
      <c r="T32" s="249"/>
      <c r="U32" s="249"/>
      <c r="V32" s="249"/>
      <c r="W32" s="249"/>
      <c r="X32" s="249"/>
      <c r="Y32" s="250"/>
      <c r="Z32" s="364"/>
      <c r="AA32" s="364"/>
      <c r="AB32" s="364"/>
      <c r="AC32" s="364"/>
      <c r="AD32" s="364"/>
      <c r="AE32" s="364"/>
      <c r="AF32" s="62" t="s">
        <v>4</v>
      </c>
    </row>
    <row r="33" spans="2:32" s="2" customFormat="1" ht="14.1" customHeight="1" x14ac:dyDescent="0.15">
      <c r="B33" s="355"/>
      <c r="C33" s="356"/>
      <c r="D33" s="360"/>
      <c r="E33" s="360"/>
      <c r="F33" s="360"/>
      <c r="G33" s="360"/>
      <c r="H33" s="360"/>
      <c r="I33" s="360"/>
      <c r="J33" s="248"/>
      <c r="K33" s="249"/>
      <c r="L33" s="249"/>
      <c r="M33" s="249"/>
      <c r="N33" s="249"/>
      <c r="O33" s="249"/>
      <c r="P33" s="249"/>
      <c r="Q33" s="249"/>
      <c r="R33" s="249"/>
      <c r="S33" s="249"/>
      <c r="T33" s="249"/>
      <c r="U33" s="249"/>
      <c r="V33" s="249"/>
      <c r="W33" s="249"/>
      <c r="X33" s="249"/>
      <c r="Y33" s="250"/>
      <c r="Z33" s="364"/>
      <c r="AA33" s="364"/>
      <c r="AB33" s="364"/>
      <c r="AC33" s="364"/>
      <c r="AD33" s="364"/>
      <c r="AE33" s="364"/>
      <c r="AF33" s="62" t="s">
        <v>4</v>
      </c>
    </row>
    <row r="34" spans="2:32" s="2" customFormat="1" ht="14.1" customHeight="1" x14ac:dyDescent="0.15">
      <c r="B34" s="355"/>
      <c r="C34" s="356"/>
      <c r="D34" s="360"/>
      <c r="E34" s="360"/>
      <c r="F34" s="360"/>
      <c r="G34" s="360"/>
      <c r="H34" s="360"/>
      <c r="I34" s="360"/>
      <c r="J34" s="248"/>
      <c r="K34" s="249"/>
      <c r="L34" s="249"/>
      <c r="M34" s="249"/>
      <c r="N34" s="249"/>
      <c r="O34" s="249"/>
      <c r="P34" s="249"/>
      <c r="Q34" s="249"/>
      <c r="R34" s="249"/>
      <c r="S34" s="249"/>
      <c r="T34" s="249"/>
      <c r="U34" s="249"/>
      <c r="V34" s="249"/>
      <c r="W34" s="249"/>
      <c r="X34" s="249"/>
      <c r="Y34" s="250"/>
      <c r="Z34" s="364"/>
      <c r="AA34" s="364"/>
      <c r="AB34" s="364"/>
      <c r="AC34" s="364"/>
      <c r="AD34" s="364"/>
      <c r="AE34" s="364"/>
      <c r="AF34" s="62" t="s">
        <v>4</v>
      </c>
    </row>
    <row r="35" spans="2:32" s="2" customFormat="1" ht="14.1" customHeight="1" x14ac:dyDescent="0.15">
      <c r="B35" s="355"/>
      <c r="C35" s="356"/>
      <c r="D35" s="360"/>
      <c r="E35" s="360"/>
      <c r="F35" s="360"/>
      <c r="G35" s="360"/>
      <c r="H35" s="360"/>
      <c r="I35" s="360"/>
      <c r="J35" s="248"/>
      <c r="K35" s="249"/>
      <c r="L35" s="249"/>
      <c r="M35" s="249"/>
      <c r="N35" s="249"/>
      <c r="O35" s="249"/>
      <c r="P35" s="249"/>
      <c r="Q35" s="249"/>
      <c r="R35" s="249"/>
      <c r="S35" s="249"/>
      <c r="T35" s="249"/>
      <c r="U35" s="249"/>
      <c r="V35" s="249"/>
      <c r="W35" s="249"/>
      <c r="X35" s="249"/>
      <c r="Y35" s="250"/>
      <c r="Z35" s="364"/>
      <c r="AA35" s="364"/>
      <c r="AB35" s="364"/>
      <c r="AC35" s="364"/>
      <c r="AD35" s="364"/>
      <c r="AE35" s="364"/>
      <c r="AF35" s="62" t="s">
        <v>4</v>
      </c>
    </row>
    <row r="36" spans="2:32" s="2" customFormat="1" ht="14.1" customHeight="1" x14ac:dyDescent="0.15">
      <c r="B36" s="355"/>
      <c r="C36" s="356"/>
      <c r="D36" s="360"/>
      <c r="E36" s="360"/>
      <c r="F36" s="360"/>
      <c r="G36" s="360"/>
      <c r="H36" s="360"/>
      <c r="I36" s="360"/>
      <c r="J36" s="248"/>
      <c r="K36" s="249"/>
      <c r="L36" s="249"/>
      <c r="M36" s="249"/>
      <c r="N36" s="249"/>
      <c r="O36" s="249"/>
      <c r="P36" s="249"/>
      <c r="Q36" s="249"/>
      <c r="R36" s="249"/>
      <c r="S36" s="249"/>
      <c r="T36" s="249"/>
      <c r="U36" s="249"/>
      <c r="V36" s="249"/>
      <c r="W36" s="249"/>
      <c r="X36" s="249"/>
      <c r="Y36" s="250"/>
      <c r="Z36" s="364"/>
      <c r="AA36" s="364"/>
      <c r="AB36" s="364"/>
      <c r="AC36" s="364"/>
      <c r="AD36" s="364"/>
      <c r="AE36" s="364"/>
      <c r="AF36" s="62" t="s">
        <v>4</v>
      </c>
    </row>
    <row r="37" spans="2:32" s="2" customFormat="1" ht="14.1" customHeight="1" x14ac:dyDescent="0.15">
      <c r="B37" s="355"/>
      <c r="C37" s="356"/>
      <c r="D37" s="360"/>
      <c r="E37" s="360"/>
      <c r="F37" s="360"/>
      <c r="G37" s="360"/>
      <c r="H37" s="360"/>
      <c r="I37" s="360"/>
      <c r="J37" s="248"/>
      <c r="K37" s="249"/>
      <c r="L37" s="249"/>
      <c r="M37" s="249"/>
      <c r="N37" s="249"/>
      <c r="O37" s="249"/>
      <c r="P37" s="249"/>
      <c r="Q37" s="249"/>
      <c r="R37" s="249"/>
      <c r="S37" s="249"/>
      <c r="T37" s="249"/>
      <c r="U37" s="249"/>
      <c r="V37" s="249"/>
      <c r="W37" s="249"/>
      <c r="X37" s="249"/>
      <c r="Y37" s="249"/>
      <c r="Z37" s="364"/>
      <c r="AA37" s="364"/>
      <c r="AB37" s="364"/>
      <c r="AC37" s="364"/>
      <c r="AD37" s="364"/>
      <c r="AE37" s="364"/>
      <c r="AF37" s="62" t="s">
        <v>4</v>
      </c>
    </row>
    <row r="38" spans="2:32" s="2" customFormat="1" ht="14.1" customHeight="1" x14ac:dyDescent="0.15">
      <c r="B38" s="355"/>
      <c r="C38" s="356"/>
      <c r="D38" s="360"/>
      <c r="E38" s="360"/>
      <c r="F38" s="360"/>
      <c r="G38" s="360"/>
      <c r="H38" s="360"/>
      <c r="I38" s="360"/>
      <c r="J38" s="248"/>
      <c r="K38" s="249"/>
      <c r="L38" s="249"/>
      <c r="M38" s="249"/>
      <c r="N38" s="249"/>
      <c r="O38" s="249"/>
      <c r="P38" s="249"/>
      <c r="Q38" s="249"/>
      <c r="R38" s="249"/>
      <c r="S38" s="249"/>
      <c r="T38" s="249"/>
      <c r="U38" s="249"/>
      <c r="V38" s="249"/>
      <c r="W38" s="249"/>
      <c r="X38" s="249"/>
      <c r="Y38" s="249"/>
      <c r="Z38" s="364"/>
      <c r="AA38" s="364"/>
      <c r="AB38" s="364"/>
      <c r="AC38" s="364"/>
      <c r="AD38" s="364"/>
      <c r="AE38" s="364"/>
      <c r="AF38" s="62" t="s">
        <v>4</v>
      </c>
    </row>
    <row r="39" spans="2:32" s="2" customFormat="1" ht="14.1" customHeight="1" x14ac:dyDescent="0.15">
      <c r="B39" s="355"/>
      <c r="C39" s="356"/>
      <c r="D39" s="360"/>
      <c r="E39" s="360"/>
      <c r="F39" s="360"/>
      <c r="G39" s="360"/>
      <c r="H39" s="360"/>
      <c r="I39" s="360"/>
      <c r="J39" s="248"/>
      <c r="K39" s="249"/>
      <c r="L39" s="249"/>
      <c r="M39" s="249"/>
      <c r="N39" s="249"/>
      <c r="O39" s="249"/>
      <c r="P39" s="249"/>
      <c r="Q39" s="249"/>
      <c r="R39" s="249"/>
      <c r="S39" s="249"/>
      <c r="T39" s="249"/>
      <c r="U39" s="249"/>
      <c r="V39" s="249"/>
      <c r="W39" s="249"/>
      <c r="X39" s="249"/>
      <c r="Y39" s="249"/>
      <c r="Z39" s="364"/>
      <c r="AA39" s="364"/>
      <c r="AB39" s="364"/>
      <c r="AC39" s="364"/>
      <c r="AD39" s="364"/>
      <c r="AE39" s="364"/>
      <c r="AF39" s="62" t="s">
        <v>4</v>
      </c>
    </row>
    <row r="40" spans="2:32" s="2" customFormat="1" ht="14.1" customHeight="1" x14ac:dyDescent="0.15">
      <c r="B40" s="355"/>
      <c r="C40" s="356"/>
      <c r="D40" s="360"/>
      <c r="E40" s="360"/>
      <c r="F40" s="360"/>
      <c r="G40" s="360"/>
      <c r="H40" s="360"/>
      <c r="I40" s="360"/>
      <c r="J40" s="248"/>
      <c r="K40" s="249"/>
      <c r="L40" s="249"/>
      <c r="M40" s="249"/>
      <c r="N40" s="249"/>
      <c r="O40" s="249"/>
      <c r="P40" s="249"/>
      <c r="Q40" s="249"/>
      <c r="R40" s="249"/>
      <c r="S40" s="249"/>
      <c r="T40" s="249"/>
      <c r="U40" s="249"/>
      <c r="V40" s="249"/>
      <c r="W40" s="249"/>
      <c r="X40" s="249"/>
      <c r="Y40" s="249"/>
      <c r="Z40" s="364"/>
      <c r="AA40" s="364"/>
      <c r="AB40" s="364"/>
      <c r="AC40" s="364"/>
      <c r="AD40" s="364"/>
      <c r="AE40" s="364"/>
      <c r="AF40" s="62" t="s">
        <v>4</v>
      </c>
    </row>
    <row r="41" spans="2:32" s="2" customFormat="1" ht="14.1" customHeight="1" x14ac:dyDescent="0.15">
      <c r="B41" s="355"/>
      <c r="C41" s="356"/>
      <c r="D41" s="360"/>
      <c r="E41" s="360"/>
      <c r="F41" s="360"/>
      <c r="G41" s="360"/>
      <c r="H41" s="360"/>
      <c r="I41" s="360"/>
      <c r="J41" s="248"/>
      <c r="K41" s="249"/>
      <c r="L41" s="249"/>
      <c r="M41" s="249"/>
      <c r="N41" s="249"/>
      <c r="O41" s="249"/>
      <c r="P41" s="249"/>
      <c r="Q41" s="249"/>
      <c r="R41" s="249"/>
      <c r="S41" s="249"/>
      <c r="T41" s="249"/>
      <c r="U41" s="249"/>
      <c r="V41" s="249"/>
      <c r="W41" s="249"/>
      <c r="X41" s="249"/>
      <c r="Y41" s="249"/>
      <c r="Z41" s="364"/>
      <c r="AA41" s="364"/>
      <c r="AB41" s="364"/>
      <c r="AC41" s="364"/>
      <c r="AD41" s="364"/>
      <c r="AE41" s="364"/>
      <c r="AF41" s="62" t="s">
        <v>4</v>
      </c>
    </row>
    <row r="42" spans="2:32" s="2" customFormat="1" ht="14.1" customHeight="1" x14ac:dyDescent="0.15">
      <c r="B42" s="355"/>
      <c r="C42" s="356"/>
      <c r="D42" s="360"/>
      <c r="E42" s="360"/>
      <c r="F42" s="360"/>
      <c r="G42" s="360"/>
      <c r="H42" s="360"/>
      <c r="I42" s="360"/>
      <c r="J42" s="248"/>
      <c r="K42" s="249"/>
      <c r="L42" s="249"/>
      <c r="M42" s="249"/>
      <c r="N42" s="249"/>
      <c r="O42" s="249"/>
      <c r="P42" s="249"/>
      <c r="Q42" s="249"/>
      <c r="R42" s="249"/>
      <c r="S42" s="249"/>
      <c r="T42" s="249"/>
      <c r="U42" s="249"/>
      <c r="V42" s="249"/>
      <c r="W42" s="249"/>
      <c r="X42" s="249"/>
      <c r="Y42" s="249"/>
      <c r="Z42" s="364"/>
      <c r="AA42" s="364"/>
      <c r="AB42" s="364"/>
      <c r="AC42" s="364"/>
      <c r="AD42" s="364"/>
      <c r="AE42" s="364"/>
      <c r="AF42" s="62" t="s">
        <v>4</v>
      </c>
    </row>
    <row r="43" spans="2:32" s="2" customFormat="1" ht="14.1" customHeight="1" x14ac:dyDescent="0.15">
      <c r="B43" s="355"/>
      <c r="C43" s="356"/>
      <c r="D43" s="360"/>
      <c r="E43" s="360"/>
      <c r="F43" s="360"/>
      <c r="G43" s="360"/>
      <c r="H43" s="360"/>
      <c r="I43" s="360"/>
      <c r="J43" s="248"/>
      <c r="K43" s="249"/>
      <c r="L43" s="249"/>
      <c r="M43" s="249"/>
      <c r="N43" s="249"/>
      <c r="O43" s="249"/>
      <c r="P43" s="249"/>
      <c r="Q43" s="249"/>
      <c r="R43" s="249"/>
      <c r="S43" s="249"/>
      <c r="T43" s="249"/>
      <c r="U43" s="249"/>
      <c r="V43" s="249"/>
      <c r="W43" s="249"/>
      <c r="X43" s="249"/>
      <c r="Y43" s="249"/>
      <c r="Z43" s="364"/>
      <c r="AA43" s="364"/>
      <c r="AB43" s="364"/>
      <c r="AC43" s="364"/>
      <c r="AD43" s="364"/>
      <c r="AE43" s="364"/>
      <c r="AF43" s="62" t="s">
        <v>4</v>
      </c>
    </row>
    <row r="44" spans="2:32" s="2" customFormat="1" ht="14.1" customHeight="1" thickBot="1" x14ac:dyDescent="0.2">
      <c r="B44" s="355"/>
      <c r="C44" s="356"/>
      <c r="D44" s="360"/>
      <c r="E44" s="360"/>
      <c r="F44" s="360"/>
      <c r="G44" s="360"/>
      <c r="H44" s="360"/>
      <c r="I44" s="360"/>
      <c r="J44" s="362"/>
      <c r="K44" s="363"/>
      <c r="L44" s="363"/>
      <c r="M44" s="363"/>
      <c r="N44" s="363"/>
      <c r="O44" s="363"/>
      <c r="P44" s="363"/>
      <c r="Q44" s="363"/>
      <c r="R44" s="363"/>
      <c r="S44" s="363"/>
      <c r="T44" s="363"/>
      <c r="U44" s="363"/>
      <c r="V44" s="363"/>
      <c r="W44" s="363"/>
      <c r="X44" s="363"/>
      <c r="Y44" s="363"/>
      <c r="Z44" s="364"/>
      <c r="AA44" s="364"/>
      <c r="AB44" s="364"/>
      <c r="AC44" s="364"/>
      <c r="AD44" s="364"/>
      <c r="AE44" s="364"/>
      <c r="AF44" s="63" t="s">
        <v>4</v>
      </c>
    </row>
    <row r="45" spans="2:32" s="2" customFormat="1" ht="14.1" customHeight="1" thickBot="1" x14ac:dyDescent="0.2">
      <c r="B45" s="357"/>
      <c r="C45" s="358"/>
      <c r="D45" s="361"/>
      <c r="E45" s="361"/>
      <c r="F45" s="361"/>
      <c r="G45" s="361"/>
      <c r="H45" s="361"/>
      <c r="I45" s="361"/>
      <c r="J45" s="383" t="s">
        <v>151</v>
      </c>
      <c r="K45" s="384"/>
      <c r="L45" s="384"/>
      <c r="M45" s="384"/>
      <c r="N45" s="384"/>
      <c r="O45" s="384"/>
      <c r="P45" s="384"/>
      <c r="Q45" s="384"/>
      <c r="R45" s="384"/>
      <c r="S45" s="384"/>
      <c r="T45" s="384"/>
      <c r="U45" s="384"/>
      <c r="V45" s="384"/>
      <c r="W45" s="384"/>
      <c r="X45" s="384"/>
      <c r="Y45" s="384"/>
      <c r="Z45" s="385">
        <f>SUM(Z30:AE44)</f>
        <v>0</v>
      </c>
      <c r="AA45" s="385"/>
      <c r="AB45" s="385"/>
      <c r="AC45" s="385"/>
      <c r="AD45" s="385"/>
      <c r="AE45" s="385"/>
      <c r="AF45" s="64" t="s">
        <v>4</v>
      </c>
    </row>
  </sheetData>
  <sheetProtection algorithmName="SHA-512" hashValue="4XWc6xFeIRCNt25/vjIi2CLGXOzXO5qRUNM14arH17InuTYeRT/qj7PyiV4+7m0tZdrD0scoToyF8FcyrLpCIg==" saltValue="iKkEOijB+jkkA8m+/TsQ8g==" spinCount="100000" sheet="1" selectLockedCells="1"/>
  <mergeCells count="95">
    <mergeCell ref="J45:Y45"/>
    <mergeCell ref="Z45:AE45"/>
    <mergeCell ref="Z16:AE16"/>
    <mergeCell ref="Z22:AE22"/>
    <mergeCell ref="Z23:AE23"/>
    <mergeCell ref="Z24:AE24"/>
    <mergeCell ref="Z25:AE25"/>
    <mergeCell ref="Z17:AE17"/>
    <mergeCell ref="Z18:AE18"/>
    <mergeCell ref="Z19:AE19"/>
    <mergeCell ref="Z20:AE20"/>
    <mergeCell ref="Z21:AE21"/>
    <mergeCell ref="J43:Y43"/>
    <mergeCell ref="Z43:AE43"/>
    <mergeCell ref="J40:Y40"/>
    <mergeCell ref="Z40:AE40"/>
    <mergeCell ref="J37:Y37"/>
    <mergeCell ref="Z37:AE37"/>
    <mergeCell ref="J38:Y38"/>
    <mergeCell ref="Z38:AE38"/>
    <mergeCell ref="J44:Y44"/>
    <mergeCell ref="Z44:AE44"/>
    <mergeCell ref="J41:Y41"/>
    <mergeCell ref="Z41:AE41"/>
    <mergeCell ref="J42:Y42"/>
    <mergeCell ref="Z42:AE42"/>
    <mergeCell ref="J29:Y29"/>
    <mergeCell ref="Z29:AF29"/>
    <mergeCell ref="J30:Y30"/>
    <mergeCell ref="Z30:AE30"/>
    <mergeCell ref="J31:Y31"/>
    <mergeCell ref="Z31:AE31"/>
    <mergeCell ref="J28:Y28"/>
    <mergeCell ref="Z28:AE28"/>
    <mergeCell ref="J14:Y14"/>
    <mergeCell ref="Z14:AE14"/>
    <mergeCell ref="Z15:AE15"/>
    <mergeCell ref="Z26:AE26"/>
    <mergeCell ref="Z27:AE27"/>
    <mergeCell ref="J16:Y16"/>
    <mergeCell ref="J22:Y22"/>
    <mergeCell ref="J23:Y23"/>
    <mergeCell ref="J24:Y24"/>
    <mergeCell ref="J25:Y25"/>
    <mergeCell ref="B10:C11"/>
    <mergeCell ref="B9:C9"/>
    <mergeCell ref="D9:I9"/>
    <mergeCell ref="J9:AF9"/>
    <mergeCell ref="J39:Y39"/>
    <mergeCell ref="Z39:AE39"/>
    <mergeCell ref="Z13:AE13"/>
    <mergeCell ref="D10:I11"/>
    <mergeCell ref="J10:M10"/>
    <mergeCell ref="J11:M11"/>
    <mergeCell ref="N10:AF10"/>
    <mergeCell ref="N11:AF11"/>
    <mergeCell ref="J26:Y26"/>
    <mergeCell ref="J12:Y12"/>
    <mergeCell ref="Z12:AF12"/>
    <mergeCell ref="J13:Y13"/>
    <mergeCell ref="V8:W8"/>
    <mergeCell ref="X8:Y8"/>
    <mergeCell ref="AA8:AB8"/>
    <mergeCell ref="AD8:AE8"/>
    <mergeCell ref="A4:AG4"/>
    <mergeCell ref="B8:C8"/>
    <mergeCell ref="D8:I8"/>
    <mergeCell ref="B7:C7"/>
    <mergeCell ref="D7:I7"/>
    <mergeCell ref="J7:AF7"/>
    <mergeCell ref="R8:S8"/>
    <mergeCell ref="J8:K8"/>
    <mergeCell ref="L8:M8"/>
    <mergeCell ref="O8:P8"/>
    <mergeCell ref="Z32:AE32"/>
    <mergeCell ref="Z33:AE33"/>
    <mergeCell ref="Z34:AE34"/>
    <mergeCell ref="Z35:AE35"/>
    <mergeCell ref="Z36:AE36"/>
    <mergeCell ref="B12:C28"/>
    <mergeCell ref="B29:C45"/>
    <mergeCell ref="D29:I45"/>
    <mergeCell ref="D12:I28"/>
    <mergeCell ref="J33:Y33"/>
    <mergeCell ref="J34:Y34"/>
    <mergeCell ref="J35:Y35"/>
    <mergeCell ref="J36:Y36"/>
    <mergeCell ref="J32:Y32"/>
    <mergeCell ref="J17:Y17"/>
    <mergeCell ref="J18:Y18"/>
    <mergeCell ref="J19:Y19"/>
    <mergeCell ref="J20:Y20"/>
    <mergeCell ref="J21:Y21"/>
    <mergeCell ref="J15:Y15"/>
    <mergeCell ref="J27:Y27"/>
  </mergeCells>
  <phoneticPr fontId="2"/>
  <dataValidations count="1">
    <dataValidation type="list" allowBlank="1" showInputMessage="1" showErrorMessage="1" sqref="J8:K8" xr:uid="{12FB9311-95B0-40F5-8EB0-5480011CCC7B}">
      <formula1>"令和"</formula1>
    </dataValidation>
  </dataValidations>
  <printOptions horizontalCentered="1"/>
  <pageMargins left="0.78740157480314965" right="0.78740157480314965" top="0.78740157480314965" bottom="0.39370078740157483" header="0.31496062992125984" footer="0.31496062992125984"/>
  <pageSetup paperSize="9" scale="97" orientation="portrait" r:id="rId1"/>
  <ignoredErrors>
    <ignoredError sqref="B29 B12 B7:B1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AG23"/>
  <sheetViews>
    <sheetView view="pageBreakPreview" zoomScaleNormal="100" zoomScaleSheetLayoutView="100" workbookViewId="0">
      <selection activeCell="J16" sqref="J16:P16"/>
    </sheetView>
  </sheetViews>
  <sheetFormatPr defaultColWidth="9" defaultRowHeight="14.25" x14ac:dyDescent="0.15"/>
  <cols>
    <col min="1" max="1" width="1.875" style="1" customWidth="1"/>
    <col min="2" max="3" width="2.25" style="1" customWidth="1"/>
    <col min="4" max="7" width="2.75" style="1" customWidth="1"/>
    <col min="8" max="8" width="4.125" style="1" customWidth="1"/>
    <col min="9" max="9" width="3.875" style="1" customWidth="1"/>
    <col min="10" max="32" width="2.625" style="1" customWidth="1"/>
    <col min="33" max="33" width="1.875" style="1" customWidth="1"/>
    <col min="34" max="43" width="2.5" style="1" customWidth="1"/>
    <col min="44" max="47" width="9" style="1"/>
    <col min="48" max="66" width="2.5" style="1" customWidth="1"/>
    <col min="67" max="16384" width="9" style="1"/>
  </cols>
  <sheetData>
    <row r="1" spans="1:33" x14ac:dyDescent="0.15">
      <c r="A1" s="2"/>
    </row>
    <row r="2" spans="1:33" s="2" customFormat="1" ht="15" customHeight="1" x14ac:dyDescent="0.15">
      <c r="A2" s="2" t="s">
        <v>101</v>
      </c>
    </row>
    <row r="3" spans="1:33" s="2" customFormat="1" ht="15" customHeight="1" x14ac:dyDescent="0.15"/>
    <row r="4" spans="1:33" s="2" customFormat="1" ht="14.25" customHeight="1" x14ac:dyDescent="0.15">
      <c r="A4" s="242" t="s">
        <v>102</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row>
    <row r="5" spans="1:33" s="2" customFormat="1" ht="15" customHeight="1" x14ac:dyDescent="0.15"/>
    <row r="6" spans="1:33" s="2" customFormat="1" ht="15" customHeight="1" x14ac:dyDescent="0.15">
      <c r="A6" s="2" t="s">
        <v>103</v>
      </c>
      <c r="C6" s="15"/>
      <c r="D6" s="15"/>
      <c r="E6" s="15"/>
    </row>
    <row r="7" spans="1:33" s="2" customFormat="1" ht="15" customHeight="1" x14ac:dyDescent="0.15">
      <c r="B7" s="392" t="s">
        <v>105</v>
      </c>
      <c r="C7" s="393"/>
      <c r="D7" s="393"/>
      <c r="E7" s="393"/>
      <c r="F7" s="393"/>
      <c r="G7" s="393"/>
      <c r="H7" s="393"/>
      <c r="I7" s="394"/>
      <c r="J7" s="380" t="s">
        <v>104</v>
      </c>
      <c r="K7" s="381"/>
      <c r="L7" s="381"/>
      <c r="M7" s="381"/>
      <c r="N7" s="381"/>
      <c r="O7" s="381"/>
      <c r="P7" s="381"/>
      <c r="Q7" s="381"/>
      <c r="R7" s="380" t="s">
        <v>34</v>
      </c>
      <c r="S7" s="381"/>
      <c r="T7" s="381"/>
      <c r="U7" s="381"/>
      <c r="V7" s="381"/>
      <c r="W7" s="381"/>
      <c r="X7" s="381"/>
      <c r="Y7" s="381"/>
      <c r="Z7" s="381"/>
      <c r="AA7" s="381"/>
      <c r="AB7" s="381"/>
      <c r="AC7" s="381"/>
      <c r="AD7" s="381"/>
      <c r="AE7" s="381"/>
      <c r="AF7" s="391"/>
    </row>
    <row r="8" spans="1:33" s="2" customFormat="1" ht="15" customHeight="1" x14ac:dyDescent="0.15">
      <c r="B8" s="395" t="s">
        <v>106</v>
      </c>
      <c r="C8" s="396"/>
      <c r="D8" s="396"/>
      <c r="E8" s="396"/>
      <c r="F8" s="396"/>
      <c r="G8" s="396"/>
      <c r="H8" s="396"/>
      <c r="I8" s="397"/>
      <c r="J8" s="386"/>
      <c r="K8" s="387"/>
      <c r="L8" s="387"/>
      <c r="M8" s="387"/>
      <c r="N8" s="387"/>
      <c r="O8" s="387"/>
      <c r="P8" s="387"/>
      <c r="Q8" s="56" t="s">
        <v>4</v>
      </c>
      <c r="R8" s="248"/>
      <c r="S8" s="249"/>
      <c r="T8" s="249"/>
      <c r="U8" s="249"/>
      <c r="V8" s="249"/>
      <c r="W8" s="249"/>
      <c r="X8" s="249"/>
      <c r="Y8" s="249"/>
      <c r="Z8" s="249"/>
      <c r="AA8" s="249"/>
      <c r="AB8" s="249"/>
      <c r="AC8" s="249"/>
      <c r="AD8" s="249"/>
      <c r="AE8" s="249"/>
      <c r="AF8" s="250"/>
    </row>
    <row r="9" spans="1:33" s="2" customFormat="1" ht="15" customHeight="1" x14ac:dyDescent="0.15">
      <c r="B9" s="400" t="s">
        <v>245</v>
      </c>
      <c r="C9" s="401"/>
      <c r="D9" s="401"/>
      <c r="E9" s="401"/>
      <c r="F9" s="401"/>
      <c r="G9" s="401"/>
      <c r="H9" s="401"/>
      <c r="I9" s="402"/>
      <c r="J9" s="398"/>
      <c r="K9" s="399"/>
      <c r="L9" s="399"/>
      <c r="M9" s="399"/>
      <c r="N9" s="399"/>
      <c r="O9" s="399"/>
      <c r="P9" s="399"/>
      <c r="Q9" s="57" t="s">
        <v>4</v>
      </c>
      <c r="R9" s="248"/>
      <c r="S9" s="249"/>
      <c r="T9" s="249"/>
      <c r="U9" s="249"/>
      <c r="V9" s="249"/>
      <c r="W9" s="249"/>
      <c r="X9" s="249"/>
      <c r="Y9" s="249"/>
      <c r="Z9" s="249"/>
      <c r="AA9" s="249"/>
      <c r="AB9" s="249"/>
      <c r="AC9" s="249"/>
      <c r="AD9" s="249"/>
      <c r="AE9" s="249"/>
      <c r="AF9" s="250"/>
    </row>
    <row r="10" spans="1:33" s="2" customFormat="1" ht="15" customHeight="1" x14ac:dyDescent="0.15">
      <c r="B10" s="400"/>
      <c r="C10" s="401"/>
      <c r="D10" s="401"/>
      <c r="E10" s="401"/>
      <c r="F10" s="401"/>
      <c r="G10" s="401"/>
      <c r="H10" s="401"/>
      <c r="I10" s="402"/>
      <c r="J10" s="398"/>
      <c r="K10" s="399"/>
      <c r="L10" s="399"/>
      <c r="M10" s="399"/>
      <c r="N10" s="399"/>
      <c r="O10" s="399"/>
      <c r="P10" s="399"/>
      <c r="Q10" s="57" t="s">
        <v>4</v>
      </c>
      <c r="R10" s="248"/>
      <c r="S10" s="249"/>
      <c r="T10" s="249"/>
      <c r="U10" s="249"/>
      <c r="V10" s="249"/>
      <c r="W10" s="249"/>
      <c r="X10" s="249"/>
      <c r="Y10" s="249"/>
      <c r="Z10" s="249"/>
      <c r="AA10" s="249"/>
      <c r="AB10" s="249"/>
      <c r="AC10" s="249"/>
      <c r="AD10" s="249"/>
      <c r="AE10" s="249"/>
      <c r="AF10" s="250"/>
    </row>
    <row r="11" spans="1:33" s="2" customFormat="1" ht="15" customHeight="1" x14ac:dyDescent="0.15">
      <c r="B11" s="400"/>
      <c r="C11" s="401"/>
      <c r="D11" s="401"/>
      <c r="E11" s="401"/>
      <c r="F11" s="401"/>
      <c r="G11" s="401"/>
      <c r="H11" s="401"/>
      <c r="I11" s="402"/>
      <c r="J11" s="398"/>
      <c r="K11" s="399"/>
      <c r="L11" s="399"/>
      <c r="M11" s="399"/>
      <c r="N11" s="399"/>
      <c r="O11" s="399"/>
      <c r="P11" s="399"/>
      <c r="Q11" s="57" t="s">
        <v>4</v>
      </c>
      <c r="R11" s="248"/>
      <c r="S11" s="249"/>
      <c r="T11" s="249"/>
      <c r="U11" s="249"/>
      <c r="V11" s="249"/>
      <c r="W11" s="249"/>
      <c r="X11" s="249"/>
      <c r="Y11" s="249"/>
      <c r="Z11" s="249"/>
      <c r="AA11" s="249"/>
      <c r="AB11" s="249"/>
      <c r="AC11" s="249"/>
      <c r="AD11" s="249"/>
      <c r="AE11" s="249"/>
      <c r="AF11" s="250"/>
    </row>
    <row r="12" spans="1:33" s="2" customFormat="1" ht="15" customHeight="1" x14ac:dyDescent="0.15">
      <c r="B12" s="392" t="s">
        <v>5</v>
      </c>
      <c r="C12" s="393"/>
      <c r="D12" s="393"/>
      <c r="E12" s="393"/>
      <c r="F12" s="393"/>
      <c r="G12" s="393"/>
      <c r="H12" s="393"/>
      <c r="I12" s="394"/>
      <c r="J12" s="403">
        <f>SUM(J8:P11)</f>
        <v>0</v>
      </c>
      <c r="K12" s="404"/>
      <c r="L12" s="404"/>
      <c r="M12" s="404"/>
      <c r="N12" s="404"/>
      <c r="O12" s="404"/>
      <c r="P12" s="404"/>
      <c r="Q12" s="56" t="s">
        <v>4</v>
      </c>
      <c r="R12" s="405"/>
      <c r="S12" s="406"/>
      <c r="T12" s="406"/>
      <c r="U12" s="406"/>
      <c r="V12" s="406"/>
      <c r="W12" s="406"/>
      <c r="X12" s="406"/>
      <c r="Y12" s="406"/>
      <c r="Z12" s="406"/>
      <c r="AA12" s="406"/>
      <c r="AB12" s="406"/>
      <c r="AC12" s="406"/>
      <c r="AD12" s="406"/>
      <c r="AE12" s="406"/>
      <c r="AF12" s="407"/>
    </row>
    <row r="13" spans="1:33" ht="15" customHeight="1" x14ac:dyDescent="0.15"/>
    <row r="14" spans="1:33" s="2" customFormat="1" ht="15" customHeight="1" x14ac:dyDescent="0.15">
      <c r="A14" s="2" t="s">
        <v>107</v>
      </c>
      <c r="C14" s="15"/>
      <c r="D14" s="15"/>
      <c r="E14" s="15"/>
    </row>
    <row r="15" spans="1:33" s="2" customFormat="1" ht="15" customHeight="1" x14ac:dyDescent="0.15">
      <c r="B15" s="392" t="s">
        <v>105</v>
      </c>
      <c r="C15" s="393"/>
      <c r="D15" s="393"/>
      <c r="E15" s="393"/>
      <c r="F15" s="393"/>
      <c r="G15" s="393"/>
      <c r="H15" s="393"/>
      <c r="I15" s="394"/>
      <c r="J15" s="380" t="s">
        <v>104</v>
      </c>
      <c r="K15" s="381"/>
      <c r="L15" s="381"/>
      <c r="M15" s="381"/>
      <c r="N15" s="381"/>
      <c r="O15" s="381"/>
      <c r="P15" s="381"/>
      <c r="Q15" s="381"/>
      <c r="R15" s="380" t="s">
        <v>34</v>
      </c>
      <c r="S15" s="381"/>
      <c r="T15" s="381"/>
      <c r="U15" s="381"/>
      <c r="V15" s="381"/>
      <c r="W15" s="381"/>
      <c r="X15" s="381"/>
      <c r="Y15" s="381"/>
      <c r="Z15" s="381"/>
      <c r="AA15" s="381"/>
      <c r="AB15" s="381"/>
      <c r="AC15" s="381"/>
      <c r="AD15" s="381"/>
      <c r="AE15" s="381"/>
      <c r="AF15" s="391"/>
    </row>
    <row r="16" spans="1:33" s="2" customFormat="1" ht="15" customHeight="1" x14ac:dyDescent="0.15">
      <c r="B16" s="395" t="s">
        <v>246</v>
      </c>
      <c r="C16" s="396"/>
      <c r="D16" s="396"/>
      <c r="E16" s="396"/>
      <c r="F16" s="396"/>
      <c r="G16" s="396"/>
      <c r="H16" s="396"/>
      <c r="I16" s="397"/>
      <c r="J16" s="386"/>
      <c r="K16" s="387"/>
      <c r="L16" s="387"/>
      <c r="M16" s="387"/>
      <c r="N16" s="387"/>
      <c r="O16" s="387"/>
      <c r="P16" s="387"/>
      <c r="Q16" s="56" t="s">
        <v>4</v>
      </c>
      <c r="R16" s="248"/>
      <c r="S16" s="249"/>
      <c r="T16" s="249"/>
      <c r="U16" s="249"/>
      <c r="V16" s="249"/>
      <c r="W16" s="249"/>
      <c r="X16" s="249"/>
      <c r="Y16" s="249"/>
      <c r="Z16" s="249"/>
      <c r="AA16" s="249"/>
      <c r="AB16" s="249"/>
      <c r="AC16" s="249"/>
      <c r="AD16" s="249"/>
      <c r="AE16" s="249"/>
      <c r="AF16" s="250"/>
    </row>
    <row r="17" spans="2:32" s="2" customFormat="1" ht="15" customHeight="1" x14ac:dyDescent="0.15">
      <c r="B17" s="400"/>
      <c r="C17" s="401"/>
      <c r="D17" s="401"/>
      <c r="E17" s="401"/>
      <c r="F17" s="401"/>
      <c r="G17" s="401"/>
      <c r="H17" s="401"/>
      <c r="I17" s="402"/>
      <c r="J17" s="398"/>
      <c r="K17" s="399"/>
      <c r="L17" s="399"/>
      <c r="M17" s="399"/>
      <c r="N17" s="399"/>
      <c r="O17" s="399"/>
      <c r="P17" s="399"/>
      <c r="Q17" s="57" t="s">
        <v>4</v>
      </c>
      <c r="R17" s="248"/>
      <c r="S17" s="249"/>
      <c r="T17" s="249"/>
      <c r="U17" s="249"/>
      <c r="V17" s="249"/>
      <c r="W17" s="249"/>
      <c r="X17" s="249"/>
      <c r="Y17" s="249"/>
      <c r="Z17" s="249"/>
      <c r="AA17" s="249"/>
      <c r="AB17" s="249"/>
      <c r="AC17" s="249"/>
      <c r="AD17" s="249"/>
      <c r="AE17" s="249"/>
      <c r="AF17" s="250"/>
    </row>
    <row r="18" spans="2:32" s="2" customFormat="1" ht="15" customHeight="1" x14ac:dyDescent="0.15">
      <c r="B18" s="400"/>
      <c r="C18" s="401"/>
      <c r="D18" s="401"/>
      <c r="E18" s="401"/>
      <c r="F18" s="401"/>
      <c r="G18" s="401"/>
      <c r="H18" s="401"/>
      <c r="I18" s="402"/>
      <c r="J18" s="398"/>
      <c r="K18" s="399"/>
      <c r="L18" s="399"/>
      <c r="M18" s="399"/>
      <c r="N18" s="399"/>
      <c r="O18" s="399"/>
      <c r="P18" s="399"/>
      <c r="Q18" s="57" t="s">
        <v>4</v>
      </c>
      <c r="R18" s="248"/>
      <c r="S18" s="249"/>
      <c r="T18" s="249"/>
      <c r="U18" s="249"/>
      <c r="V18" s="249"/>
      <c r="W18" s="249"/>
      <c r="X18" s="249"/>
      <c r="Y18" s="249"/>
      <c r="Z18" s="249"/>
      <c r="AA18" s="249"/>
      <c r="AB18" s="249"/>
      <c r="AC18" s="249"/>
      <c r="AD18" s="249"/>
      <c r="AE18" s="249"/>
      <c r="AF18" s="250"/>
    </row>
    <row r="19" spans="2:32" s="2" customFormat="1" ht="15" customHeight="1" x14ac:dyDescent="0.15">
      <c r="B19" s="400"/>
      <c r="C19" s="401"/>
      <c r="D19" s="401"/>
      <c r="E19" s="401"/>
      <c r="F19" s="401"/>
      <c r="G19" s="401"/>
      <c r="H19" s="401"/>
      <c r="I19" s="402"/>
      <c r="J19" s="398"/>
      <c r="K19" s="399"/>
      <c r="L19" s="399"/>
      <c r="M19" s="399"/>
      <c r="N19" s="399"/>
      <c r="O19" s="399"/>
      <c r="P19" s="399"/>
      <c r="Q19" s="57" t="s">
        <v>4</v>
      </c>
      <c r="R19" s="248"/>
      <c r="S19" s="249"/>
      <c r="T19" s="249"/>
      <c r="U19" s="249"/>
      <c r="V19" s="249"/>
      <c r="W19" s="249"/>
      <c r="X19" s="249"/>
      <c r="Y19" s="249"/>
      <c r="Z19" s="249"/>
      <c r="AA19" s="249"/>
      <c r="AB19" s="249"/>
      <c r="AC19" s="249"/>
      <c r="AD19" s="249"/>
      <c r="AE19" s="249"/>
      <c r="AF19" s="250"/>
    </row>
    <row r="20" spans="2:32" s="2" customFormat="1" ht="15" customHeight="1" x14ac:dyDescent="0.15">
      <c r="B20" s="392" t="s">
        <v>5</v>
      </c>
      <c r="C20" s="393"/>
      <c r="D20" s="393"/>
      <c r="E20" s="393"/>
      <c r="F20" s="393"/>
      <c r="G20" s="393"/>
      <c r="H20" s="393"/>
      <c r="I20" s="394"/>
      <c r="J20" s="403">
        <f>SUM(J16:P19)</f>
        <v>0</v>
      </c>
      <c r="K20" s="404"/>
      <c r="L20" s="404"/>
      <c r="M20" s="404"/>
      <c r="N20" s="404"/>
      <c r="O20" s="404"/>
      <c r="P20" s="404"/>
      <c r="Q20" s="56" t="s">
        <v>4</v>
      </c>
      <c r="R20" s="405"/>
      <c r="S20" s="406"/>
      <c r="T20" s="406"/>
      <c r="U20" s="406"/>
      <c r="V20" s="406"/>
      <c r="W20" s="406"/>
      <c r="X20" s="406"/>
      <c r="Y20" s="406"/>
      <c r="Z20" s="406"/>
      <c r="AA20" s="406"/>
      <c r="AB20" s="406"/>
      <c r="AC20" s="406"/>
      <c r="AD20" s="406"/>
      <c r="AE20" s="406"/>
      <c r="AF20" s="407"/>
    </row>
    <row r="23" spans="2:32" x14ac:dyDescent="0.15">
      <c r="O23" s="408" t="str">
        <f>IF(J12=J20,"OK","NG")</f>
        <v>OK</v>
      </c>
      <c r="P23" s="408"/>
    </row>
  </sheetData>
  <sheetProtection algorithmName="SHA-512" hashValue="iTjbYeO8kUdmzC5QDTze1RwA11mczzti7b9O5nmqDGWk6kxRVrxiIhkxoJq5s8eHqpHbtNlXaqg6dfnO8+EJLQ==" saltValue="P/DPVuCQ1BzSu30HuEQrWQ==" spinCount="100000" sheet="1" selectLockedCells="1"/>
  <mergeCells count="38">
    <mergeCell ref="O23:P23"/>
    <mergeCell ref="J18:P18"/>
    <mergeCell ref="R18:AF18"/>
    <mergeCell ref="B19:I19"/>
    <mergeCell ref="J19:P19"/>
    <mergeCell ref="R19:AF19"/>
    <mergeCell ref="B20:I20"/>
    <mergeCell ref="J20:P20"/>
    <mergeCell ref="R20:AF20"/>
    <mergeCell ref="B17:I17"/>
    <mergeCell ref="R15:AF15"/>
    <mergeCell ref="J17:P17"/>
    <mergeCell ref="R17:AF17"/>
    <mergeCell ref="B18:I18"/>
    <mergeCell ref="B15:I15"/>
    <mergeCell ref="J15:Q15"/>
    <mergeCell ref="B16:I16"/>
    <mergeCell ref="J16:P16"/>
    <mergeCell ref="R16:AF16"/>
    <mergeCell ref="J11:P11"/>
    <mergeCell ref="B11:I11"/>
    <mergeCell ref="R8:AF8"/>
    <mergeCell ref="R11:AF11"/>
    <mergeCell ref="B12:I12"/>
    <mergeCell ref="J12:P12"/>
    <mergeCell ref="R12:AF12"/>
    <mergeCell ref="B9:I9"/>
    <mergeCell ref="J9:P9"/>
    <mergeCell ref="R9:AF9"/>
    <mergeCell ref="B10:I10"/>
    <mergeCell ref="J10:P10"/>
    <mergeCell ref="R10:AF10"/>
    <mergeCell ref="A4:AG4"/>
    <mergeCell ref="J7:Q7"/>
    <mergeCell ref="R7:AF7"/>
    <mergeCell ref="B7:I7"/>
    <mergeCell ref="B8:I8"/>
    <mergeCell ref="J8:P8"/>
  </mergeCells>
  <phoneticPr fontId="2"/>
  <printOptions horizontalCentered="1"/>
  <pageMargins left="0.78740157480314965" right="0.78740157480314965" top="0.78740157480314965" bottom="0.39370078740157483" header="0.31496062992125984" footer="0.31496062992125984"/>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AK46"/>
  <sheetViews>
    <sheetView view="pageBreakPreview" zoomScaleNormal="100" zoomScaleSheetLayoutView="100" workbookViewId="0">
      <selection activeCell="W6" sqref="W6:AG6"/>
    </sheetView>
  </sheetViews>
  <sheetFormatPr defaultColWidth="9" defaultRowHeight="14.25" x14ac:dyDescent="0.15"/>
  <cols>
    <col min="1" max="12" width="2.5" style="1" customWidth="1"/>
    <col min="13" max="17" width="3.375" style="1" customWidth="1"/>
    <col min="18" max="34" width="2.5" style="1" customWidth="1"/>
    <col min="35" max="35" width="3" style="1" customWidth="1"/>
    <col min="36" max="44" width="2.5" style="1" customWidth="1"/>
    <col min="45" max="16384" width="9" style="1"/>
  </cols>
  <sheetData>
    <row r="1" spans="1:37" x14ac:dyDescent="0.15">
      <c r="A1" s="60" t="s">
        <v>141</v>
      </c>
    </row>
    <row r="2" spans="1:37" s="2" customFormat="1" ht="15" customHeight="1" x14ac:dyDescent="0.15">
      <c r="A2" s="2" t="s">
        <v>142</v>
      </c>
    </row>
    <row r="3" spans="1:37" s="2" customFormat="1" ht="15" customHeight="1" x14ac:dyDescent="0.15">
      <c r="Z3" s="16"/>
      <c r="AA3" s="16"/>
      <c r="AC3" s="16"/>
      <c r="AD3" s="16"/>
      <c r="AF3" s="16"/>
      <c r="AG3" s="16"/>
    </row>
    <row r="4" spans="1:37" s="2" customFormat="1" ht="15" customHeight="1" x14ac:dyDescent="0.15">
      <c r="A4" s="3"/>
      <c r="B4" s="3"/>
      <c r="C4" s="3"/>
      <c r="D4" s="3"/>
      <c r="E4" s="3"/>
      <c r="F4" s="412">
        <f>'第１号様式（第４条関係）'!G4</f>
        <v>0</v>
      </c>
      <c r="G4" s="412"/>
      <c r="H4" s="421">
        <f>'第１号様式（第４条関係）'!I4</f>
        <v>0</v>
      </c>
      <c r="I4" s="421"/>
      <c r="J4" s="2" t="s">
        <v>110</v>
      </c>
      <c r="AA4" s="3"/>
      <c r="AB4" s="3"/>
      <c r="AC4" s="3"/>
      <c r="AD4" s="3"/>
      <c r="AE4" s="3"/>
      <c r="AF4" s="3"/>
      <c r="AG4" s="3"/>
      <c r="AH4" s="3"/>
    </row>
    <row r="5" spans="1:37" s="2" customFormat="1" ht="15" customHeight="1" x14ac:dyDescent="0.15"/>
    <row r="6" spans="1:37" s="2" customFormat="1" ht="15" customHeight="1" x14ac:dyDescent="0.15">
      <c r="W6" s="411" t="s">
        <v>271</v>
      </c>
      <c r="X6" s="411"/>
      <c r="Y6" s="411"/>
      <c r="Z6" s="411"/>
      <c r="AA6" s="411"/>
      <c r="AB6" s="411"/>
      <c r="AC6" s="411"/>
      <c r="AD6" s="411"/>
      <c r="AE6" s="411"/>
      <c r="AF6" s="411"/>
      <c r="AG6" s="411"/>
      <c r="AH6" s="81"/>
    </row>
    <row r="7" spans="1:37" s="2" customFormat="1" ht="15" customHeight="1" x14ac:dyDescent="0.15">
      <c r="W7" s="415"/>
      <c r="X7" s="415"/>
      <c r="Y7" s="413"/>
      <c r="Z7" s="413"/>
      <c r="AA7" s="129" t="s">
        <v>111</v>
      </c>
      <c r="AB7" s="413"/>
      <c r="AC7" s="413"/>
      <c r="AD7" s="60" t="s">
        <v>1</v>
      </c>
      <c r="AE7" s="413"/>
      <c r="AF7" s="413"/>
      <c r="AG7" s="60" t="s">
        <v>0</v>
      </c>
      <c r="AH7" s="81"/>
      <c r="AK7" s="81"/>
    </row>
    <row r="8" spans="1:37" s="2" customFormat="1" ht="15" customHeight="1" x14ac:dyDescent="0.15">
      <c r="W8" s="32"/>
      <c r="X8" s="32"/>
      <c r="Y8" s="32"/>
      <c r="Z8" s="32"/>
      <c r="AA8" s="33"/>
      <c r="AB8" s="31"/>
      <c r="AC8" s="32"/>
      <c r="AD8" s="33"/>
      <c r="AE8" s="31"/>
      <c r="AF8" s="32"/>
      <c r="AG8" s="33"/>
    </row>
    <row r="9" spans="1:37" ht="15" customHeight="1" x14ac:dyDescent="0.15">
      <c r="A9" s="2"/>
      <c r="B9" s="414">
        <f>'第１号様式（第４条関係）'!S12</f>
        <v>0</v>
      </c>
      <c r="C9" s="414"/>
      <c r="D9" s="414"/>
      <c r="E9" s="414"/>
      <c r="F9" s="414"/>
      <c r="G9" s="414"/>
      <c r="H9" s="414"/>
      <c r="I9" s="414"/>
      <c r="J9" s="414"/>
      <c r="K9" s="414"/>
      <c r="L9" s="414"/>
      <c r="M9" s="414"/>
      <c r="N9" s="414"/>
      <c r="O9" s="414"/>
      <c r="P9" s="2"/>
      <c r="Q9" s="2"/>
      <c r="R9" s="2"/>
      <c r="S9" s="2"/>
      <c r="T9" s="2"/>
      <c r="U9" s="2"/>
      <c r="V9" s="2"/>
      <c r="W9" s="2"/>
      <c r="X9" s="2"/>
      <c r="Y9" s="2"/>
      <c r="Z9" s="2"/>
      <c r="AA9" s="2"/>
      <c r="AB9" s="2"/>
      <c r="AC9" s="2"/>
      <c r="AD9" s="2"/>
      <c r="AE9" s="2"/>
      <c r="AF9" s="2"/>
      <c r="AG9" s="2"/>
      <c r="AH9" s="2"/>
      <c r="AI9" s="2"/>
    </row>
    <row r="10" spans="1:37" ht="15" customHeight="1" x14ac:dyDescent="0.15">
      <c r="A10" s="2"/>
      <c r="B10" s="423">
        <f>'第１号様式（第４条関係）'!S13</f>
        <v>0</v>
      </c>
      <c r="C10" s="423"/>
      <c r="D10" s="423"/>
      <c r="E10" s="423"/>
      <c r="F10" s="423"/>
      <c r="G10" s="423"/>
      <c r="H10" s="423"/>
      <c r="I10" s="423"/>
      <c r="J10" s="423"/>
      <c r="K10" s="423"/>
      <c r="L10" s="423"/>
      <c r="M10" s="423"/>
      <c r="N10" s="423"/>
      <c r="O10" s="423"/>
      <c r="P10" s="2" t="s">
        <v>10</v>
      </c>
      <c r="Q10" s="2"/>
      <c r="R10" s="2"/>
      <c r="S10" s="2"/>
      <c r="T10" s="2"/>
      <c r="U10" s="2"/>
      <c r="V10" s="2"/>
      <c r="W10" s="2"/>
      <c r="X10" s="2"/>
      <c r="Y10" s="2"/>
      <c r="Z10" s="2"/>
      <c r="AA10" s="2"/>
      <c r="AB10" s="2"/>
      <c r="AC10" s="2"/>
      <c r="AD10" s="2"/>
      <c r="AE10" s="2"/>
      <c r="AF10" s="2"/>
      <c r="AG10" s="2"/>
      <c r="AH10" s="2"/>
      <c r="AI10" s="2"/>
    </row>
    <row r="11" spans="1:37" ht="15" customHeight="1" x14ac:dyDescent="0.15">
      <c r="A11" s="2"/>
      <c r="B11" s="2"/>
      <c r="C11" s="2"/>
      <c r="D11" s="2"/>
      <c r="E11" s="2"/>
      <c r="F11" s="2"/>
      <c r="G11" s="2"/>
      <c r="H11" s="2"/>
      <c r="I11" s="2"/>
      <c r="J11" s="2"/>
      <c r="K11" s="2"/>
      <c r="L11" s="2"/>
      <c r="M11" s="2"/>
      <c r="N11" s="2"/>
      <c r="O11" s="2"/>
      <c r="P11" s="2"/>
      <c r="Q11" s="2"/>
      <c r="R11" s="2"/>
      <c r="S11" s="2"/>
      <c r="T11" s="2"/>
      <c r="U11" s="2"/>
      <c r="W11" s="416" t="s">
        <v>32</v>
      </c>
      <c r="X11" s="416"/>
      <c r="Y11" s="416"/>
      <c r="Z11" s="416"/>
      <c r="AA11" s="416"/>
      <c r="AB11" s="414">
        <f>'第１号様式（第４条関係）'!G9</f>
        <v>0</v>
      </c>
      <c r="AC11" s="414"/>
      <c r="AD11" s="414"/>
      <c r="AE11" s="414"/>
      <c r="AF11" s="414"/>
      <c r="AG11" s="2"/>
      <c r="AH11" s="2"/>
    </row>
    <row r="12" spans="1:37" s="2" customFormat="1" ht="15" customHeight="1" x14ac:dyDescent="0.15"/>
    <row r="13" spans="1:37" s="2" customFormat="1" ht="19.5" customHeight="1" x14ac:dyDescent="0.15">
      <c r="B13" s="421">
        <f>'第１号様式（第４条関係）'!V7</f>
        <v>0</v>
      </c>
      <c r="C13" s="421"/>
      <c r="D13" s="421">
        <f>'第１号様式（第４条関係）'!X7</f>
        <v>0</v>
      </c>
      <c r="E13" s="421"/>
      <c r="F13" s="9" t="s">
        <v>2</v>
      </c>
      <c r="G13" s="421">
        <f>'第１号様式（第４条関係）'!AA7</f>
        <v>0</v>
      </c>
      <c r="H13" s="421"/>
      <c r="I13" s="9" t="s">
        <v>1</v>
      </c>
      <c r="J13" s="421">
        <f>'第１号様式（第４条関係）'!AD7</f>
        <v>0</v>
      </c>
      <c r="K13" s="421"/>
      <c r="L13" s="422" t="s">
        <v>11</v>
      </c>
      <c r="M13" s="422"/>
      <c r="N13" s="422"/>
      <c r="O13" s="242" t="str">
        <f>'第１号様式（第４条関係）'!X6</f>
        <v xml:space="preserve"> 第　号</v>
      </c>
      <c r="P13" s="242"/>
      <c r="Q13" s="242"/>
      <c r="R13" s="242"/>
      <c r="S13" s="2" t="s">
        <v>112</v>
      </c>
      <c r="Z13" s="417">
        <f>'第１号様式（第４条関係）'!D15</f>
        <v>0</v>
      </c>
      <c r="AA13" s="417"/>
      <c r="AB13" s="412">
        <f>'第１号様式（第４条関係）'!F15</f>
        <v>0</v>
      </c>
      <c r="AC13" s="412"/>
      <c r="AD13" s="2" t="s">
        <v>195</v>
      </c>
    </row>
    <row r="14" spans="1:37" s="2" customFormat="1" ht="36.75" customHeight="1" x14ac:dyDescent="0.15">
      <c r="A14" s="410" t="s">
        <v>250</v>
      </c>
      <c r="B14" s="41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row>
    <row r="15" spans="1:37" s="2" customFormat="1" ht="15" customHeight="1" x14ac:dyDescent="0.15"/>
    <row r="16" spans="1:37" s="2" customFormat="1" ht="19.5" customHeight="1" x14ac:dyDescent="0.15">
      <c r="A16" s="242" t="s">
        <v>3</v>
      </c>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row>
    <row r="17" spans="2:35" s="2" customFormat="1" ht="19.5" customHeight="1" x14ac:dyDescent="0.15"/>
    <row r="18" spans="2:35" s="2" customFormat="1" ht="23.25" customHeight="1" x14ac:dyDescent="0.15">
      <c r="B18" s="15" t="s">
        <v>7</v>
      </c>
      <c r="C18" s="2" t="s">
        <v>113</v>
      </c>
      <c r="L18" s="2" t="s">
        <v>13</v>
      </c>
      <c r="M18" s="409"/>
      <c r="N18" s="409"/>
      <c r="O18" s="409"/>
      <c r="P18" s="409"/>
      <c r="Q18" s="409"/>
      <c r="R18" s="26"/>
      <c r="S18" s="26"/>
      <c r="T18" s="26"/>
    </row>
    <row r="19" spans="2:35" s="2" customFormat="1" ht="23.25" customHeight="1" x14ac:dyDescent="0.15">
      <c r="B19" s="15" t="s">
        <v>114</v>
      </c>
      <c r="C19" s="2" t="s">
        <v>115</v>
      </c>
      <c r="L19" s="2" t="s">
        <v>13</v>
      </c>
      <c r="M19" s="409"/>
      <c r="N19" s="409"/>
      <c r="O19" s="409"/>
      <c r="P19" s="409"/>
      <c r="Q19" s="409"/>
      <c r="R19" s="26"/>
      <c r="S19" s="26"/>
      <c r="T19" s="26"/>
    </row>
    <row r="20" spans="2:35" s="2" customFormat="1" ht="11.25" customHeight="1" x14ac:dyDescent="0.15">
      <c r="C20" s="15"/>
      <c r="Q20" s="21"/>
      <c r="R20" s="21"/>
      <c r="S20" s="21"/>
      <c r="T20" s="21"/>
      <c r="U20" s="21"/>
      <c r="V20" s="21"/>
      <c r="W20" s="21"/>
      <c r="X20" s="21"/>
      <c r="Y20" s="21"/>
      <c r="Z20" s="21"/>
      <c r="AA20" s="21"/>
      <c r="AB20" s="21"/>
      <c r="AC20" s="21"/>
      <c r="AD20" s="21"/>
      <c r="AE20" s="21"/>
      <c r="AF20" s="21"/>
      <c r="AG20" s="21"/>
      <c r="AH20" s="21"/>
    </row>
    <row r="21" spans="2:35" s="2" customFormat="1" ht="23.25" customHeight="1" x14ac:dyDescent="0.15">
      <c r="B21" s="15" t="s">
        <v>8</v>
      </c>
      <c r="C21" s="15" t="s">
        <v>14</v>
      </c>
      <c r="Q21" s="23"/>
      <c r="R21" s="23"/>
      <c r="S21" s="23"/>
      <c r="T21" s="23"/>
      <c r="U21" s="23"/>
      <c r="V21" s="23"/>
      <c r="W21" s="24"/>
      <c r="X21" s="25"/>
      <c r="Y21" s="23"/>
      <c r="Z21" s="23"/>
      <c r="AA21" s="23"/>
      <c r="AB21" s="23"/>
      <c r="AC21" s="23"/>
      <c r="AD21" s="24"/>
      <c r="AE21" s="24"/>
      <c r="AF21" s="24"/>
      <c r="AG21" s="24"/>
      <c r="AH21" s="24"/>
    </row>
    <row r="22" spans="2:35" s="2" customFormat="1" ht="27.75" customHeight="1" x14ac:dyDescent="0.15">
      <c r="C22" s="27" t="s">
        <v>15</v>
      </c>
      <c r="D22" s="410" t="s">
        <v>116</v>
      </c>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row>
    <row r="23" spans="2:35" s="2" customFormat="1" ht="7.5" customHeight="1" x14ac:dyDescent="0.15">
      <c r="C23" s="28"/>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2"/>
    </row>
    <row r="24" spans="2:35" s="2" customFormat="1" ht="27.75" customHeight="1" x14ac:dyDescent="0.15">
      <c r="C24" s="27" t="s">
        <v>40</v>
      </c>
      <c r="D24" s="410" t="s">
        <v>117</v>
      </c>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row>
    <row r="25" spans="2:35" s="2" customFormat="1" ht="7.5" customHeight="1" x14ac:dyDescent="0.15">
      <c r="C25" s="28"/>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2"/>
    </row>
    <row r="26" spans="2:35" s="2" customFormat="1" ht="28.5" customHeight="1" x14ac:dyDescent="0.15">
      <c r="C26" s="27" t="s">
        <v>41</v>
      </c>
      <c r="D26" s="410" t="s">
        <v>118</v>
      </c>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row>
    <row r="27" spans="2:35" s="2" customFormat="1" ht="7.5" customHeight="1" x14ac:dyDescent="0.15">
      <c r="C27" s="28"/>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2"/>
    </row>
    <row r="28" spans="2:35" s="2" customFormat="1" ht="42" customHeight="1" x14ac:dyDescent="0.15">
      <c r="C28" s="27" t="s">
        <v>42</v>
      </c>
      <c r="D28" s="410" t="s">
        <v>119</v>
      </c>
      <c r="E28" s="410"/>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row>
    <row r="29" spans="2:35" s="2" customFormat="1" ht="7.5" customHeight="1" x14ac:dyDescent="0.15">
      <c r="C29" s="28"/>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22"/>
    </row>
    <row r="30" spans="2:35" s="2" customFormat="1" ht="42" customHeight="1" x14ac:dyDescent="0.15">
      <c r="C30" s="27" t="s">
        <v>17</v>
      </c>
      <c r="D30" s="410" t="s">
        <v>120</v>
      </c>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row>
    <row r="31" spans="2:35" s="2" customFormat="1" ht="7.5" customHeight="1" x14ac:dyDescent="0.15">
      <c r="C31" s="28"/>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2"/>
    </row>
    <row r="32" spans="2:35" s="2" customFormat="1" ht="67.5" customHeight="1" x14ac:dyDescent="0.15">
      <c r="C32" s="27" t="s">
        <v>44</v>
      </c>
      <c r="D32" s="410" t="s">
        <v>121</v>
      </c>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row>
    <row r="33" spans="3:35" s="2" customFormat="1" ht="7.5" customHeight="1" x14ac:dyDescent="0.15">
      <c r="C33" s="28"/>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2"/>
    </row>
    <row r="34" spans="3:35" s="2" customFormat="1" ht="27.75" customHeight="1" x14ac:dyDescent="0.15">
      <c r="C34" s="27" t="s">
        <v>43</v>
      </c>
      <c r="D34" s="410" t="s">
        <v>122</v>
      </c>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0"/>
    </row>
    <row r="35" spans="3:35" s="2" customFormat="1" ht="7.5" customHeight="1" x14ac:dyDescent="0.15">
      <c r="C35" s="28"/>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2"/>
    </row>
    <row r="36" spans="3:35" s="2" customFormat="1" ht="44.25" customHeight="1" x14ac:dyDescent="0.15">
      <c r="C36" s="27" t="s">
        <v>45</v>
      </c>
      <c r="D36" s="419" t="s">
        <v>123</v>
      </c>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row>
    <row r="37" spans="3:35" s="2" customFormat="1" ht="7.5" customHeight="1" x14ac:dyDescent="0.15">
      <c r="C37" s="28"/>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2"/>
    </row>
    <row r="38" spans="3:35" s="2" customFormat="1" ht="27.75" customHeight="1" x14ac:dyDescent="0.15">
      <c r="C38" s="27" t="s">
        <v>46</v>
      </c>
      <c r="D38" s="419" t="s">
        <v>124</v>
      </c>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row>
    <row r="39" spans="3:35" s="2" customFormat="1" ht="7.5" customHeight="1" x14ac:dyDescent="0.15">
      <c r="C39" s="28"/>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2"/>
    </row>
    <row r="40" spans="3:35" s="2" customFormat="1" ht="42" customHeight="1" x14ac:dyDescent="0.15">
      <c r="C40" s="27" t="s">
        <v>126</v>
      </c>
      <c r="D40" s="410" t="s">
        <v>125</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row>
    <row r="41" spans="3:35" s="2" customFormat="1" ht="7.5" customHeight="1" x14ac:dyDescent="0.15">
      <c r="C41" s="28"/>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2"/>
    </row>
    <row r="42" spans="3:35" s="2" customFormat="1" ht="67.5" customHeight="1" x14ac:dyDescent="0.15">
      <c r="C42" s="27" t="s">
        <v>127</v>
      </c>
      <c r="D42" s="410" t="s">
        <v>196</v>
      </c>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row>
    <row r="43" spans="3:35" s="2" customFormat="1" ht="7.5" customHeight="1" x14ac:dyDescent="0.15">
      <c r="C43" s="28"/>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2"/>
    </row>
    <row r="44" spans="3:35" s="2" customFormat="1" ht="27.75" customHeight="1" x14ac:dyDescent="0.15">
      <c r="C44" s="27" t="s">
        <v>129</v>
      </c>
      <c r="D44" s="419" t="s">
        <v>128</v>
      </c>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row>
    <row r="45" spans="3:35" s="2" customFormat="1" ht="7.5" customHeight="1" x14ac:dyDescent="0.15">
      <c r="C45" s="28"/>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2"/>
    </row>
    <row r="46" spans="3:35" s="2" customFormat="1" ht="95.25" customHeight="1" x14ac:dyDescent="0.15">
      <c r="C46" s="27" t="s">
        <v>130</v>
      </c>
      <c r="D46" s="410" t="s">
        <v>197</v>
      </c>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row>
  </sheetData>
  <sheetProtection algorithmName="SHA-512" hashValue="W/qykWR2ZihGCWOGKgUcVnB4ffgP3nM9i/LL5ahLvbsRz0VWVIgDZ8MyBsm2LVtYK02xloadPedc9g9HQDWxnw==" saltValue="pCY+vJQE8lYbhw4zRsRhBw==" spinCount="100000" sheet="1" objects="1" selectLockedCells="1"/>
  <mergeCells count="36">
    <mergeCell ref="F4:G4"/>
    <mergeCell ref="H4:I4"/>
    <mergeCell ref="O13:R13"/>
    <mergeCell ref="J13:K13"/>
    <mergeCell ref="L13:N13"/>
    <mergeCell ref="G13:H13"/>
    <mergeCell ref="B10:O10"/>
    <mergeCell ref="D46:AI46"/>
    <mergeCell ref="Z13:AA13"/>
    <mergeCell ref="M19:Q19"/>
    <mergeCell ref="D40:AI40"/>
    <mergeCell ref="D38:AI38"/>
    <mergeCell ref="D32:AI32"/>
    <mergeCell ref="D34:AI34"/>
    <mergeCell ref="D36:AI36"/>
    <mergeCell ref="A16:AI16"/>
    <mergeCell ref="A14:AI14"/>
    <mergeCell ref="B13:C13"/>
    <mergeCell ref="D13:E13"/>
    <mergeCell ref="D42:AI42"/>
    <mergeCell ref="D44:AI44"/>
    <mergeCell ref="D28:AI28"/>
    <mergeCell ref="D30:AI30"/>
    <mergeCell ref="M18:Q18"/>
    <mergeCell ref="D22:AI22"/>
    <mergeCell ref="D24:AI24"/>
    <mergeCell ref="D26:AI26"/>
    <mergeCell ref="W6:AG6"/>
    <mergeCell ref="AB13:AC13"/>
    <mergeCell ref="AB7:AC7"/>
    <mergeCell ref="AE7:AF7"/>
    <mergeCell ref="B9:O9"/>
    <mergeCell ref="W7:X7"/>
    <mergeCell ref="Y7:Z7"/>
    <mergeCell ref="AB11:AF11"/>
    <mergeCell ref="W11:AA11"/>
  </mergeCells>
  <phoneticPr fontId="2"/>
  <dataValidations count="1">
    <dataValidation type="list" allowBlank="1" showInputMessage="1" showErrorMessage="1" sqref="W7" xr:uid="{48295FC0-2314-4934-AC52-998EF49A52F8}">
      <formula1>"令和"</formula1>
    </dataValidation>
  </dataValidations>
  <printOptions horizontalCentered="1"/>
  <pageMargins left="0.78740157480314965" right="0.78740157480314965" top="0.78740157480314965" bottom="0.55118110236220474" header="0.31496062992125984" footer="0.31496062992125984"/>
  <pageSetup paperSize="9" scale="94" orientation="portrait" r:id="rId1"/>
  <rowBreaks count="1" manualBreakCount="1">
    <brk id="40" max="3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AI48"/>
  <sheetViews>
    <sheetView view="pageBreakPreview" zoomScaleNormal="100" zoomScaleSheetLayoutView="100" workbookViewId="0">
      <selection activeCell="M19" sqref="M19:Q19"/>
    </sheetView>
  </sheetViews>
  <sheetFormatPr defaultColWidth="9" defaultRowHeight="14.25" x14ac:dyDescent="0.15"/>
  <cols>
    <col min="1" max="12" width="2.5" style="1" customWidth="1"/>
    <col min="13" max="17" width="3.375" style="1" customWidth="1"/>
    <col min="18" max="34" width="2.5" style="1" customWidth="1"/>
    <col min="35" max="35" width="3" style="1" customWidth="1"/>
    <col min="36" max="44" width="2.5" style="1" customWidth="1"/>
    <col min="45" max="16384" width="9" style="1"/>
  </cols>
  <sheetData>
    <row r="1" spans="1:35" x14ac:dyDescent="0.15">
      <c r="A1" s="60" t="s">
        <v>141</v>
      </c>
    </row>
    <row r="2" spans="1:35" s="2" customFormat="1" ht="15" customHeight="1" x14ac:dyDescent="0.15">
      <c r="A2" s="2" t="s">
        <v>142</v>
      </c>
    </row>
    <row r="3" spans="1:35" s="2" customFormat="1" ht="15" customHeight="1" x14ac:dyDescent="0.15">
      <c r="Z3" s="16"/>
      <c r="AA3" s="16"/>
      <c r="AC3" s="16"/>
      <c r="AD3" s="16"/>
      <c r="AF3" s="16"/>
      <c r="AG3" s="16"/>
    </row>
    <row r="4" spans="1:35" s="2" customFormat="1" ht="15" customHeight="1" x14ac:dyDescent="0.15">
      <c r="A4" s="3"/>
      <c r="B4" s="3"/>
      <c r="C4" s="3"/>
      <c r="D4" s="427">
        <f>'第１号様式（第４条関係）'!G4</f>
        <v>0</v>
      </c>
      <c r="E4" s="427"/>
      <c r="F4" s="421">
        <f>'第１号様式（第４条関係）'!I4</f>
        <v>0</v>
      </c>
      <c r="G4" s="421"/>
      <c r="H4" s="2" t="s">
        <v>191</v>
      </c>
      <c r="AA4" s="3"/>
      <c r="AB4" s="3"/>
      <c r="AC4" s="3"/>
      <c r="AD4" s="3"/>
      <c r="AE4" s="3"/>
      <c r="AF4" s="3"/>
      <c r="AG4" s="3"/>
      <c r="AH4" s="3"/>
    </row>
    <row r="5" spans="1:35" s="2" customFormat="1" ht="15" customHeight="1" x14ac:dyDescent="0.15"/>
    <row r="6" spans="1:35" s="2" customFormat="1" ht="15" customHeight="1" x14ac:dyDescent="0.15">
      <c r="W6" s="411" t="s">
        <v>271</v>
      </c>
      <c r="X6" s="411"/>
      <c r="Y6" s="411"/>
      <c r="Z6" s="411"/>
      <c r="AA6" s="411"/>
      <c r="AB6" s="411"/>
      <c r="AC6" s="411"/>
      <c r="AD6" s="411"/>
      <c r="AE6" s="411"/>
      <c r="AF6" s="411"/>
      <c r="AG6" s="411"/>
    </row>
    <row r="7" spans="1:35" s="2" customFormat="1" ht="15" customHeight="1" x14ac:dyDescent="0.15">
      <c r="W7" s="415"/>
      <c r="X7" s="415"/>
      <c r="Y7" s="413"/>
      <c r="Z7" s="413"/>
      <c r="AA7" s="15" t="s">
        <v>111</v>
      </c>
      <c r="AB7" s="413"/>
      <c r="AC7" s="413"/>
      <c r="AD7" s="2" t="s">
        <v>1</v>
      </c>
      <c r="AE7" s="413"/>
      <c r="AF7" s="413"/>
      <c r="AG7" s="2" t="s">
        <v>0</v>
      </c>
    </row>
    <row r="8" spans="1:35" s="2" customFormat="1" ht="15" customHeight="1" x14ac:dyDescent="0.15">
      <c r="W8" s="32"/>
      <c r="X8" s="32"/>
      <c r="Y8" s="32"/>
      <c r="Z8" s="32"/>
      <c r="AA8" s="33"/>
      <c r="AB8" s="31"/>
      <c r="AC8" s="32"/>
      <c r="AD8" s="33"/>
      <c r="AE8" s="31"/>
      <c r="AF8" s="32"/>
      <c r="AG8" s="33"/>
    </row>
    <row r="9" spans="1:35" ht="15" customHeight="1" x14ac:dyDescent="0.15">
      <c r="A9" s="2"/>
      <c r="B9" s="414">
        <f>'第１号様式（第４条関係）'!S12</f>
        <v>0</v>
      </c>
      <c r="C9" s="414"/>
      <c r="D9" s="414"/>
      <c r="E9" s="414"/>
      <c r="F9" s="414"/>
      <c r="G9" s="414"/>
      <c r="H9" s="414"/>
      <c r="I9" s="414"/>
      <c r="J9" s="414"/>
      <c r="K9" s="414"/>
      <c r="L9" s="414"/>
      <c r="M9" s="414"/>
      <c r="N9" s="414"/>
      <c r="O9" s="414"/>
      <c r="P9" s="2"/>
      <c r="Q9" s="2"/>
      <c r="R9" s="2"/>
      <c r="S9" s="2"/>
      <c r="T9" s="2"/>
      <c r="U9" s="2"/>
      <c r="V9" s="2"/>
      <c r="W9" s="2"/>
      <c r="X9" s="2"/>
      <c r="Y9" s="2"/>
      <c r="Z9" s="2"/>
      <c r="AA9" s="2"/>
      <c r="AB9" s="2"/>
      <c r="AC9" s="2"/>
      <c r="AD9" s="2"/>
      <c r="AE9" s="2"/>
      <c r="AF9" s="2"/>
      <c r="AG9" s="2"/>
      <c r="AH9" s="2"/>
      <c r="AI9" s="2"/>
    </row>
    <row r="10" spans="1:35" ht="15" customHeight="1" x14ac:dyDescent="0.15">
      <c r="A10" s="2"/>
      <c r="B10" s="423">
        <f>'第１号様式（第４条関係）'!S13</f>
        <v>0</v>
      </c>
      <c r="C10" s="423"/>
      <c r="D10" s="423"/>
      <c r="E10" s="423"/>
      <c r="F10" s="423"/>
      <c r="G10" s="423"/>
      <c r="H10" s="423"/>
      <c r="I10" s="423"/>
      <c r="J10" s="423"/>
      <c r="K10" s="423"/>
      <c r="L10" s="423"/>
      <c r="M10" s="423"/>
      <c r="N10" s="423"/>
      <c r="O10" s="423"/>
      <c r="P10" s="2" t="s">
        <v>10</v>
      </c>
      <c r="Q10" s="2"/>
      <c r="R10" s="2"/>
      <c r="S10" s="2"/>
      <c r="T10" s="2"/>
      <c r="U10" s="2"/>
      <c r="V10" s="2"/>
      <c r="W10" s="2"/>
      <c r="X10" s="2"/>
      <c r="Y10" s="2"/>
      <c r="Z10" s="2"/>
      <c r="AA10" s="2"/>
      <c r="AB10" s="2"/>
      <c r="AC10" s="2"/>
      <c r="AD10" s="2"/>
      <c r="AE10" s="2"/>
      <c r="AF10" s="2"/>
      <c r="AG10" s="2"/>
      <c r="AH10" s="2"/>
      <c r="AI10" s="2"/>
    </row>
    <row r="11" spans="1:35" ht="15" customHeight="1" x14ac:dyDescent="0.15">
      <c r="A11" s="2"/>
      <c r="B11" s="2"/>
      <c r="C11" s="2"/>
      <c r="D11" s="2"/>
      <c r="E11" s="2"/>
      <c r="F11" s="2"/>
      <c r="G11" s="2"/>
      <c r="H11" s="2"/>
      <c r="I11" s="2"/>
      <c r="J11" s="2"/>
      <c r="K11" s="2"/>
      <c r="L11" s="2"/>
      <c r="M11" s="2"/>
      <c r="N11" s="2"/>
      <c r="O11" s="2"/>
      <c r="P11" s="2"/>
      <c r="Q11" s="2"/>
      <c r="R11" s="2"/>
      <c r="S11" s="2"/>
      <c r="T11" s="2"/>
      <c r="U11" s="2"/>
      <c r="W11" s="416" t="s">
        <v>32</v>
      </c>
      <c r="X11" s="416"/>
      <c r="Y11" s="416"/>
      <c r="Z11" s="416"/>
      <c r="AA11" s="416"/>
      <c r="AB11" s="414">
        <f>'第１号様式（第４条関係）'!G9</f>
        <v>0</v>
      </c>
      <c r="AC11" s="414"/>
      <c r="AD11" s="414"/>
      <c r="AE11" s="414"/>
      <c r="AF11" s="414"/>
      <c r="AG11" s="2"/>
      <c r="AH11" s="2"/>
    </row>
    <row r="12" spans="1:35" s="2" customFormat="1" ht="15" customHeight="1" x14ac:dyDescent="0.15"/>
    <row r="13" spans="1:35" s="2" customFormat="1" ht="19.5" customHeight="1" x14ac:dyDescent="0.15">
      <c r="B13" s="424"/>
      <c r="C13" s="424"/>
      <c r="D13" s="421">
        <f>'第６号様式 (第５条関係)'!Z7</f>
        <v>0</v>
      </c>
      <c r="E13" s="421"/>
      <c r="F13" s="9" t="s">
        <v>2</v>
      </c>
      <c r="G13" s="421">
        <f>'第６号様式 (第５条関係)'!AC7</f>
        <v>0</v>
      </c>
      <c r="H13" s="421"/>
      <c r="I13" s="9" t="s">
        <v>1</v>
      </c>
      <c r="J13" s="421">
        <f>'第６号様式 (第５条関係)'!AE7</f>
        <v>0</v>
      </c>
      <c r="K13" s="421"/>
      <c r="L13" s="2" t="s">
        <v>11</v>
      </c>
      <c r="N13" s="242" t="str">
        <f>'第６号様式 (第５条関係)'!Y6</f>
        <v xml:space="preserve">第　  号   </v>
      </c>
      <c r="O13" s="242"/>
      <c r="P13" s="242"/>
      <c r="Q13" s="242"/>
      <c r="R13" s="242"/>
      <c r="S13" s="2" t="s">
        <v>193</v>
      </c>
      <c r="Z13" s="9"/>
      <c r="AA13" s="9"/>
      <c r="AB13" s="425" t="s">
        <v>244</v>
      </c>
      <c r="AC13" s="425"/>
      <c r="AD13" s="242">
        <f>'第１号様式（第４条関係）'!F15</f>
        <v>0</v>
      </c>
      <c r="AE13" s="242"/>
      <c r="AF13" s="2" t="s">
        <v>195</v>
      </c>
    </row>
    <row r="14" spans="1:35" s="2" customFormat="1" ht="36.75" customHeight="1" x14ac:dyDescent="0.15">
      <c r="A14" s="410" t="s">
        <v>198</v>
      </c>
      <c r="B14" s="41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row>
    <row r="15" spans="1:35" s="2" customFormat="1" ht="15" customHeight="1" x14ac:dyDescent="0.15"/>
    <row r="16" spans="1:35" s="2" customFormat="1" ht="19.5" customHeight="1" x14ac:dyDescent="0.15">
      <c r="A16" s="242" t="s">
        <v>3</v>
      </c>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row>
    <row r="17" spans="2:35" s="2" customFormat="1" ht="19.5" customHeight="1" x14ac:dyDescent="0.15"/>
    <row r="18" spans="2:35" s="72" customFormat="1" ht="23.25" customHeight="1" x14ac:dyDescent="0.15">
      <c r="H18" s="2"/>
      <c r="I18" s="2"/>
      <c r="J18" s="2"/>
      <c r="K18" s="2" t="s">
        <v>194</v>
      </c>
      <c r="L18" s="2" t="s">
        <v>13</v>
      </c>
      <c r="M18" s="426">
        <f>'第５号様式（第６条関係）'!M18</f>
        <v>0</v>
      </c>
      <c r="N18" s="426"/>
      <c r="O18" s="426"/>
      <c r="P18" s="426"/>
      <c r="Q18" s="426"/>
      <c r="R18" s="26" t="s">
        <v>192</v>
      </c>
      <c r="S18" s="26"/>
      <c r="T18" s="26"/>
    </row>
    <row r="19" spans="2:35" s="2" customFormat="1" ht="23.25" customHeight="1" x14ac:dyDescent="0.15">
      <c r="B19" s="15" t="s">
        <v>7</v>
      </c>
      <c r="C19" s="2" t="s">
        <v>113</v>
      </c>
      <c r="L19" s="2" t="s">
        <v>13</v>
      </c>
      <c r="M19" s="409"/>
      <c r="N19" s="409"/>
      <c r="O19" s="409"/>
      <c r="P19" s="409"/>
      <c r="Q19" s="409"/>
      <c r="R19" s="26"/>
      <c r="S19" s="26"/>
      <c r="T19" s="26"/>
    </row>
    <row r="20" spans="2:35" s="72" customFormat="1" ht="23.25" customHeight="1" x14ac:dyDescent="0.15">
      <c r="H20" s="2"/>
      <c r="I20" s="2"/>
      <c r="J20" s="2"/>
      <c r="K20" s="2" t="s">
        <v>194</v>
      </c>
      <c r="L20" s="2" t="s">
        <v>13</v>
      </c>
      <c r="M20" s="426">
        <f>'第５号様式（第６条関係）'!M19</f>
        <v>0</v>
      </c>
      <c r="N20" s="426"/>
      <c r="O20" s="426"/>
      <c r="P20" s="426"/>
      <c r="Q20" s="426"/>
      <c r="R20" s="26" t="s">
        <v>192</v>
      </c>
      <c r="S20" s="26"/>
      <c r="T20" s="26"/>
    </row>
    <row r="21" spans="2:35" s="2" customFormat="1" ht="23.25" customHeight="1" x14ac:dyDescent="0.15">
      <c r="B21" s="15" t="s">
        <v>114</v>
      </c>
      <c r="C21" s="2" t="s">
        <v>115</v>
      </c>
      <c r="L21" s="2" t="s">
        <v>13</v>
      </c>
      <c r="M21" s="409"/>
      <c r="N21" s="409"/>
      <c r="O21" s="409"/>
      <c r="P21" s="409"/>
      <c r="Q21" s="409"/>
      <c r="R21" s="26"/>
      <c r="S21" s="26"/>
      <c r="T21" s="26"/>
    </row>
    <row r="22" spans="2:35" s="2" customFormat="1" ht="11.25" customHeight="1" x14ac:dyDescent="0.15">
      <c r="C22" s="15"/>
      <c r="Q22" s="21"/>
      <c r="R22" s="21"/>
      <c r="S22" s="21"/>
      <c r="T22" s="21"/>
      <c r="U22" s="21"/>
      <c r="V22" s="21"/>
      <c r="W22" s="21"/>
      <c r="X22" s="21"/>
      <c r="Y22" s="21"/>
      <c r="Z22" s="21"/>
      <c r="AA22" s="21"/>
      <c r="AB22" s="21"/>
      <c r="AC22" s="21"/>
      <c r="AD22" s="21"/>
      <c r="AE22" s="21"/>
      <c r="AF22" s="21"/>
      <c r="AG22" s="21"/>
      <c r="AH22" s="21"/>
    </row>
    <row r="23" spans="2:35" s="2" customFormat="1" ht="23.25" customHeight="1" x14ac:dyDescent="0.15">
      <c r="B23" s="15" t="s">
        <v>8</v>
      </c>
      <c r="C23" s="15" t="s">
        <v>14</v>
      </c>
      <c r="Q23" s="23"/>
      <c r="R23" s="23"/>
      <c r="S23" s="23"/>
      <c r="T23" s="23"/>
      <c r="U23" s="23"/>
      <c r="V23" s="23"/>
      <c r="W23" s="24"/>
      <c r="X23" s="25"/>
      <c r="Y23" s="23"/>
      <c r="Z23" s="23"/>
      <c r="AA23" s="23"/>
      <c r="AB23" s="23"/>
      <c r="AC23" s="23"/>
      <c r="AD23" s="24"/>
      <c r="AE23" s="24"/>
      <c r="AF23" s="24"/>
      <c r="AG23" s="24"/>
      <c r="AH23" s="24"/>
    </row>
    <row r="24" spans="2:35" s="2" customFormat="1" ht="27.75" customHeight="1" x14ac:dyDescent="0.15">
      <c r="C24" s="27" t="s">
        <v>15</v>
      </c>
      <c r="D24" s="410" t="s">
        <v>116</v>
      </c>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row>
    <row r="25" spans="2:35" s="2" customFormat="1" ht="7.5" customHeight="1" x14ac:dyDescent="0.15">
      <c r="C25" s="28"/>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2"/>
    </row>
    <row r="26" spans="2:35" s="2" customFormat="1" ht="27.75" customHeight="1" x14ac:dyDescent="0.15">
      <c r="C26" s="27" t="s">
        <v>27</v>
      </c>
      <c r="D26" s="410" t="s">
        <v>117</v>
      </c>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row>
    <row r="27" spans="2:35" s="2" customFormat="1" ht="7.5" customHeight="1" x14ac:dyDescent="0.15">
      <c r="C27" s="28"/>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2"/>
    </row>
    <row r="28" spans="2:35" s="2" customFormat="1" ht="28.5" customHeight="1" x14ac:dyDescent="0.15">
      <c r="C28" s="27" t="s">
        <v>16</v>
      </c>
      <c r="D28" s="410" t="s">
        <v>118</v>
      </c>
      <c r="E28" s="410"/>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row>
    <row r="29" spans="2:35" s="2" customFormat="1" ht="7.5" customHeight="1" x14ac:dyDescent="0.15">
      <c r="C29" s="28"/>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22"/>
    </row>
    <row r="30" spans="2:35" s="2" customFormat="1" ht="42" customHeight="1" x14ac:dyDescent="0.15">
      <c r="C30" s="27" t="s">
        <v>42</v>
      </c>
      <c r="D30" s="410" t="s">
        <v>119</v>
      </c>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row>
    <row r="31" spans="2:35" s="2" customFormat="1" ht="7.5" customHeight="1" x14ac:dyDescent="0.15">
      <c r="C31" s="28"/>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2"/>
    </row>
    <row r="32" spans="2:35" s="2" customFormat="1" ht="42" customHeight="1" x14ac:dyDescent="0.15">
      <c r="C32" s="27" t="s">
        <v>17</v>
      </c>
      <c r="D32" s="410" t="s">
        <v>120</v>
      </c>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row>
    <row r="33" spans="3:35" s="2" customFormat="1" ht="7.5" customHeight="1" x14ac:dyDescent="0.15">
      <c r="C33" s="28"/>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2"/>
    </row>
    <row r="34" spans="3:35" s="2" customFormat="1" ht="67.5" customHeight="1" x14ac:dyDescent="0.15">
      <c r="C34" s="27" t="s">
        <v>44</v>
      </c>
      <c r="D34" s="410" t="s">
        <v>121</v>
      </c>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0"/>
    </row>
    <row r="35" spans="3:35" s="2" customFormat="1" ht="7.5" customHeight="1" x14ac:dyDescent="0.15">
      <c r="C35" s="28"/>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2"/>
    </row>
    <row r="36" spans="3:35" s="2" customFormat="1" ht="27.75" customHeight="1" x14ac:dyDescent="0.15">
      <c r="C36" s="27" t="s">
        <v>43</v>
      </c>
      <c r="D36" s="410" t="s">
        <v>122</v>
      </c>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row>
    <row r="37" spans="3:35" s="2" customFormat="1" ht="7.5" customHeight="1" x14ac:dyDescent="0.15">
      <c r="C37" s="28"/>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2"/>
    </row>
    <row r="38" spans="3:35" s="2" customFormat="1" ht="44.25" customHeight="1" x14ac:dyDescent="0.15">
      <c r="C38" s="27" t="s">
        <v>45</v>
      </c>
      <c r="D38" s="419" t="s">
        <v>123</v>
      </c>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row>
    <row r="39" spans="3:35" s="2" customFormat="1" ht="7.5" customHeight="1" x14ac:dyDescent="0.15">
      <c r="C39" s="28"/>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2"/>
    </row>
    <row r="40" spans="3:35" s="2" customFormat="1" ht="27.75" customHeight="1" x14ac:dyDescent="0.15">
      <c r="C40" s="27" t="s">
        <v>46</v>
      </c>
      <c r="D40" s="419" t="s">
        <v>124</v>
      </c>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row>
    <row r="41" spans="3:35" s="2" customFormat="1" ht="7.5" customHeight="1" x14ac:dyDescent="0.15">
      <c r="C41" s="28"/>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2"/>
    </row>
    <row r="42" spans="3:35" s="2" customFormat="1" ht="42" customHeight="1" x14ac:dyDescent="0.15">
      <c r="C42" s="27" t="s">
        <v>126</v>
      </c>
      <c r="D42" s="410" t="s">
        <v>125</v>
      </c>
      <c r="E42" s="418"/>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row>
    <row r="43" spans="3:35" s="2" customFormat="1" ht="7.5" customHeight="1" x14ac:dyDescent="0.15">
      <c r="C43" s="28"/>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2"/>
    </row>
    <row r="44" spans="3:35" s="2" customFormat="1" ht="67.5" customHeight="1" x14ac:dyDescent="0.15">
      <c r="C44" s="27" t="s">
        <v>127</v>
      </c>
      <c r="D44" s="410" t="s">
        <v>196</v>
      </c>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row>
    <row r="45" spans="3:35" s="2" customFormat="1" ht="7.5" customHeight="1" x14ac:dyDescent="0.15">
      <c r="C45" s="28"/>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2"/>
    </row>
    <row r="46" spans="3:35" s="2" customFormat="1" ht="27.75" customHeight="1" x14ac:dyDescent="0.15">
      <c r="C46" s="27" t="s">
        <v>129</v>
      </c>
      <c r="D46" s="419" t="s">
        <v>128</v>
      </c>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row>
    <row r="47" spans="3:35" s="2" customFormat="1" ht="7.5" customHeight="1" x14ac:dyDescent="0.15">
      <c r="C47" s="28"/>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2"/>
    </row>
    <row r="48" spans="3:35" s="2" customFormat="1" ht="95.25" customHeight="1" x14ac:dyDescent="0.15">
      <c r="C48" s="27" t="s">
        <v>130</v>
      </c>
      <c r="D48" s="410" t="s">
        <v>197</v>
      </c>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row>
  </sheetData>
  <sheetProtection algorithmName="SHA-512" hashValue="ogxVKJw2IZWkMMCGC9BgGkNOOEcQXnizsEKKGOubQ92WHHfG0SjiunLZTsvfCMVy5dw/Gijy3HSQumzjJERyUQ==" saltValue="J/Z/tadDoJ16ob+foUGHPg==" spinCount="100000" sheet="1" objects="1" selectLockedCells="1"/>
  <mergeCells count="37">
    <mergeCell ref="D4:E4"/>
    <mergeCell ref="F4:G4"/>
    <mergeCell ref="Y7:Z7"/>
    <mergeCell ref="W7:X7"/>
    <mergeCell ref="J13:K13"/>
    <mergeCell ref="G13:H13"/>
    <mergeCell ref="D13:E13"/>
    <mergeCell ref="W6:AG6"/>
    <mergeCell ref="B9:O9"/>
    <mergeCell ref="B10:O10"/>
    <mergeCell ref="W11:AA11"/>
    <mergeCell ref="AB11:AF11"/>
    <mergeCell ref="AB7:AC7"/>
    <mergeCell ref="AE7:AF7"/>
    <mergeCell ref="D42:AI42"/>
    <mergeCell ref="D44:AI44"/>
    <mergeCell ref="D46:AI46"/>
    <mergeCell ref="D48:AI48"/>
    <mergeCell ref="M18:Q18"/>
    <mergeCell ref="M20:Q20"/>
    <mergeCell ref="D30:AI30"/>
    <mergeCell ref="D32:AI32"/>
    <mergeCell ref="D34:AI34"/>
    <mergeCell ref="D36:AI36"/>
    <mergeCell ref="D38:AI38"/>
    <mergeCell ref="D40:AI40"/>
    <mergeCell ref="D26:AI26"/>
    <mergeCell ref="D28:AI28"/>
    <mergeCell ref="A16:AI16"/>
    <mergeCell ref="M19:Q19"/>
    <mergeCell ref="M21:Q21"/>
    <mergeCell ref="D24:AI24"/>
    <mergeCell ref="N13:R13"/>
    <mergeCell ref="A14:AI14"/>
    <mergeCell ref="B13:C13"/>
    <mergeCell ref="AB13:AC13"/>
    <mergeCell ref="AD13:AE13"/>
  </mergeCells>
  <phoneticPr fontId="2"/>
  <dataValidations count="1">
    <dataValidation type="list" allowBlank="1" showInputMessage="1" showErrorMessage="1" sqref="AB13 W7 B13" xr:uid="{00000000-0002-0000-0800-000000000000}">
      <formula1>"令和"</formula1>
    </dataValidation>
  </dataValidations>
  <printOptions horizontalCentered="1"/>
  <pageMargins left="0.78740157480314965" right="0.78740157480314965" top="0.78740157480314965" bottom="0.55118110236220474" header="0.31496062992125984" footer="0.31496062992125984"/>
  <pageSetup paperSize="9" scale="94" orientation="portrait" r:id="rId1"/>
  <rowBreaks count="1" manualBreakCount="1">
    <brk id="42" max="3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AY43"/>
  <sheetViews>
    <sheetView view="pageBreakPreview" zoomScaleNormal="100" zoomScaleSheetLayoutView="100" workbookViewId="0">
      <selection activeCell="T24" sqref="T24:U24"/>
    </sheetView>
  </sheetViews>
  <sheetFormatPr defaultColWidth="9" defaultRowHeight="14.25" x14ac:dyDescent="0.15"/>
  <cols>
    <col min="1" max="28" width="2.5" style="1" customWidth="1"/>
    <col min="29" max="29" width="3.625" style="1" customWidth="1"/>
    <col min="30" max="33" width="2.5" style="1" customWidth="1"/>
    <col min="34" max="34" width="2.125" style="1" customWidth="1"/>
    <col min="35" max="44" width="2.5" style="1" customWidth="1"/>
    <col min="45" max="16384" width="9" style="1"/>
  </cols>
  <sheetData>
    <row r="1" spans="1:51" x14ac:dyDescent="0.15">
      <c r="A1" s="2"/>
    </row>
    <row r="2" spans="1:51" s="2" customFormat="1" ht="19.5" customHeight="1" x14ac:dyDescent="0.15">
      <c r="A2" s="2" t="s">
        <v>135</v>
      </c>
    </row>
    <row r="3" spans="1:51" s="2" customFormat="1" ht="19.5" customHeight="1" x14ac:dyDescent="0.15"/>
    <row r="4" spans="1:51" s="2" customFormat="1" ht="15" customHeight="1" x14ac:dyDescent="0.15">
      <c r="A4" s="3"/>
      <c r="B4" s="3"/>
      <c r="C4" s="3"/>
      <c r="D4" s="412">
        <f>'第１号様式（第４条関係）'!G4</f>
        <v>0</v>
      </c>
      <c r="E4" s="412"/>
      <c r="F4" s="421">
        <f>'第１号様式（第４条関係）'!I4</f>
        <v>0</v>
      </c>
      <c r="G4" s="421"/>
      <c r="H4" s="2" t="s">
        <v>108</v>
      </c>
      <c r="X4" s="3"/>
      <c r="Y4" s="3"/>
      <c r="Z4" s="3"/>
      <c r="AA4" s="3"/>
      <c r="AB4" s="3"/>
      <c r="AC4" s="3"/>
      <c r="AD4" s="3"/>
      <c r="AE4" s="3"/>
    </row>
    <row r="5" spans="1:51" s="2" customFormat="1" ht="15" customHeight="1" x14ac:dyDescent="0.15"/>
    <row r="6" spans="1:51" s="2" customFormat="1" ht="15" customHeight="1" x14ac:dyDescent="0.15">
      <c r="Y6" s="251" t="s">
        <v>270</v>
      </c>
      <c r="Z6" s="251"/>
      <c r="AA6" s="251"/>
      <c r="AB6" s="251"/>
      <c r="AC6" s="251"/>
      <c r="AD6" s="251"/>
      <c r="AE6" s="251"/>
      <c r="AF6" s="251"/>
      <c r="AG6" s="251"/>
    </row>
    <row r="7" spans="1:51" s="2" customFormat="1" ht="15" customHeight="1" x14ac:dyDescent="0.15">
      <c r="V7" s="15"/>
      <c r="W7" s="15"/>
      <c r="X7" s="238"/>
      <c r="Y7" s="238"/>
      <c r="Z7" s="236"/>
      <c r="AA7" s="236"/>
      <c r="AB7" s="15" t="s">
        <v>293</v>
      </c>
      <c r="AC7" s="82"/>
      <c r="AD7" s="2" t="s">
        <v>1</v>
      </c>
      <c r="AE7" s="236"/>
      <c r="AF7" s="236"/>
      <c r="AG7" s="2" t="s">
        <v>0</v>
      </c>
    </row>
    <row r="8" spans="1:51" s="2" customFormat="1" ht="15.75" customHeight="1" x14ac:dyDescent="0.15"/>
    <row r="9" spans="1:51" s="2" customFormat="1" ht="19.5" customHeight="1" x14ac:dyDescent="0.15">
      <c r="B9" s="416" t="s">
        <v>32</v>
      </c>
      <c r="C9" s="416"/>
      <c r="D9" s="416"/>
      <c r="E9" s="416"/>
      <c r="F9" s="416"/>
      <c r="G9" s="414">
        <f>'第１号様式（第４条関係）'!G9</f>
        <v>0</v>
      </c>
      <c r="H9" s="414"/>
      <c r="I9" s="414"/>
      <c r="J9" s="414"/>
      <c r="K9" s="414"/>
      <c r="L9" s="2" t="s">
        <v>33</v>
      </c>
    </row>
    <row r="10" spans="1:51" s="2" customFormat="1" ht="15.75" customHeight="1" x14ac:dyDescent="0.15"/>
    <row r="11" spans="1:51" s="2" customFormat="1" ht="19.5" customHeight="1" x14ac:dyDescent="0.15">
      <c r="N11" s="247" t="s">
        <v>199</v>
      </c>
      <c r="O11" s="247"/>
      <c r="P11" s="247"/>
      <c r="Q11" s="247"/>
      <c r="R11" s="247"/>
      <c r="T11" s="423">
        <f>'第１号様式（第４条関係）'!S11</f>
        <v>0</v>
      </c>
      <c r="U11" s="423"/>
      <c r="V11" s="423"/>
      <c r="W11" s="423"/>
      <c r="X11" s="423"/>
      <c r="Y11" s="423"/>
      <c r="Z11" s="423"/>
      <c r="AA11" s="423"/>
      <c r="AB11" s="423"/>
      <c r="AC11" s="423"/>
      <c r="AD11" s="423"/>
      <c r="AE11" s="423"/>
      <c r="AF11" s="423"/>
      <c r="AG11" s="423"/>
      <c r="AH11" s="10"/>
      <c r="AI11" s="4"/>
    </row>
    <row r="12" spans="1:51" s="2" customFormat="1" ht="19.5" customHeight="1" x14ac:dyDescent="0.15">
      <c r="N12" s="247" t="s">
        <v>200</v>
      </c>
      <c r="O12" s="247"/>
      <c r="P12" s="247"/>
      <c r="Q12" s="247"/>
      <c r="R12" s="247"/>
      <c r="T12" s="423">
        <f>'第１号様式（第４条関係）'!S12</f>
        <v>0</v>
      </c>
      <c r="U12" s="423"/>
      <c r="V12" s="423"/>
      <c r="W12" s="423"/>
      <c r="X12" s="423"/>
      <c r="Y12" s="423"/>
      <c r="Z12" s="423"/>
      <c r="AA12" s="423"/>
      <c r="AB12" s="423"/>
      <c r="AC12" s="423"/>
      <c r="AD12" s="423"/>
      <c r="AE12" s="423"/>
      <c r="AF12" s="423"/>
      <c r="AG12" s="423"/>
      <c r="AH12" s="10"/>
      <c r="AI12" s="4"/>
    </row>
    <row r="13" spans="1:51" s="2" customFormat="1" ht="19.5" customHeight="1" x14ac:dyDescent="0.15">
      <c r="N13" s="246" t="s">
        <v>72</v>
      </c>
      <c r="O13" s="246"/>
      <c r="P13" s="246"/>
      <c r="Q13" s="246"/>
      <c r="R13" s="246"/>
      <c r="T13" s="423">
        <f>'第１号様式（第４条関係）'!S13</f>
        <v>0</v>
      </c>
      <c r="U13" s="423"/>
      <c r="V13" s="423"/>
      <c r="W13" s="423"/>
      <c r="X13" s="423"/>
      <c r="Y13" s="423"/>
      <c r="Z13" s="423"/>
      <c r="AA13" s="423"/>
      <c r="AB13" s="423"/>
      <c r="AC13" s="423"/>
      <c r="AD13" s="423"/>
      <c r="AE13" s="423"/>
      <c r="AF13" s="423"/>
      <c r="AG13" s="423"/>
      <c r="AH13" s="10"/>
      <c r="AI13" s="4"/>
    </row>
    <row r="14" spans="1:51" s="2" customFormat="1" ht="15.75" customHeight="1" x14ac:dyDescent="0.15">
      <c r="AH14" s="3"/>
      <c r="AY14" s="9"/>
    </row>
    <row r="15" spans="1:51" s="2" customFormat="1" ht="15.75" customHeight="1" x14ac:dyDescent="0.15"/>
    <row r="16" spans="1:51" s="2" customFormat="1" ht="19.5" customHeight="1" x14ac:dyDescent="0.15">
      <c r="B16" s="274"/>
      <c r="C16" s="274"/>
      <c r="D16" s="236"/>
      <c r="E16" s="236"/>
      <c r="F16" s="15" t="s">
        <v>2</v>
      </c>
      <c r="G16" s="437"/>
      <c r="H16" s="437"/>
      <c r="I16" s="15" t="s">
        <v>1</v>
      </c>
      <c r="J16" s="437"/>
      <c r="K16" s="437"/>
      <c r="L16" s="2" t="s">
        <v>11</v>
      </c>
      <c r="O16" s="236"/>
      <c r="P16" s="236"/>
      <c r="Q16" s="236"/>
      <c r="R16" s="2" t="s">
        <v>131</v>
      </c>
      <c r="S16" s="236"/>
      <c r="T16" s="236"/>
      <c r="U16" s="236"/>
      <c r="V16" s="422" t="s">
        <v>249</v>
      </c>
      <c r="W16" s="422"/>
      <c r="X16" s="236"/>
      <c r="Y16" s="236"/>
      <c r="Z16" s="242" t="s">
        <v>240</v>
      </c>
      <c r="AA16" s="242"/>
      <c r="AB16" s="242"/>
      <c r="AC16" s="242"/>
      <c r="AD16" s="242"/>
      <c r="AE16" s="242"/>
      <c r="AF16" s="242"/>
      <c r="AG16" s="242"/>
      <c r="AI16" s="81"/>
      <c r="AJ16" s="80"/>
      <c r="AK16" s="80"/>
      <c r="AL16" s="80"/>
      <c r="AM16" s="80"/>
    </row>
    <row r="17" spans="1:38" s="2" customFormat="1" ht="19.5" customHeight="1" x14ac:dyDescent="0.15">
      <c r="A17" s="412">
        <f>'第１号様式（第４条関係）'!G4</f>
        <v>0</v>
      </c>
      <c r="B17" s="412"/>
      <c r="C17" s="421">
        <f>'第１号様式（第４条関係）'!I4</f>
        <v>0</v>
      </c>
      <c r="D17" s="421"/>
      <c r="E17" s="15" t="s">
        <v>225</v>
      </c>
      <c r="AI17" s="80"/>
      <c r="AJ17" s="80"/>
      <c r="AK17" s="80"/>
      <c r="AL17" s="80"/>
    </row>
    <row r="18" spans="1:38" s="2" customFormat="1" ht="28.5" customHeight="1" x14ac:dyDescent="0.15">
      <c r="A18" s="410" t="s">
        <v>226</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row>
    <row r="19" spans="1:38" s="2" customFormat="1" ht="15" customHeight="1" x14ac:dyDescent="0.15"/>
    <row r="20" spans="1:38" s="2" customFormat="1" ht="19.5" customHeight="1" x14ac:dyDescent="0.15">
      <c r="A20" s="242" t="s">
        <v>3</v>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row>
    <row r="21" spans="1:38" s="2" customFormat="1" ht="1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8" s="2" customFormat="1" ht="15" customHeight="1" x14ac:dyDescent="0.15"/>
    <row r="23" spans="1:38" ht="85.5" customHeight="1" x14ac:dyDescent="0.15">
      <c r="B23" s="58" t="s">
        <v>109</v>
      </c>
      <c r="C23" s="368" t="s">
        <v>24</v>
      </c>
      <c r="D23" s="368"/>
      <c r="E23" s="368"/>
      <c r="F23" s="368"/>
      <c r="G23" s="368"/>
      <c r="H23" s="368"/>
      <c r="I23" s="368"/>
      <c r="J23" s="369"/>
      <c r="K23" s="434"/>
      <c r="L23" s="435"/>
      <c r="M23" s="435"/>
      <c r="N23" s="435"/>
      <c r="O23" s="435"/>
      <c r="P23" s="435"/>
      <c r="Q23" s="435"/>
      <c r="R23" s="435"/>
      <c r="S23" s="435"/>
      <c r="T23" s="435"/>
      <c r="U23" s="435"/>
      <c r="V23" s="435"/>
      <c r="W23" s="435"/>
      <c r="X23" s="435"/>
      <c r="Y23" s="435"/>
      <c r="Z23" s="435"/>
      <c r="AA23" s="435"/>
      <c r="AB23" s="435"/>
      <c r="AC23" s="435"/>
      <c r="AD23" s="435"/>
      <c r="AE23" s="435"/>
      <c r="AF23" s="435"/>
      <c r="AG23" s="436"/>
    </row>
    <row r="24" spans="1:38" ht="27.75" customHeight="1" x14ac:dyDescent="0.15">
      <c r="B24" s="440" t="s">
        <v>265</v>
      </c>
      <c r="C24" s="271" t="s">
        <v>76</v>
      </c>
      <c r="D24" s="271"/>
      <c r="E24" s="271"/>
      <c r="F24" s="271"/>
      <c r="G24" s="271"/>
      <c r="H24" s="271"/>
      <c r="I24" s="271"/>
      <c r="J24" s="271"/>
      <c r="K24" s="443" t="s">
        <v>266</v>
      </c>
      <c r="L24" s="444"/>
      <c r="M24" s="444"/>
      <c r="N24" s="444"/>
      <c r="O24" s="447"/>
      <c r="P24" s="447"/>
      <c r="Q24" s="451"/>
      <c r="R24" s="451"/>
      <c r="S24" s="121" t="s">
        <v>2</v>
      </c>
      <c r="T24" s="450"/>
      <c r="U24" s="450"/>
      <c r="V24" s="121" t="s">
        <v>1</v>
      </c>
      <c r="W24" s="450"/>
      <c r="X24" s="450"/>
      <c r="Y24" s="121" t="s">
        <v>0</v>
      </c>
      <c r="Z24" s="448" t="s">
        <v>192</v>
      </c>
      <c r="AA24" s="448"/>
      <c r="AB24" s="448"/>
      <c r="AC24" s="448"/>
      <c r="AD24" s="448"/>
      <c r="AE24" s="448"/>
      <c r="AF24" s="448"/>
      <c r="AG24" s="449"/>
    </row>
    <row r="25" spans="1:38" ht="25.5" customHeight="1" x14ac:dyDescent="0.15">
      <c r="B25" s="441"/>
      <c r="C25" s="442"/>
      <c r="D25" s="442"/>
      <c r="E25" s="442"/>
      <c r="F25" s="442"/>
      <c r="G25" s="442"/>
      <c r="H25" s="442"/>
      <c r="I25" s="442"/>
      <c r="J25" s="442"/>
      <c r="K25" s="445" t="s">
        <v>267</v>
      </c>
      <c r="L25" s="446"/>
      <c r="M25" s="446"/>
      <c r="N25" s="446"/>
      <c r="O25" s="452"/>
      <c r="P25" s="452"/>
      <c r="Q25" s="453"/>
      <c r="R25" s="453"/>
      <c r="S25" s="128" t="s">
        <v>2</v>
      </c>
      <c r="T25" s="453"/>
      <c r="U25" s="453"/>
      <c r="V25" s="128" t="s">
        <v>1</v>
      </c>
      <c r="W25" s="453"/>
      <c r="X25" s="453"/>
      <c r="Y25" s="128" t="s">
        <v>0</v>
      </c>
      <c r="Z25" s="119"/>
      <c r="AA25" s="119"/>
      <c r="AB25" s="119"/>
      <c r="AC25" s="119"/>
      <c r="AD25" s="119"/>
      <c r="AE25" s="119"/>
      <c r="AF25" s="119"/>
      <c r="AG25" s="120"/>
    </row>
    <row r="27" spans="1:38" customFormat="1" ht="14.25" customHeight="1" x14ac:dyDescent="0.15">
      <c r="B27" s="41"/>
      <c r="C27" s="59" t="s">
        <v>228</v>
      </c>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row>
    <row r="28" spans="1:38" customFormat="1" ht="14.25" customHeight="1" x14ac:dyDescent="0.15">
      <c r="B28" s="41"/>
      <c r="C28" s="433">
        <v>-1</v>
      </c>
      <c r="D28" s="433"/>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row>
    <row r="29" spans="1:38" customFormat="1" ht="14.25" customHeight="1" x14ac:dyDescent="0.15">
      <c r="B29" s="41"/>
      <c r="C29" s="433">
        <v>-2</v>
      </c>
      <c r="D29" s="433"/>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row>
    <row r="30" spans="1:38" customFormat="1" ht="14.25" customHeight="1" x14ac:dyDescent="0.15">
      <c r="B30" s="41"/>
      <c r="C30" s="433">
        <v>-3</v>
      </c>
      <c r="D30" s="433"/>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row>
    <row r="31" spans="1:38" customFormat="1" ht="14.25" customHeight="1" x14ac:dyDescent="0.15">
      <c r="B31" s="41"/>
      <c r="C31" s="433">
        <v>-4</v>
      </c>
      <c r="D31" s="433"/>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row>
    <row r="32" spans="1:38" x14ac:dyDescent="0.15">
      <c r="C32" s="59" t="s">
        <v>132</v>
      </c>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row>
    <row r="33" spans="3:32" x14ac:dyDescent="0.15">
      <c r="C33" s="59" t="s">
        <v>134</v>
      </c>
      <c r="D33" s="41"/>
    </row>
    <row r="34" spans="3:32" x14ac:dyDescent="0.15">
      <c r="C34" s="59" t="s">
        <v>133</v>
      </c>
      <c r="D34" s="41"/>
    </row>
    <row r="36" spans="3:32" s="13" customFormat="1" ht="15" customHeight="1" x14ac:dyDescent="0.15">
      <c r="M36" s="429" t="s">
        <v>85</v>
      </c>
      <c r="N36" s="429"/>
      <c r="O36" s="429"/>
      <c r="P36" s="429"/>
      <c r="Q36" s="429"/>
      <c r="R36" s="430" t="s">
        <v>86</v>
      </c>
      <c r="S36" s="431"/>
      <c r="T36" s="431"/>
      <c r="U36" s="431"/>
      <c r="V36" s="432"/>
      <c r="W36" s="252">
        <f>'第１号様式（第４条関係）'!W35</f>
        <v>0</v>
      </c>
      <c r="X36" s="253"/>
      <c r="Y36" s="253"/>
      <c r="Z36" s="253"/>
      <c r="AA36" s="253"/>
      <c r="AB36" s="253"/>
      <c r="AC36" s="253"/>
      <c r="AD36" s="253"/>
      <c r="AE36" s="253"/>
      <c r="AF36" s="254"/>
    </row>
    <row r="37" spans="3:32" s="13" customFormat="1" ht="15" customHeight="1" x14ac:dyDescent="0.15">
      <c r="M37" s="429"/>
      <c r="N37" s="429"/>
      <c r="O37" s="429"/>
      <c r="P37" s="429"/>
      <c r="Q37" s="429"/>
      <c r="R37" s="430" t="s">
        <v>87</v>
      </c>
      <c r="S37" s="431"/>
      <c r="T37" s="431"/>
      <c r="U37" s="431"/>
      <c r="V37" s="432"/>
      <c r="W37" s="252">
        <f>'第１号様式（第４条関係）'!W36</f>
        <v>0</v>
      </c>
      <c r="X37" s="253"/>
      <c r="Y37" s="253"/>
      <c r="Z37" s="253"/>
      <c r="AA37" s="253"/>
      <c r="AB37" s="253"/>
      <c r="AC37" s="253"/>
      <c r="AD37" s="253"/>
      <c r="AE37" s="253"/>
      <c r="AF37" s="254"/>
    </row>
    <row r="38" spans="3:32" s="13" customFormat="1" ht="15" customHeight="1" x14ac:dyDescent="0.15">
      <c r="M38" s="429"/>
      <c r="N38" s="429"/>
      <c r="O38" s="429"/>
      <c r="P38" s="429"/>
      <c r="Q38" s="429"/>
      <c r="R38" s="430" t="s">
        <v>88</v>
      </c>
      <c r="S38" s="431"/>
      <c r="T38" s="431"/>
      <c r="U38" s="431"/>
      <c r="V38" s="432"/>
      <c r="W38" s="252">
        <f>'第１号様式（第４条関係）'!W37</f>
        <v>0</v>
      </c>
      <c r="X38" s="253"/>
      <c r="Y38" s="253"/>
      <c r="Z38" s="253"/>
      <c r="AA38" s="253"/>
      <c r="AB38" s="253"/>
      <c r="AC38" s="253"/>
      <c r="AD38" s="253"/>
      <c r="AE38" s="253"/>
      <c r="AF38" s="254"/>
    </row>
    <row r="39" spans="3:32" ht="22.5" customHeight="1" x14ac:dyDescent="0.15">
      <c r="D39"/>
      <c r="E39"/>
      <c r="F39"/>
      <c r="G39"/>
      <c r="H39"/>
      <c r="I39"/>
      <c r="J39"/>
    </row>
    <row r="40" spans="3:32" ht="22.5" customHeight="1" x14ac:dyDescent="0.15">
      <c r="D40"/>
      <c r="E40"/>
      <c r="F40"/>
      <c r="G40"/>
      <c r="H40"/>
      <c r="I40"/>
      <c r="J40"/>
    </row>
    <row r="41" spans="3:32" ht="22.5" customHeight="1" x14ac:dyDescent="0.15">
      <c r="D41" s="428"/>
      <c r="E41" s="428"/>
      <c r="F41" s="428"/>
      <c r="G41" s="428"/>
      <c r="H41" s="428"/>
      <c r="I41" s="428"/>
      <c r="J41" s="428"/>
    </row>
    <row r="42" spans="3:32" ht="22.5" customHeight="1" x14ac:dyDescent="0.15">
      <c r="D42" s="428"/>
      <c r="E42" s="428"/>
      <c r="F42" s="428"/>
      <c r="G42" s="428"/>
      <c r="H42" s="428"/>
      <c r="I42" s="428"/>
      <c r="J42" s="428"/>
    </row>
    <row r="43" spans="3:32" ht="22.5" customHeight="1" x14ac:dyDescent="0.15"/>
  </sheetData>
  <sheetProtection algorithmName="SHA-512" hashValue="qQfflUe9TtwBb73r+E2ZabKlTK/6vp//ZRfVTDRkyxSERJ0Eca2Iah0h0es3XpcXgTxEKFJQOGre3yJ5cirCaA==" saltValue="sivMN/pOThuDR8kq2B2x1g==" spinCount="100000" sheet="1" selectLockedCells="1"/>
  <mergeCells count="59">
    <mergeCell ref="Z24:AG24"/>
    <mergeCell ref="T24:U24"/>
    <mergeCell ref="Q24:R24"/>
    <mergeCell ref="O25:P25"/>
    <mergeCell ref="Q25:R25"/>
    <mergeCell ref="T25:U25"/>
    <mergeCell ref="W24:X24"/>
    <mergeCell ref="W25:X25"/>
    <mergeCell ref="B24:B25"/>
    <mergeCell ref="C24:J25"/>
    <mergeCell ref="K24:N24"/>
    <mergeCell ref="K25:N25"/>
    <mergeCell ref="O24:P24"/>
    <mergeCell ref="C31:D31"/>
    <mergeCell ref="E28:AG28"/>
    <mergeCell ref="E29:AG29"/>
    <mergeCell ref="E30:AG30"/>
    <mergeCell ref="E31:AG31"/>
    <mergeCell ref="X7:Y7"/>
    <mergeCell ref="Z7:AA7"/>
    <mergeCell ref="B9:F9"/>
    <mergeCell ref="G9:K9"/>
    <mergeCell ref="B16:C16"/>
    <mergeCell ref="N13:R13"/>
    <mergeCell ref="T13:AG13"/>
    <mergeCell ref="AE7:AF7"/>
    <mergeCell ref="J16:K16"/>
    <mergeCell ref="D16:E16"/>
    <mergeCell ref="A18:AH18"/>
    <mergeCell ref="G16:H16"/>
    <mergeCell ref="C17:D17"/>
    <mergeCell ref="A17:B17"/>
    <mergeCell ref="Z16:AG16"/>
    <mergeCell ref="X16:Y16"/>
    <mergeCell ref="V16:W16"/>
    <mergeCell ref="S16:U16"/>
    <mergeCell ref="O16:Q16"/>
    <mergeCell ref="W36:AF36"/>
    <mergeCell ref="W37:AF37"/>
    <mergeCell ref="W38:AF38"/>
    <mergeCell ref="Y6:AG6"/>
    <mergeCell ref="D4:E4"/>
    <mergeCell ref="F4:G4"/>
    <mergeCell ref="C28:D28"/>
    <mergeCell ref="C29:D29"/>
    <mergeCell ref="C30:D30"/>
    <mergeCell ref="C23:J23"/>
    <mergeCell ref="N11:R11"/>
    <mergeCell ref="T11:AG11"/>
    <mergeCell ref="N12:R12"/>
    <mergeCell ref="T12:AG12"/>
    <mergeCell ref="K23:AG23"/>
    <mergeCell ref="A20:AH20"/>
    <mergeCell ref="D42:J42"/>
    <mergeCell ref="M36:Q38"/>
    <mergeCell ref="R36:V36"/>
    <mergeCell ref="R37:V37"/>
    <mergeCell ref="R38:V38"/>
    <mergeCell ref="D41:J41"/>
  </mergeCells>
  <phoneticPr fontId="2"/>
  <dataValidations count="2">
    <dataValidation type="list" allowBlank="1" showInputMessage="1" showErrorMessage="1" sqref="B16 X7 O24:P25" xr:uid="{00000000-0002-0000-0900-000000000000}">
      <formula1>"令和"</formula1>
    </dataValidation>
    <dataValidation type="list" allowBlank="1" showInputMessage="1" showErrorMessage="1" sqref="O16" xr:uid="{00000000-0002-0000-0900-000001000000}">
      <formula1>"高齢福"</formula1>
    </dataValidation>
  </dataValidations>
  <printOptions horizontalCentered="1"/>
  <pageMargins left="0.78740157480314965" right="0.78740157480314965" top="0.78740157480314965" bottom="0.55118110236220474"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第１号様式（第４条関係）</vt:lpstr>
      <vt:lpstr>誓約書(第1号様式添付)</vt:lpstr>
      <vt:lpstr>第２号様式（第４条関係）</vt:lpstr>
      <vt:lpstr>【記載例】第２号様式</vt:lpstr>
      <vt:lpstr>第３号様式（第４条関係）※シート複写可</vt:lpstr>
      <vt:lpstr>第４号様式（第４条関係）　※シート複写不可</vt:lpstr>
      <vt:lpstr>第５号様式（第６条関係）</vt:lpstr>
      <vt:lpstr>第５号様式（第６条関係） (変更決定)</vt:lpstr>
      <vt:lpstr>第６号様式 (第５条関係)</vt:lpstr>
      <vt:lpstr>第７号様式（第５条関係）</vt:lpstr>
      <vt:lpstr>第８号様式 (第５条関係) </vt:lpstr>
      <vt:lpstr>第９号様式（第５条関係）</vt:lpstr>
      <vt:lpstr>第１０号様式 (第５条関係) </vt:lpstr>
      <vt:lpstr>第１１号様式 (第９条関係)</vt:lpstr>
      <vt:lpstr>第１２号様式（第１０条関係）</vt:lpstr>
      <vt:lpstr>第１３号様式（第１０条関係）※シート複写可</vt:lpstr>
      <vt:lpstr>第１４号様式（第４条関係）　※シート複写不可</vt:lpstr>
      <vt:lpstr>第１５号様式（第１１条関係）</vt:lpstr>
      <vt:lpstr>【変更申請】第２号様式（第４条関係）</vt:lpstr>
      <vt:lpstr>【変更申請】３号様式（第４条関係）※シート複写可</vt:lpstr>
      <vt:lpstr>【変更申請】第４号様式（第４条関係）　※シート複写不可</vt:lpstr>
      <vt:lpstr>データ</vt:lpstr>
      <vt:lpstr>【記載例】第２号様式!Print_Area</vt:lpstr>
      <vt:lpstr>'【変更申請】３号様式（第４条関係）※シート複写可'!Print_Area</vt:lpstr>
      <vt:lpstr>'【変更申請】第２号様式（第４条関係）'!Print_Area</vt:lpstr>
      <vt:lpstr>'【変更申請】第４号様式（第４条関係）　※シート複写不可'!Print_Area</vt:lpstr>
      <vt:lpstr>'誓約書(第1号様式添付)'!Print_Area</vt:lpstr>
      <vt:lpstr>'第１０号様式 (第５条関係) '!Print_Area</vt:lpstr>
      <vt:lpstr>'第１１号様式 (第９条関係)'!Print_Area</vt:lpstr>
      <vt:lpstr>'第１２号様式（第１０条関係）'!Print_Area</vt:lpstr>
      <vt:lpstr>'第１３号様式（第１０条関係）※シート複写可'!Print_Area</vt:lpstr>
      <vt:lpstr>'第１４号様式（第４条関係）　※シート複写不可'!Print_Area</vt:lpstr>
      <vt:lpstr>'第１５号様式（第１１条関係）'!Print_Area</vt:lpstr>
      <vt:lpstr>'第１号様式（第４条関係）'!Print_Area</vt:lpstr>
      <vt:lpstr>'第２号様式（第４条関係）'!Print_Area</vt:lpstr>
      <vt:lpstr>'第３号様式（第４条関係）※シート複写可'!Print_Area</vt:lpstr>
      <vt:lpstr>'第４号様式（第４条関係）　※シート複写不可'!Print_Area</vt:lpstr>
      <vt:lpstr>'第５号様式（第６条関係）'!Print_Area</vt:lpstr>
      <vt:lpstr>'第５号様式（第６条関係） (変更決定)'!Print_Area</vt:lpstr>
      <vt:lpstr>'第６号様式 (第５条関係)'!Print_Area</vt:lpstr>
      <vt:lpstr>'第７号様式（第５条関係）'!Print_Area</vt:lpstr>
      <vt:lpstr>'第８号様式 (第５条関係) '!Print_Area</vt:lpstr>
      <vt:lpstr>'第９号様式（第５条関係）'!Print_Area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鈴木　図南</cp:lastModifiedBy>
  <cp:lastPrinted>2025-09-18T00:49:26Z</cp:lastPrinted>
  <dcterms:created xsi:type="dcterms:W3CDTF">2014-08-13T01:53:52Z</dcterms:created>
  <dcterms:modified xsi:type="dcterms:W3CDTF">2025-09-19T01:41:13Z</dcterms:modified>
</cp:coreProperties>
</file>