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9 豊後高田市\"/>
    </mc:Choice>
  </mc:AlternateContent>
  <xr:revisionPtr revIDLastSave="0" documentId="13_ncr:1_{79A6D225-BB25-4AA9-866F-CFC753871FEA}" xr6:coauthVersionLast="47" xr6:coauthVersionMax="47" xr10:uidLastSave="{00000000-0000-0000-0000-000000000000}"/>
  <workbookProtection workbookAlgorithmName="SHA-512" workbookHashValue="ByuF/SuySQgdiIXW1wNJBXFGYT1S7Evf9TLxx9d3hb4dgmRFchCDaj9mUHtA+SSEUaHnGBsA/ZWvR7XoLi5c5w==" workbookSaltValue="SMWsOiIi1RLI1tbcETnb8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F85" i="4"/>
  <c r="E85" i="4"/>
  <c r="BB10" i="4"/>
  <c r="AT10" i="4"/>
  <c r="AL10" i="4"/>
  <c r="W10" i="4"/>
  <c r="P10" i="4"/>
  <c r="BB8" i="4"/>
  <c r="AT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<sst xmlns="http://schemas.openxmlformats.org/spreadsheetml/2006/main" count="228" uniqueCount="113">
  <si>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</si>
  <si>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</si>
  <si>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</si>
  <si>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</si>
  <si>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</si>
  <si>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</si>
  <si>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</si>
  <si>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</si>
  <si>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</si>
  <si>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</si>
  <si>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</si>
  <si>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</si>
  <si>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</si>
  <si>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</si>
  <si>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</si>
  <si>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</si>
  <si>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</si>
  <si>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</si>
  <si>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</si>
  <si>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</si>
  <si>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</si>
  <si>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</si>
  <si>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</si>
  <si>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</si>
  <si>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</si>
  <si>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</si>
  <si>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</si>
  <si>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</si>
  <si>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</si>
  <si>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</si>
  <si>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</si>
  <si>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</si>
  <si>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</si>
  <si>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</si>
  <si>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</si>
  <si>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</si>
  <si>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</si>
  <si>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</si>
  <si>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</si>
  <si>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</si>
  <si>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</si>
  <si>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</si>
  <si>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</si>
  <si>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</si>
  <si>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</si>
  <si>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</si>
  <si>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</si>
  <si>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</si>
  <si>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</si>
  <si>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</si>
  <si>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</si>
  <si>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</si>
  <si>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</si>
  <si>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</si>
  <si>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</si>
  <si>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</si>
  <si>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</si>
  <si>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</si>
  <si>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</si>
  <si>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</si>
  <si>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</si>
  <si>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</si>
  <si>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</si>
  <si>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</si>
  <si>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</si>
  <si>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</si>
  <si>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</si>
  <si>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</si>
  <si>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</si>
  <si>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</si>
  <si>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</si>
  <si>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</si>
  <si>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</si>
  <si>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</si>
  <si>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</si>
  <si>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</si>
  <si>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</si>
  <si>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</si>
  <si>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</si>
  <si>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</si>
  <si>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</si>
  <si>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</si>
  <si>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</si>
  <si>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</si>
  <si>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</si>
  <si>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</si>
  <si>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</si>
  <si>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</si>
  <si>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</si>
  <si>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</si>
  <si>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</si>
  <si>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</si>
  <si>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</si>
  <si>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</si>
  <si>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</si>
  <si>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</si>
  <si>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</si>
  <si>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</si>
  <si>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</si>
  <si>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</si>
  <si>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</si>
  <si>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</si>
  <si>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</si>
  <si>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</si>
  <si>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</si>
  <si>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</si>
  <si>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</si>
  <si>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</si>
  <si>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</si>
  <si>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</si>
  <si>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窓口業務委託による人員削減等の事務合理化を推進するなど健全な経営に努めていますが、平成30年度に事業規模の小さい簡易水道事業との統合により、従前と比較すると比率が低下しています。ただし、令和5年度は、固定資産除却費の減により一時的に上昇しています。
②累積欠損金比率：
　累積欠損金は発生していませんが、引き続き健全な経営に努める必要があります。
③流動比率：
　令和4年度から、類似団体を上回る比率で推移しています。
④企業債残高対給水収益比率：
　平成30年度から配水管布設工事や布設替工事の財源として企業債の借入を行っているものの、償還が終期となる企業債もあるため、減少傾向にあります。
⑤料金回収率：
　①経常収支比率と同様に、事務合理化による経常費用の削減によって回復基調にありましたが、平成30年度の簡易水道事業との統合に伴い、回収率が低下しており、今後の料金改定の検討も必要となっています。
⑥給水原価：
　水源が地下水のため、給水処理は滅菌消毒のみで、給水費用を低く抑えることができます。
⑦施設利用率：
　災害時の対応等一定程度の施設余力を保ちつつ、類似団体よりも高い水準を維持しています。
⑧有収率：
　類似団体を上回っていますが、90％程度で推移しており、管路の老朽化（経年管の増加）による漏水が懸念されます。</t>
    <rPh sb="103" eb="105">
      <t>レイワ</t>
    </rPh>
    <rPh sb="106" eb="108">
      <t>ネンド</t>
    </rPh>
    <rPh sb="110" eb="114">
      <t>コテイシサン</t>
    </rPh>
    <rPh sb="114" eb="117">
      <t>ジョキャクヒ</t>
    </rPh>
    <rPh sb="118" eb="119">
      <t>ゲン</t>
    </rPh>
    <rPh sb="122" eb="125">
      <t>イチジテキ</t>
    </rPh>
    <rPh sb="126" eb="128">
      <t>ジョウショウ</t>
    </rPh>
    <rPh sb="192" eb="194">
      <t>レイワ</t>
    </rPh>
    <rPh sb="195" eb="197">
      <t>ネンド</t>
    </rPh>
    <rPh sb="205" eb="206">
      <t>ウワ</t>
    </rPh>
    <rPh sb="279" eb="281">
      <t>ショウカン</t>
    </rPh>
    <rPh sb="282" eb="284">
      <t>シュウキ</t>
    </rPh>
    <rPh sb="287" eb="290">
      <t>キギョウサイ</t>
    </rPh>
    <rPh sb="296" eb="300">
      <t>ゲンショウケイコウ</t>
    </rPh>
    <phoneticPr fontId="4"/>
  </si>
  <si>
    <t>①有形固定資産減価償却率：
　計画的な施設の整備と更新によって、ほぼ一定の水準を保ってきましたが、給水拡張事業が集中した昭和49～51年度布設管路の更新が追い付かず、有形固定資産減価償却累計額が増加したため、微増傾向となっています。
②管路経年化率：
　計画的に管路更新を行っており、類似団体を下回って推移しています。
③管路更新率：
　計画的に管路更新を実施するとともに、他の部署が所管する道路工事と合わせて実施しており、令和４～５年度は、道路工事が多かったため、類似団体と同程度となっています。</t>
    <rPh sb="212" eb="214">
      <t>レイワ</t>
    </rPh>
    <rPh sb="233" eb="237">
      <t>ルイジダンタイ</t>
    </rPh>
    <rPh sb="238" eb="241">
      <t>ドウテイド</t>
    </rPh>
    <phoneticPr fontId="4"/>
  </si>
  <si>
    <t>現在、豊後高田市水道事業ビジョン（計画期間：令和３年度から令和12年度）及び第10次水道事業拡張計画（計画期間：平成29年度から令和12年度）に基づき、計画的な施設の整備と更新を実施し、経常費用の抑制と固定費の平準化及び大規模な施設改修事業等に備えた財源確保に努めてきました。
　その成果として、類似団体よりも高い施設利用効率と低いコスト構造によって健全な収益性を維持し、経営の安定を保っています。
　また、公営企業である水道事業は独立採算が原則であり、今後も能率的な経営と適正な料金水準を維持することが重要です。しかしながら、人口減少に伴って料金収入についても低下することが予想され、経年化施設の更新費用を賄うための安定財源の確保が喫緊の課題となっています。こうした状況から、第10次水道事業拡張計画（計画期間：平成29年度から令和12年度）に基づき、給水区域内の未普及解消や給水区域隣接地への給水拡大等新たな収益増加策に取り組んで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</si>
</sst>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c:v>
                </c:pt>
                <c:pt idx="1">
                  <c:v>0.12</c:v>
                </c:pt>
                <c:pt idx="2">
                  <c:v>7.0000000000000007E-2</c:v>
                </c:pt>
                <c:pt idx="3">
                  <c:v>0.84</c:v>
                </c:pt>
                <c:pt idx="4">
                  <c:v>0.44</c:v>
                </c:pt>
              </c:numCache>
            </c:numRef>
          </c:val>
          <c:extLst>
            <c:ext xmlns:c16="http://schemas.microsoft.com/office/drawing/2014/chart" uri="{C3380CC4-5D6E-409C-BE32-E72D297353CC}">
              <c16:uniqueId val="{00000000-E20F-4F1A-AA94-0EEFF0497E8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E20F-4F1A-AA94-0EEFF0497E8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63.2</c:v>
                </c:pt>
                <c:pt idx="1">
                  <c:v>65.91</c:v>
                </c:pt>
                <c:pt idx="2">
                  <c:v>62.43</c:v>
                </c:pt>
                <c:pt idx="3">
                  <c:v>63.9</c:v>
                </c:pt>
                <c:pt idx="4">
                  <c:v>71.03</c:v>
                </c:pt>
              </c:numCache>
            </c:numRef>
          </c:val>
          <c:extLst>
            <c:ext xmlns:c16="http://schemas.microsoft.com/office/drawing/2014/chart" uri="{C3380CC4-5D6E-409C-BE32-E72D297353CC}">
              <c16:uniqueId val="{00000000-A39F-4847-9F7B-4BA6F94B6A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A39F-4847-9F7B-4BA6F94B6A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91.44</c:v>
                </c:pt>
                <c:pt idx="1">
                  <c:v>89.86</c:v>
                </c:pt>
                <c:pt idx="2">
                  <c:v>95.19</c:v>
                </c:pt>
                <c:pt idx="3">
                  <c:v>93.41</c:v>
                </c:pt>
                <c:pt idx="4">
                  <c:v>85.81</c:v>
                </c:pt>
              </c:numCache>
            </c:numRef>
          </c:val>
          <c:extLst>
            <c:ext xmlns:c16="http://schemas.microsoft.com/office/drawing/2014/chart" uri="{C3380CC4-5D6E-409C-BE32-E72D297353CC}">
              <c16:uniqueId val="{00000000-498A-4CF9-B302-BF7838EF26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498A-4CF9-B302-BF7838EF26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108.19</c:v>
                </c:pt>
                <c:pt idx="1">
                  <c:v>104.8</c:v>
                </c:pt>
                <c:pt idx="2">
                  <c:v>106.97</c:v>
                </c:pt>
                <c:pt idx="3">
                  <c:v>104.88</c:v>
                </c:pt>
                <c:pt idx="4">
                  <c:v>107.68</c:v>
                </c:pt>
              </c:numCache>
            </c:numRef>
          </c:val>
          <c:extLst>
            <c:ext xmlns:c16="http://schemas.microsoft.com/office/drawing/2014/chart" uri="{C3380CC4-5D6E-409C-BE32-E72D297353CC}">
              <c16:uniqueId val="{00000000-15B0-45A2-ADDE-77DA9A8277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15B0-45A2-ADDE-77DA9A8277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38.47</c:v>
                </c:pt>
                <c:pt idx="1">
                  <c:v>40.44</c:v>
                </c:pt>
                <c:pt idx="2">
                  <c:v>42.91</c:v>
                </c:pt>
                <c:pt idx="3">
                  <c:v>45.25</c:v>
                </c:pt>
                <c:pt idx="4">
                  <c:v>47.35</c:v>
                </c:pt>
              </c:numCache>
            </c:numRef>
          </c:val>
          <c:extLst>
            <c:ext xmlns:c16="http://schemas.microsoft.com/office/drawing/2014/chart" uri="{C3380CC4-5D6E-409C-BE32-E72D297353CC}">
              <c16:uniqueId val="{00000000-EDC2-44EF-9215-BA400B28388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EDC2-44EF-9215-BA400B28388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4.24</c:v>
                </c:pt>
                <c:pt idx="1">
                  <c:v>4.5</c:v>
                </c:pt>
                <c:pt idx="2">
                  <c:v>4.42</c:v>
                </c:pt>
                <c:pt idx="3">
                  <c:v>4.7300000000000004</c:v>
                </c:pt>
                <c:pt idx="4">
                  <c:v>4.6500000000000004</c:v>
                </c:pt>
              </c:numCache>
            </c:numRef>
          </c:val>
          <c:extLst>
            <c:ext xmlns:c16="http://schemas.microsoft.com/office/drawing/2014/chart" uri="{C3380CC4-5D6E-409C-BE32-E72D297353CC}">
              <c16:uniqueId val="{00000000-BFA2-4C7F-8E64-6EC88D25A2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BFA2-4C7F-8E64-6EC88D25A2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BB-48F0-BE21-94DE564ABA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64BB-48F0-BE21-94DE564ABA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325.42</c:v>
                </c:pt>
                <c:pt idx="1">
                  <c:v>242.2</c:v>
                </c:pt>
                <c:pt idx="2">
                  <c:v>367</c:v>
                </c:pt>
                <c:pt idx="3">
                  <c:v>452.7</c:v>
                </c:pt>
                <c:pt idx="4">
                  <c:v>509.87</c:v>
                </c:pt>
              </c:numCache>
            </c:numRef>
          </c:val>
          <c:extLst>
            <c:ext xmlns:c16="http://schemas.microsoft.com/office/drawing/2014/chart" uri="{C3380CC4-5D6E-409C-BE32-E72D297353CC}">
              <c16:uniqueId val="{00000000-B54F-4863-BBE0-646A73B9BB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B54F-4863-BBE0-646A73B9BB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462.69</c:v>
                </c:pt>
                <c:pt idx="1">
                  <c:v>431.7</c:v>
                </c:pt>
                <c:pt idx="2">
                  <c:v>410.73</c:v>
                </c:pt>
                <c:pt idx="3">
                  <c:v>394.74</c:v>
                </c:pt>
                <c:pt idx="4">
                  <c:v>371.3</c:v>
                </c:pt>
              </c:numCache>
            </c:numRef>
          </c:val>
          <c:extLst>
            <c:ext xmlns:c16="http://schemas.microsoft.com/office/drawing/2014/chart" uri="{C3380CC4-5D6E-409C-BE32-E72D297353CC}">
              <c16:uniqueId val="{00000000-3F80-4CD5-86FA-C12114C6EDF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3F80-4CD5-86FA-C12114C6EDF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99.09</c:v>
                </c:pt>
                <c:pt idx="1">
                  <c:v>93.89</c:v>
                </c:pt>
                <c:pt idx="2">
                  <c:v>96.09</c:v>
                </c:pt>
                <c:pt idx="3">
                  <c:v>92.74</c:v>
                </c:pt>
                <c:pt idx="4">
                  <c:v>96.6</c:v>
                </c:pt>
              </c:numCache>
            </c:numRef>
          </c:val>
          <c:extLst>
            <c:ext xmlns:c16="http://schemas.microsoft.com/office/drawing/2014/chart" uri="{C3380CC4-5D6E-409C-BE32-E72D297353CC}">
              <c16:uniqueId val="{00000000-B077-473D-A540-B4200A25EA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B077-473D-A540-B4200A25EA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131.72999999999999</c:v>
                </c:pt>
                <c:pt idx="1">
                  <c:v>138.72999999999999</c:v>
                </c:pt>
                <c:pt idx="2">
                  <c:v>135.63999999999999</c:v>
                </c:pt>
                <c:pt idx="3">
                  <c:v>140.56</c:v>
                </c:pt>
                <c:pt idx="4">
                  <c:v>133.19999999999999</c:v>
                </c:pt>
              </c:numCache>
            </c:numRef>
          </c:val>
          <c:extLst>
            <c:ext xmlns:c16="http://schemas.microsoft.com/office/drawing/2014/chart" uri="{C3380CC4-5D6E-409C-BE32-E72D297353CC}">
              <c16:uniqueId val="{00000000-8052-4985-989E-AA280A9704B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8052-4985-989E-AA280A9704B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大分県　豊後高田市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A7</v>
      </c>
      <c r="X8" s="69"/>
      <c r="Y8" s="69"/>
      <c r="Z8" s="69"/>
      <c r="AA8" s="69"/>
      <c r="AB8" s="69"/>
      <c r="AC8" s="69"/>
      <c r="AD8" s="69" t="str">
        <f>データ!$M$6</f>
        <v>非設置</v>
      </c>
      <c r="AE8" s="69"/>
      <c r="AF8" s="69"/>
      <c r="AG8" s="69"/>
      <c r="AH8" s="69"/>
      <c r="AI8" s="69"/>
      <c r="AJ8" s="69"/>
      <c r="AK8" s="2"/>
      <c r="AL8" s="52">
        <f>データ!$R$6</f>
        <v>21960</v>
      </c>
      <c r="AM8" s="52"/>
      <c r="AN8" s="52"/>
      <c r="AO8" s="52"/>
      <c r="AP8" s="52"/>
      <c r="AQ8" s="52"/>
      <c r="AR8" s="52"/>
      <c r="AS8" s="52"/>
      <c r="AT8" s="49">
        <f>データ!$S$6</f>
        <v>206.24</v>
      </c>
      <c r="AU8" s="50"/>
      <c r="AV8" s="50"/>
      <c r="AW8" s="50"/>
      <c r="AX8" s="50"/>
      <c r="AY8" s="50"/>
      <c r="AZ8" s="50"/>
      <c r="BA8" s="50"/>
      <c r="BB8" s="39">
        <f>データ!$T$6</f>
        <v>106.48</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72.69</v>
      </c>
      <c r="J10" s="50"/>
      <c r="K10" s="50"/>
      <c r="L10" s="50"/>
      <c r="M10" s="50"/>
      <c r="N10" s="50"/>
      <c r="O10" s="51"/>
      <c r="P10" s="39">
        <f>データ!$P$6</f>
        <v>61.55</v>
      </c>
      <c r="Q10" s="39"/>
      <c r="R10" s="39"/>
      <c r="S10" s="39"/>
      <c r="T10" s="39"/>
      <c r="U10" s="39"/>
      <c r="V10" s="39"/>
      <c r="W10" s="52">
        <f>データ!$Q$6</f>
        <v>2530</v>
      </c>
      <c r="X10" s="52"/>
      <c r="Y10" s="52"/>
      <c r="Z10" s="52"/>
      <c r="AA10" s="52"/>
      <c r="AB10" s="52"/>
      <c r="AC10" s="52"/>
      <c r="AD10" s="2"/>
      <c r="AE10" s="2"/>
      <c r="AF10" s="2"/>
      <c r="AG10" s="2"/>
      <c r="AH10" s="2"/>
      <c r="AI10" s="2"/>
      <c r="AJ10" s="2"/>
      <c r="AK10" s="2"/>
      <c r="AL10" s="52">
        <f>データ!$U$6</f>
        <v>13421</v>
      </c>
      <c r="AM10" s="52"/>
      <c r="AN10" s="52"/>
      <c r="AO10" s="52"/>
      <c r="AP10" s="52"/>
      <c r="AQ10" s="52"/>
      <c r="AR10" s="52"/>
      <c r="AS10" s="52"/>
      <c r="AT10" s="49">
        <f>データ!$V$6</f>
        <v>22.1</v>
      </c>
      <c r="AU10" s="50"/>
      <c r="AV10" s="50"/>
      <c r="AW10" s="50"/>
      <c r="AX10" s="50"/>
      <c r="AY10" s="50"/>
      <c r="AZ10" s="50"/>
      <c r="BA10" s="50"/>
      <c r="BB10" s="39">
        <f>データ!$W$6</f>
        <v>607.29</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112</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3jbtLKmTPzcCwQUe8P6HVMMjK0I2SW49e59N8I9tHNwH0dUZPAAUgMLwU5dKRWcMcQT+KvhOkvTwUAtR7zlCRg==" saltValue="V7Dn/n3M20ZjyNkCadtGa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442097</v>
      </c>
      <c r="D6" s="20">
        <f t="shared" si="3"/>
        <v>46</v>
      </c>
      <c r="E6" s="20">
        <f t="shared" si="3"/>
        <v>1</v>
      </c>
      <c r="F6" s="20">
        <f t="shared" si="3"/>
        <v>0</v>
      </c>
      <c r="G6" s="20">
        <f t="shared" si="3"/>
        <v>1</v>
      </c>
      <c r="H6" s="20" t="str">
        <f t="shared" si="3"/>
        <v>大分県　豊後高田市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72.69</v>
      </c>
      <c r="P6" s="21">
        <f t="shared" si="3"/>
        <v>61.55</v>
      </c>
      <c r="Q6" s="21">
        <f t="shared" si="3"/>
        <v>2530</v>
      </c>
      <c r="R6" s="21">
        <f t="shared" si="3"/>
        <v>21960</v>
      </c>
      <c r="S6" s="21">
        <f t="shared" si="3"/>
        <v>206.24</v>
      </c>
      <c r="T6" s="21">
        <f t="shared" si="3"/>
        <v>106.48</v>
      </c>
      <c r="U6" s="21">
        <f t="shared" si="3"/>
        <v>13421</v>
      </c>
      <c r="V6" s="21">
        <f t="shared" si="3"/>
        <v>22.1</v>
      </c>
      <c r="W6" s="21">
        <f t="shared" si="3"/>
        <v>607.29</v>
      </c>
      <c r="X6" s="22">
        <f>IF(X7="",NA(),X7)</f>
        <v>108.19</v>
      </c>
      <c r="Y6" s="22">
        <f t="shared" ref="Y6:AG6" si="4">IF(Y7="",NA(),Y7)</f>
        <v>104.8</v>
      </c>
      <c r="Z6" s="22">
        <f t="shared" si="4"/>
        <v>106.97</v>
      </c>
      <c r="AA6" s="22">
        <f t="shared" si="4"/>
        <v>104.88</v>
      </c>
      <c r="AB6" s="22">
        <f t="shared" si="4"/>
        <v>107.68</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325.42</v>
      </c>
      <c r="AU6" s="22">
        <f t="shared" ref="AU6:BC6" si="6">IF(AU7="",NA(),AU7)</f>
        <v>242.2</v>
      </c>
      <c r="AV6" s="22">
        <f t="shared" si="6"/>
        <v>367</v>
      </c>
      <c r="AW6" s="22">
        <f t="shared" si="6"/>
        <v>452.7</v>
      </c>
      <c r="AX6" s="22">
        <f t="shared" si="6"/>
        <v>509.87</v>
      </c>
      <c r="AY6" s="22">
        <f t="shared" si="6"/>
        <v>362.93</v>
      </c>
      <c r="AZ6" s="22">
        <f t="shared" si="6"/>
        <v>371.81</v>
      </c>
      <c r="BA6" s="22">
        <f t="shared" si="6"/>
        <v>384.23</v>
      </c>
      <c r="BB6" s="22">
        <f t="shared" si="6"/>
        <v>364.3</v>
      </c>
      <c r="BC6" s="22">
        <f t="shared" si="6"/>
        <v>378.87</v>
      </c>
      <c r="BD6" s="21" t="str">
        <f>IF(BD7="","",IF(BD7="-","【-】","【"&amp;SUBSTITUTE(TEXT(BD7,"#,##0.00"),"-","△")&amp;"】"))</f>
        <v>【243.36】</v>
      </c>
      <c r="BE6" s="22">
        <f>IF(BE7="",NA(),BE7)</f>
        <v>462.69</v>
      </c>
      <c r="BF6" s="22">
        <f t="shared" ref="BF6:BN6" si="7">IF(BF7="",NA(),BF7)</f>
        <v>431.7</v>
      </c>
      <c r="BG6" s="22">
        <f t="shared" si="7"/>
        <v>410.73</v>
      </c>
      <c r="BH6" s="22">
        <f t="shared" si="7"/>
        <v>394.74</v>
      </c>
      <c r="BI6" s="22">
        <f t="shared" si="7"/>
        <v>371.3</v>
      </c>
      <c r="BJ6" s="22">
        <f t="shared" si="7"/>
        <v>439.05</v>
      </c>
      <c r="BK6" s="22">
        <f t="shared" si="7"/>
        <v>465.85</v>
      </c>
      <c r="BL6" s="22">
        <f t="shared" si="7"/>
        <v>439.43</v>
      </c>
      <c r="BM6" s="22">
        <f t="shared" si="7"/>
        <v>438.41</v>
      </c>
      <c r="BN6" s="22">
        <f t="shared" si="7"/>
        <v>430.23</v>
      </c>
      <c r="BO6" s="21" t="str">
        <f>IF(BO7="","",IF(BO7="-","【-】","【"&amp;SUBSTITUTE(TEXT(BO7,"#,##0.00"),"-","△")&amp;"】"))</f>
        <v>【265.93】</v>
      </c>
      <c r="BP6" s="22">
        <f>IF(BP7="",NA(),BP7)</f>
        <v>99.09</v>
      </c>
      <c r="BQ6" s="22">
        <f t="shared" ref="BQ6:BY6" si="8">IF(BQ7="",NA(),BQ7)</f>
        <v>93.89</v>
      </c>
      <c r="BR6" s="22">
        <f t="shared" si="8"/>
        <v>96.09</v>
      </c>
      <c r="BS6" s="22">
        <f t="shared" si="8"/>
        <v>92.74</v>
      </c>
      <c r="BT6" s="22">
        <f t="shared" si="8"/>
        <v>96.6</v>
      </c>
      <c r="BU6" s="22">
        <f t="shared" si="8"/>
        <v>95.26</v>
      </c>
      <c r="BV6" s="22">
        <f t="shared" si="8"/>
        <v>92.39</v>
      </c>
      <c r="BW6" s="22">
        <f t="shared" si="8"/>
        <v>94.41</v>
      </c>
      <c r="BX6" s="22">
        <f t="shared" si="8"/>
        <v>90.96</v>
      </c>
      <c r="BY6" s="22">
        <f t="shared" si="8"/>
        <v>90.66</v>
      </c>
      <c r="BZ6" s="21" t="str">
        <f>IF(BZ7="","",IF(BZ7="-","【-】","【"&amp;SUBSTITUTE(TEXT(BZ7,"#,##0.00"),"-","△")&amp;"】"))</f>
        <v>【97.82】</v>
      </c>
      <c r="CA6" s="22">
        <f>IF(CA7="",NA(),CA7)</f>
        <v>131.72999999999999</v>
      </c>
      <c r="CB6" s="22">
        <f t="shared" ref="CB6:CJ6" si="9">IF(CB7="",NA(),CB7)</f>
        <v>138.72999999999999</v>
      </c>
      <c r="CC6" s="22">
        <f t="shared" si="9"/>
        <v>135.63999999999999</v>
      </c>
      <c r="CD6" s="22">
        <f t="shared" si="9"/>
        <v>140.56</v>
      </c>
      <c r="CE6" s="22">
        <f t="shared" si="9"/>
        <v>133.19999999999999</v>
      </c>
      <c r="CF6" s="22">
        <f t="shared" si="9"/>
        <v>192.82</v>
      </c>
      <c r="CG6" s="22">
        <f t="shared" si="9"/>
        <v>192.98</v>
      </c>
      <c r="CH6" s="22">
        <f t="shared" si="9"/>
        <v>192.13</v>
      </c>
      <c r="CI6" s="22">
        <f t="shared" si="9"/>
        <v>197.04</v>
      </c>
      <c r="CJ6" s="22">
        <f t="shared" si="9"/>
        <v>199.33</v>
      </c>
      <c r="CK6" s="21" t="str">
        <f>IF(CK7="","",IF(CK7="-","【-】","【"&amp;SUBSTITUTE(TEXT(CK7,"#,##0.00"),"-","△")&amp;"】"))</f>
        <v>【177.56】</v>
      </c>
      <c r="CL6" s="22">
        <f>IF(CL7="",NA(),CL7)</f>
        <v>63.2</v>
      </c>
      <c r="CM6" s="22">
        <f t="shared" ref="CM6:CU6" si="10">IF(CM7="",NA(),CM7)</f>
        <v>65.91</v>
      </c>
      <c r="CN6" s="22">
        <f t="shared" si="10"/>
        <v>62.43</v>
      </c>
      <c r="CO6" s="22">
        <f t="shared" si="10"/>
        <v>63.9</v>
      </c>
      <c r="CP6" s="22">
        <f t="shared" si="10"/>
        <v>71.03</v>
      </c>
      <c r="CQ6" s="22">
        <f t="shared" si="10"/>
        <v>54.05</v>
      </c>
      <c r="CR6" s="22">
        <f t="shared" si="10"/>
        <v>54.43</v>
      </c>
      <c r="CS6" s="22">
        <f t="shared" si="10"/>
        <v>53.87</v>
      </c>
      <c r="CT6" s="22">
        <f t="shared" si="10"/>
        <v>54.49</v>
      </c>
      <c r="CU6" s="22">
        <f t="shared" si="10"/>
        <v>54.8</v>
      </c>
      <c r="CV6" s="21" t="str">
        <f>IF(CV7="","",IF(CV7="-","【-】","【"&amp;SUBSTITUTE(TEXT(CV7,"#,##0.00"),"-","△")&amp;"】"))</f>
        <v>【59.81】</v>
      </c>
      <c r="CW6" s="22">
        <f>IF(CW7="",NA(),CW7)</f>
        <v>91.44</v>
      </c>
      <c r="CX6" s="22">
        <f t="shared" ref="CX6:DF6" si="11">IF(CX7="",NA(),CX7)</f>
        <v>89.86</v>
      </c>
      <c r="CY6" s="22">
        <f t="shared" si="11"/>
        <v>95.19</v>
      </c>
      <c r="CZ6" s="22">
        <f t="shared" si="11"/>
        <v>93.41</v>
      </c>
      <c r="DA6" s="22">
        <f t="shared" si="11"/>
        <v>85.81</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38.47</v>
      </c>
      <c r="DI6" s="22">
        <f t="shared" ref="DI6:DQ6" si="12">IF(DI7="",NA(),DI7)</f>
        <v>40.44</v>
      </c>
      <c r="DJ6" s="22">
        <f t="shared" si="12"/>
        <v>42.91</v>
      </c>
      <c r="DK6" s="22">
        <f t="shared" si="12"/>
        <v>45.25</v>
      </c>
      <c r="DL6" s="22">
        <f t="shared" si="12"/>
        <v>47.35</v>
      </c>
      <c r="DM6" s="22">
        <f t="shared" si="12"/>
        <v>49.12</v>
      </c>
      <c r="DN6" s="22">
        <f t="shared" si="12"/>
        <v>49.39</v>
      </c>
      <c r="DO6" s="22">
        <f t="shared" si="12"/>
        <v>50.75</v>
      </c>
      <c r="DP6" s="22">
        <f t="shared" si="12"/>
        <v>51.72</v>
      </c>
      <c r="DQ6" s="22">
        <f t="shared" si="12"/>
        <v>52.27</v>
      </c>
      <c r="DR6" s="21" t="str">
        <f>IF(DR7="","",IF(DR7="-","【-】","【"&amp;SUBSTITUTE(TEXT(DR7,"#,##0.00"),"-","△")&amp;"】"))</f>
        <v>【52.02】</v>
      </c>
      <c r="DS6" s="22">
        <f>IF(DS7="",NA(),DS7)</f>
        <v>4.24</v>
      </c>
      <c r="DT6" s="22">
        <f t="shared" ref="DT6:EB6" si="13">IF(DT7="",NA(),DT7)</f>
        <v>4.5</v>
      </c>
      <c r="DU6" s="22">
        <f t="shared" si="13"/>
        <v>4.42</v>
      </c>
      <c r="DV6" s="22">
        <f t="shared" si="13"/>
        <v>4.7300000000000004</v>
      </c>
      <c r="DW6" s="22">
        <f t="shared" si="13"/>
        <v>4.6500000000000004</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0.1</v>
      </c>
      <c r="EE6" s="22">
        <f t="shared" ref="EE6:EM6" si="14">IF(EE7="",NA(),EE7)</f>
        <v>0.12</v>
      </c>
      <c r="EF6" s="22">
        <f t="shared" si="14"/>
        <v>7.0000000000000007E-2</v>
      </c>
      <c r="EG6" s="22">
        <f t="shared" si="14"/>
        <v>0.84</v>
      </c>
      <c r="EH6" s="22">
        <f t="shared" si="14"/>
        <v>0.44</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442097</v>
      </c>
      <c r="D7" s="24">
        <v>46</v>
      </c>
      <c r="E7" s="24">
        <v>1</v>
      </c>
      <c r="F7" s="24">
        <v>0</v>
      </c>
      <c r="G7" s="24">
        <v>1</v>
      </c>
      <c r="H7" s="24" t="s">
        <v>93</v>
      </c>
      <c r="I7" s="24" t="s">
        <v>94</v>
      </c>
      <c r="J7" s="24" t="s">
        <v>95</v>
      </c>
      <c r="K7" s="24" t="s">
        <v>96</v>
      </c>
      <c r="L7" s="24" t="s">
        <v>97</v>
      </c>
      <c r="M7" s="24" t="s">
        <v>98</v>
      </c>
      <c r="N7" s="25" t="s">
        <v>99</v>
      </c>
      <c r="O7" s="25">
        <v>72.69</v>
      </c>
      <c r="P7" s="25">
        <v>61.55</v>
      </c>
      <c r="Q7" s="25">
        <v>2530</v>
      </c>
      <c r="R7" s="25">
        <v>21960</v>
      </c>
      <c r="S7" s="25">
        <v>206.24</v>
      </c>
      <c r="T7" s="25">
        <v>106.48</v>
      </c>
      <c r="U7" s="25">
        <v>13421</v>
      </c>
      <c r="V7" s="25">
        <v>22.1</v>
      </c>
      <c r="W7" s="25">
        <v>607.29</v>
      </c>
      <c r="X7" s="25">
        <v>108.19</v>
      </c>
      <c r="Y7" s="25">
        <v>104.8</v>
      </c>
      <c r="Z7" s="25">
        <v>106.97</v>
      </c>
      <c r="AA7" s="25">
        <v>104.88</v>
      </c>
      <c r="AB7" s="25">
        <v>107.68</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325.42</v>
      </c>
      <c r="AU7" s="25">
        <v>242.2</v>
      </c>
      <c r="AV7" s="25">
        <v>367</v>
      </c>
      <c r="AW7" s="25">
        <v>452.7</v>
      </c>
      <c r="AX7" s="25">
        <v>509.87</v>
      </c>
      <c r="AY7" s="25">
        <v>362.93</v>
      </c>
      <c r="AZ7" s="25">
        <v>371.81</v>
      </c>
      <c r="BA7" s="25">
        <v>384.23</v>
      </c>
      <c r="BB7" s="25">
        <v>364.3</v>
      </c>
      <c r="BC7" s="25">
        <v>378.87</v>
      </c>
      <c r="BD7" s="25">
        <v>243.36</v>
      </c>
      <c r="BE7" s="25">
        <v>462.69</v>
      </c>
      <c r="BF7" s="25">
        <v>431.7</v>
      </c>
      <c r="BG7" s="25">
        <v>410.73</v>
      </c>
      <c r="BH7" s="25">
        <v>394.74</v>
      </c>
      <c r="BI7" s="25">
        <v>371.3</v>
      </c>
      <c r="BJ7" s="25">
        <v>439.05</v>
      </c>
      <c r="BK7" s="25">
        <v>465.85</v>
      </c>
      <c r="BL7" s="25">
        <v>439.43</v>
      </c>
      <c r="BM7" s="25">
        <v>438.41</v>
      </c>
      <c r="BN7" s="25">
        <v>430.23</v>
      </c>
      <c r="BO7" s="25">
        <v>265.93</v>
      </c>
      <c r="BP7" s="25">
        <v>99.09</v>
      </c>
      <c r="BQ7" s="25">
        <v>93.89</v>
      </c>
      <c r="BR7" s="25">
        <v>96.09</v>
      </c>
      <c r="BS7" s="25">
        <v>92.74</v>
      </c>
      <c r="BT7" s="25">
        <v>96.6</v>
      </c>
      <c r="BU7" s="25">
        <v>95.26</v>
      </c>
      <c r="BV7" s="25">
        <v>92.39</v>
      </c>
      <c r="BW7" s="25">
        <v>94.41</v>
      </c>
      <c r="BX7" s="25">
        <v>90.96</v>
      </c>
      <c r="BY7" s="25">
        <v>90.66</v>
      </c>
      <c r="BZ7" s="25">
        <v>97.82</v>
      </c>
      <c r="CA7" s="25">
        <v>131.72999999999999</v>
      </c>
      <c r="CB7" s="25">
        <v>138.72999999999999</v>
      </c>
      <c r="CC7" s="25">
        <v>135.63999999999999</v>
      </c>
      <c r="CD7" s="25">
        <v>140.56</v>
      </c>
      <c r="CE7" s="25">
        <v>133.19999999999999</v>
      </c>
      <c r="CF7" s="25">
        <v>192.82</v>
      </c>
      <c r="CG7" s="25">
        <v>192.98</v>
      </c>
      <c r="CH7" s="25">
        <v>192.13</v>
      </c>
      <c r="CI7" s="25">
        <v>197.04</v>
      </c>
      <c r="CJ7" s="25">
        <v>199.33</v>
      </c>
      <c r="CK7" s="25">
        <v>177.56</v>
      </c>
      <c r="CL7" s="25">
        <v>63.2</v>
      </c>
      <c r="CM7" s="25">
        <v>65.91</v>
      </c>
      <c r="CN7" s="25">
        <v>62.43</v>
      </c>
      <c r="CO7" s="25">
        <v>63.9</v>
      </c>
      <c r="CP7" s="25">
        <v>71.03</v>
      </c>
      <c r="CQ7" s="25">
        <v>54.05</v>
      </c>
      <c r="CR7" s="25">
        <v>54.43</v>
      </c>
      <c r="CS7" s="25">
        <v>53.87</v>
      </c>
      <c r="CT7" s="25">
        <v>54.49</v>
      </c>
      <c r="CU7" s="25">
        <v>54.8</v>
      </c>
      <c r="CV7" s="25">
        <v>59.81</v>
      </c>
      <c r="CW7" s="25">
        <v>91.44</v>
      </c>
      <c r="CX7" s="25">
        <v>89.86</v>
      </c>
      <c r="CY7" s="25">
        <v>95.19</v>
      </c>
      <c r="CZ7" s="25">
        <v>93.41</v>
      </c>
      <c r="DA7" s="25">
        <v>85.81</v>
      </c>
      <c r="DB7" s="25">
        <v>80.510000000000005</v>
      </c>
      <c r="DC7" s="25">
        <v>79.44</v>
      </c>
      <c r="DD7" s="25">
        <v>79.489999999999995</v>
      </c>
      <c r="DE7" s="25">
        <v>78.8</v>
      </c>
      <c r="DF7" s="25">
        <v>77.98</v>
      </c>
      <c r="DG7" s="25">
        <v>89.42</v>
      </c>
      <c r="DH7" s="25">
        <v>38.47</v>
      </c>
      <c r="DI7" s="25">
        <v>40.44</v>
      </c>
      <c r="DJ7" s="25">
        <v>42.91</v>
      </c>
      <c r="DK7" s="25">
        <v>45.25</v>
      </c>
      <c r="DL7" s="25">
        <v>47.35</v>
      </c>
      <c r="DM7" s="25">
        <v>49.12</v>
      </c>
      <c r="DN7" s="25">
        <v>49.39</v>
      </c>
      <c r="DO7" s="25">
        <v>50.75</v>
      </c>
      <c r="DP7" s="25">
        <v>51.72</v>
      </c>
      <c r="DQ7" s="25">
        <v>52.27</v>
      </c>
      <c r="DR7" s="25">
        <v>52.02</v>
      </c>
      <c r="DS7" s="25">
        <v>4.24</v>
      </c>
      <c r="DT7" s="25">
        <v>4.5</v>
      </c>
      <c r="DU7" s="25">
        <v>4.42</v>
      </c>
      <c r="DV7" s="25">
        <v>4.7300000000000004</v>
      </c>
      <c r="DW7" s="25">
        <v>4.6500000000000004</v>
      </c>
      <c r="DX7" s="25">
        <v>16.760000000000002</v>
      </c>
      <c r="DY7" s="25">
        <v>18.57</v>
      </c>
      <c r="DZ7" s="25">
        <v>21.14</v>
      </c>
      <c r="EA7" s="25">
        <v>22.12</v>
      </c>
      <c r="EB7" s="25">
        <v>25.67</v>
      </c>
      <c r="EC7" s="25">
        <v>25.37</v>
      </c>
      <c r="ED7" s="25">
        <v>0.1</v>
      </c>
      <c r="EE7" s="25">
        <v>0.12</v>
      </c>
      <c r="EF7" s="25">
        <v>7.0000000000000007E-2</v>
      </c>
      <c r="EG7" s="25">
        <v>0.84</v>
      </c>
      <c r="EH7" s="25">
        <v>0.44</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2025-02-18T02:36:34Z</cp:lastPrinted>
  <dcterms:created xsi:type="dcterms:W3CDTF">2025-01-24T06:55:55Z</dcterms:created>
  <dcterms:modified xsi:type="dcterms:W3CDTF">2025-02-18T02:36:36Z</dcterms:modified>
  <cp:category/>
</cp:coreProperties>
</file>