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8 竹田市\"/>
    </mc:Choice>
  </mc:AlternateContent>
  <xr:revisionPtr revIDLastSave="0" documentId="13_ncr:1_{40724A17-4D3D-4A72-98EF-C1A095874BC0}" xr6:coauthVersionLast="47" xr6:coauthVersionMax="47" xr10:uidLastSave="{00000000-0000-0000-0000-000000000000}"/>
  <workbookProtection workbookAlgorithmName="SHA-512" workbookHashValue="5pSfBxGHMAmUMtoxPuIS+dTNQIoICPdo1uNnuvYz1QO9o5btnleQI+WG103/Wm4sQJxkwBYdaDVCKu1TUjKNRg==" workbookSaltValue="ge3X+aAj6BH2k6BF+kkEhA==" workbookSpinCount="100000" lockStructure="1"/>
  <bookViews>
    <workbookView xWindow="28680" yWindow="-93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LJ78" i="4" s="1"/>
  <c r="EB7" i="5"/>
  <c r="KV78" i="4" s="1"/>
  <c r="EA7" i="5"/>
  <c r="DZ7" i="5"/>
  <c r="DY7" i="5"/>
  <c r="DX7" i="5"/>
  <c r="LJ77" i="4" s="1"/>
  <c r="DW7" i="5"/>
  <c r="KV77" i="4" s="1"/>
  <c r="DV7" i="5"/>
  <c r="DJ7" i="5"/>
  <c r="DI7" i="5"/>
  <c r="CV7" i="5"/>
  <c r="CU7" i="5"/>
  <c r="LX54" i="4" s="1"/>
  <c r="CT7" i="5"/>
  <c r="LJ54" i="4" s="1"/>
  <c r="CS7" i="5"/>
  <c r="KV54" i="4" s="1"/>
  <c r="CR7" i="5"/>
  <c r="CQ7" i="5"/>
  <c r="CP7" i="5"/>
  <c r="CO7" i="5"/>
  <c r="LJ53" i="4" s="1"/>
  <c r="CN7" i="5"/>
  <c r="KV53" i="4" s="1"/>
  <c r="CM7" i="5"/>
  <c r="CK7" i="5"/>
  <c r="CJ7" i="5"/>
  <c r="IJ54" i="4" s="1"/>
  <c r="CI7" i="5"/>
  <c r="HV54" i="4" s="1"/>
  <c r="CH7" i="5"/>
  <c r="CG7" i="5"/>
  <c r="GT54" i="4" s="1"/>
  <c r="CF7" i="5"/>
  <c r="IX53" i="4" s="1"/>
  <c r="CE7" i="5"/>
  <c r="IJ53" i="4" s="1"/>
  <c r="CD7" i="5"/>
  <c r="CC7" i="5"/>
  <c r="CB7" i="5"/>
  <c r="BZ7" i="5"/>
  <c r="FJ54" i="4" s="1"/>
  <c r="BY7" i="5"/>
  <c r="BX7" i="5"/>
  <c r="BW7" i="5"/>
  <c r="BV7" i="5"/>
  <c r="DF54" i="4" s="1"/>
  <c r="BU7" i="5"/>
  <c r="FJ53" i="4" s="1"/>
  <c r="BT7" i="5"/>
  <c r="EV53" i="4" s="1"/>
  <c r="BS7" i="5"/>
  <c r="EH53" i="4" s="1"/>
  <c r="BR7" i="5"/>
  <c r="BQ7" i="5"/>
  <c r="DF53" i="4" s="1"/>
  <c r="BO7" i="5"/>
  <c r="BV54" i="4" s="1"/>
  <c r="BN7" i="5"/>
  <c r="BH54" i="4" s="1"/>
  <c r="BM7" i="5"/>
  <c r="BL7" i="5"/>
  <c r="BK7" i="5"/>
  <c r="R54" i="4" s="1"/>
  <c r="BJ7" i="5"/>
  <c r="BV53" i="4" s="1"/>
  <c r="BI7" i="5"/>
  <c r="BH53" i="4" s="1"/>
  <c r="BH7" i="5"/>
  <c r="BG7" i="5"/>
  <c r="AF53" i="4" s="1"/>
  <c r="BF7" i="5"/>
  <c r="R53" i="4" s="1"/>
  <c r="BD7" i="5"/>
  <c r="BC7" i="5"/>
  <c r="IJ32" i="4" s="1"/>
  <c r="BB7" i="5"/>
  <c r="HV32" i="4" s="1"/>
  <c r="BA7" i="5"/>
  <c r="HH32" i="4" s="1"/>
  <c r="AZ7" i="5"/>
  <c r="AY7" i="5"/>
  <c r="IX31" i="4" s="1"/>
  <c r="AX7" i="5"/>
  <c r="IJ31" i="4" s="1"/>
  <c r="AW7" i="5"/>
  <c r="HV31" i="4" s="1"/>
  <c r="AV7" i="5"/>
  <c r="HH31" i="4" s="1"/>
  <c r="AU7" i="5"/>
  <c r="AS7" i="5"/>
  <c r="AR7" i="5"/>
  <c r="EV32" i="4" s="1"/>
  <c r="AQ7" i="5"/>
  <c r="EH32" i="4" s="1"/>
  <c r="AP7" i="5"/>
  <c r="AO7" i="5"/>
  <c r="DF32" i="4" s="1"/>
  <c r="AN7" i="5"/>
  <c r="FJ31" i="4" s="1"/>
  <c r="AM7" i="5"/>
  <c r="AL7" i="5"/>
  <c r="AK7" i="5"/>
  <c r="AJ7" i="5"/>
  <c r="DF31" i="4" s="1"/>
  <c r="AH7" i="5"/>
  <c r="BV32" i="4" s="1"/>
  <c r="AG7" i="5"/>
  <c r="AF7" i="5"/>
  <c r="AE7" i="5"/>
  <c r="AD7" i="5"/>
  <c r="R32" i="4" s="1"/>
  <c r="AC7" i="5"/>
  <c r="AB7" i="5"/>
  <c r="BH31" i="4" s="1"/>
  <c r="AA7" i="5"/>
  <c r="AT31" i="4" s="1"/>
  <c r="Z7" i="5"/>
  <c r="AF31" i="4" s="1"/>
  <c r="Y7" i="5"/>
  <c r="X7" i="5"/>
  <c r="W7" i="5"/>
  <c r="JV10" i="4" s="1"/>
  <c r="V7" i="5"/>
  <c r="IC10" i="4" s="1"/>
  <c r="U7" i="5"/>
  <c r="T7" i="5"/>
  <c r="S7" i="5"/>
  <c r="IC8" i="4" s="1"/>
  <c r="R7" i="5"/>
  <c r="DU10" i="4" s="1"/>
  <c r="Q7" i="5"/>
  <c r="CF10" i="4" s="1"/>
  <c r="P7" i="5"/>
  <c r="AQ10" i="4" s="1"/>
  <c r="O7" i="5"/>
  <c r="B10" i="4" s="1"/>
  <c r="N7" i="5"/>
  <c r="FJ8" i="4" s="1"/>
  <c r="M7" i="5"/>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B11" i="5" s="1"/>
  <c r="GT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ML54" i="4"/>
  <c r="KH54" i="4"/>
  <c r="IX54" i="4"/>
  <c r="HH54" i="4"/>
  <c r="EV54" i="4"/>
  <c r="EH54" i="4"/>
  <c r="DT54" i="4"/>
  <c r="AT54" i="4"/>
  <c r="AF54" i="4"/>
  <c r="ML53" i="4"/>
  <c r="LX53" i="4"/>
  <c r="KH53" i="4"/>
  <c r="HV53" i="4"/>
  <c r="HH53" i="4"/>
  <c r="GT53" i="4"/>
  <c r="DT53" i="4"/>
  <c r="AT53" i="4"/>
  <c r="IX32" i="4"/>
  <c r="GT32" i="4"/>
  <c r="FJ32" i="4"/>
  <c r="DT32" i="4"/>
  <c r="BH32" i="4"/>
  <c r="AT32" i="4"/>
  <c r="AF32" i="4"/>
  <c r="GT31" i="4"/>
  <c r="EV31" i="4"/>
  <c r="EH31" i="4"/>
  <c r="DT31" i="4"/>
  <c r="BV31" i="4"/>
  <c r="R31" i="4"/>
  <c r="LO10" i="4"/>
  <c r="LO8" i="4"/>
  <c r="JV8" i="4"/>
  <c r="DU8" i="4"/>
  <c r="B6" i="4" l="1"/>
  <c r="R76" i="4"/>
  <c r="DF52" i="4"/>
  <c r="GT30" i="4"/>
  <c r="KH76" i="4"/>
  <c r="R52" i="4"/>
  <c r="DF30" i="4"/>
  <c r="GT76" i="4"/>
  <c r="KH52" i="4"/>
  <c r="R30" i="4"/>
  <c r="F11" i="5"/>
  <c r="M88" i="4"/>
  <c r="C11" i="5"/>
  <c r="D11" i="5"/>
  <c r="E11" i="5"/>
  <c r="BV76" i="4" l="1"/>
  <c r="FJ52" i="4"/>
  <c r="IX30" i="4"/>
  <c r="ML76" i="4"/>
  <c r="BV52" i="4"/>
  <c r="FJ30" i="4"/>
  <c r="IX76" i="4"/>
  <c r="ML52" i="4"/>
  <c r="BV30" i="4"/>
  <c r="IX52" i="4"/>
  <c r="HV76" i="4"/>
  <c r="LJ52" i="4"/>
  <c r="AT30" i="4"/>
  <c r="HV52" i="4"/>
  <c r="AT76" i="4"/>
  <c r="EH52" i="4"/>
  <c r="HV30" i="4"/>
  <c r="LJ76" i="4"/>
  <c r="AT52" i="4"/>
  <c r="EH30" i="4"/>
  <c r="KV76" i="4"/>
  <c r="AF52" i="4"/>
  <c r="DT30" i="4"/>
  <c r="HH76" i="4"/>
  <c r="KV52" i="4"/>
  <c r="AF30" i="4"/>
  <c r="HH52" i="4"/>
  <c r="AF76" i="4"/>
  <c r="HH30" i="4"/>
  <c r="DT52" i="4"/>
  <c r="LX76" i="4"/>
  <c r="IJ52" i="4"/>
  <c r="BH76" i="4"/>
  <c r="EV52" i="4"/>
  <c r="IJ30" i="4"/>
  <c r="BH52" i="4"/>
  <c r="EV30" i="4"/>
  <c r="IJ76" i="4"/>
  <c r="BH30" i="4"/>
  <c r="LX52" i="4"/>
</calcChain>
</file>

<file path=xl/sharedStrings.xml><?xml version="1.0" encoding="utf-8"?>
<sst xmlns="http://schemas.openxmlformats.org/spreadsheetml/2006/main" count="301" uniqueCount="149">
  <si>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</si>
  <si>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</si>
  <si>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</si>
  <si>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</si>
  <si>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</si>
  <si>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</si>
  <si>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</si>
  <si>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</si>
  <si>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</si>
  <si>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</si>
  <si>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</si>
  <si>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</si>
  <si>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</si>
  <si>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</si>
  <si>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</si>
  <si>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</si>
  <si>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</si>
  <si>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</si>
  <si>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</si>
  <si>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</si>
  <si>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</si>
  <si>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</si>
  <si>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</si>
  <si>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</si>
  <si>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</si>
  <si>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</si>
  <si>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</si>
  <si>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</si>
  <si>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</si>
  <si>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</si>
  <si>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</si>
  <si>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</si>
  <si>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</si>
  <si>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</si>
  <si>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</si>
  <si>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</si>
  <si>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</si>
  <si>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</si>
  <si>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</si>
  <si>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</si>
  <si>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</si>
  <si>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</si>
  <si>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</si>
  <si>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</si>
  <si>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</si>
  <si>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</si>
  <si>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</si>
  <si>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</si>
  <si>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</si>
  <si>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</si>
  <si>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</si>
  <si>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</si>
  <si>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</si>
  <si>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</si>
  <si>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</si>
  <si>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</si>
  <si>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</si>
  <si>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</si>
  <si>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</si>
  <si>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</si>
  <si>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</si>
  <si>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</si>
  <si>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</si>
  <si>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</si>
  <si>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</si>
  <si>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</si>
  <si>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</si>
  <si>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</si>
  <si>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</si>
  <si>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</si>
  <si>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</si>
  <si>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</si>
  <si>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</si>
  <si>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</si>
  <si>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</si>
  <si>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</si>
  <si>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</si>
  <si>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</si>
  <si>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</si>
  <si>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</si>
  <si>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</si>
  <si>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</si>
  <si>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</si>
  <si>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</si>
  <si>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</si>
  <si>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</si>
  <si>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</si>
  <si>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</si>
  <si>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</si>
  <si>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</si>
  <si>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</si>
  <si>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</si>
  <si>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</si>
  <si>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</si>
  <si>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</si>
  <si>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</si>
  <si>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</si>
  <si>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</si>
  <si>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</si>
  <si>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</si>
  <si>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</si>
  <si>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</si>
  <si>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</si>
  <si>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</si>
  <si>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</si>
  <si>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</si>
  <si>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</si>
  <si>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</si>
  <si>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</si>
  <si>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</si>
  <si>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</si>
  <si>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</si>
  <si>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</si>
  <si>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</si>
  <si>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</si>
  <si>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</si>
  <si>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</si>
  <si>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</si>
  <si>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</si>
  <si>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</si>
  <si>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</si>
  <si>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</si>
  <si>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</si>
  <si>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</si>
  <si>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</si>
  <si>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</si>
  <si>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</si>
  <si>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</si>
  <si>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</si>
  <si>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竹田市</t>
  </si>
  <si>
    <t>久住高原荘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</si>
  <si>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</si>
  <si>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</si>
  <si>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</si>
  <si>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</si>
  <si>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</si>
  <si>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</si>
  <si>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</si>
  <si>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</si>
  <si>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</si>
  <si>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</si>
  <si>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</si>
  <si>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</si>
  <si>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</si>
  <si>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</si>
  <si>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で国民宿舎久住高原荘建築費の償還が完了しました。令和元年度に施設の長寿命化計画を策定したところ、維持補修にかかる経費が毎年7千万円程度見込まれることが判明しました。施設老朽化により施設維持費の負担が大きくなっています。令和3年度に温泉掘削工事が完了し、旧源泉と異なる泉質で高温の新源泉を確保しました。</t>
    <rPh sb="115" eb="117">
      <t>レイワ</t>
    </rPh>
    <phoneticPr fontId="5"/>
  </si>
  <si>
    <t>新指定管理者となり経営改善に努めていますが、コロナ禍の経営赤字が尾を引いており、依然として経営状況が厳しいため、売上を向上させ経費見直しを行い、黒字化を図る必要があります。
１. 個人予約とインターネット予約を強化
２. 国内営業活動の推進
３. インバウンドの推進
４. 宴会、会議、婚礼利用の促進
５. イベント利用の推進
６．イベントの企画・誘致
７. 関係団体を利用しての販促
８. 施設の管理
９. 人材の育成</t>
    <rPh sb="27" eb="29">
      <t>ケイエイ</t>
    </rPh>
    <rPh sb="29" eb="31">
      <t>アカジ</t>
    </rPh>
    <rPh sb="32" eb="33">
      <t>オ</t>
    </rPh>
    <rPh sb="34" eb="35">
      <t>ヒ</t>
    </rPh>
    <phoneticPr fontId="5"/>
  </si>
  <si>
    <t>平成29年度に国民宿舎久住高原荘建築費の償還が完了したため、他会計補助金比率は令和元年度までは平均値を下回る低い値でしたが、令和2年度の一時休館、令和3年度から利用料金制となり、繰入金のみの収支となったため、他会計補助金比率が平均値より大幅に増加しています。
令和3年度からは宿泊料金を値上げし、客単価は増加しました。利用客は徐々に戻っているものの、コロナ禍前より利用者が減少していることから、黒字化のためにはさらなる経営改善に向けた取組が必要です。令和3年度に温泉掘削工事が完了し、新源泉を確保することができました。燃油高騰により光熱費が上昇していますが、光熱費の改善が期待できます。</t>
    <rPh sb="0" eb="2">
      <t>ヘイセイ</t>
    </rPh>
    <rPh sb="4" eb="6">
      <t>ネンド</t>
    </rPh>
    <rPh sb="41" eb="43">
      <t>ガンネン</t>
    </rPh>
    <rPh sb="43" eb="44">
      <t>ド</t>
    </rPh>
    <rPh sb="47" eb="50">
      <t>ヘイキンチ</t>
    </rPh>
    <rPh sb="51" eb="53">
      <t>シタマワ</t>
    </rPh>
    <rPh sb="54" eb="55">
      <t>ヒク</t>
    </rPh>
    <rPh sb="56" eb="57">
      <t>アタイ</t>
    </rPh>
    <rPh sb="62" eb="64">
      <t>レイワ</t>
    </rPh>
    <rPh sb="65" eb="67">
      <t>ネンド</t>
    </rPh>
    <rPh sb="68" eb="70">
      <t>イチジ</t>
    </rPh>
    <rPh sb="70" eb="72">
      <t>キュウカン</t>
    </rPh>
    <rPh sb="95" eb="97">
      <t>シュウシ</t>
    </rPh>
    <rPh sb="113" eb="116">
      <t>ヘイキンチ</t>
    </rPh>
    <rPh sb="225" eb="227">
      <t>レイワ</t>
    </rPh>
    <rPh sb="228" eb="230">
      <t>ネンド</t>
    </rPh>
    <rPh sb="259" eb="261">
      <t>ネンユ</t>
    </rPh>
    <rPh sb="261" eb="263">
      <t>コウトウ</t>
    </rPh>
    <rPh sb="266" eb="269">
      <t>コウネツヒ</t>
    </rPh>
    <rPh sb="270" eb="272">
      <t>ジョウショウ</t>
    </rPh>
    <rPh sb="283" eb="285">
      <t>カイゼン</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</si>
  <si>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以降は大幅に減少する結果となりました。さらに令和2年度以降は新型コロナウイルスの影響により、宿泊客・宴会利用客数が大幅に減少しましたが、徐々に客足が回復している傾向が見受けられます。令和5年度はシーズン中に台風等の悪天候が続いたことが原因で平均値を下回る結果となりました。
　久住高原荘の広大な敷地を活かした指定管理者によるイベントの開催、目玉となる施設の設置等の企画を実行し、利用客の増加・リピーターの獲得を目指します。</t>
    <rPh sb="165" eb="167">
      <t>ジョジョ</t>
    </rPh>
    <rPh sb="168" eb="170">
      <t>キャクアシ</t>
    </rPh>
    <rPh sb="188" eb="190">
      <t>レイワ</t>
    </rPh>
    <rPh sb="191" eb="193">
      <t>ネンド</t>
    </rPh>
    <rPh sb="198" eb="199">
      <t>チュウ</t>
    </rPh>
    <rPh sb="200" eb="202">
      <t>タイフウ</t>
    </rPh>
    <rPh sb="202" eb="203">
      <t>ナド</t>
    </rPh>
    <rPh sb="204" eb="207">
      <t>アクテンコウ</t>
    </rPh>
    <rPh sb="208" eb="209">
      <t>ツヅ</t>
    </rPh>
    <rPh sb="214" eb="216">
      <t>ゲンイン</t>
    </rPh>
    <rPh sb="217" eb="220">
      <t>ヘイキンチ</t>
    </rPh>
    <rPh sb="221" eb="223">
      <t>シタマワ</t>
    </rPh>
    <rPh sb="223" eb="225">
      <t>ケッカ</t>
    </rPh>
    <rPh sb="250" eb="252">
      <t>シテイ</t>
    </rPh>
    <rPh sb="252" eb="255">
      <t>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</si>
</sst>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2884</c:v>
                </c:pt>
                <c:pt idx="1">
                  <c:v>27644</c:v>
                </c:pt>
                <c:pt idx="2">
                  <c:v>3830</c:v>
                </c:pt>
                <c:pt idx="3">
                  <c:v>984</c:v>
                </c:pt>
                <c:pt idx="4">
                  <c:v>1125</c:v>
                </c:pt>
              </c:numCache>
            </c:numRef>
          </c:val>
          <c:extLst>
            <c:ext xmlns:c16="http://schemas.microsoft.com/office/drawing/2014/chart" uri="{C3380CC4-5D6E-409C-BE32-E72D297353CC}">
              <c16:uniqueId val="{00000000-AF5B-44AF-9DFB-E6458CEE0AC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183723</c:v>
                </c:pt>
                <c:pt idx="2">
                  <c:v>12164</c:v>
                </c:pt>
                <c:pt idx="3">
                  <c:v>234734</c:v>
                </c:pt>
                <c:pt idx="4">
                  <c:v>209070</c:v>
                </c:pt>
              </c:numCache>
            </c:numRef>
          </c:val>
          <c:smooth val="0"/>
          <c:extLst>
            <c:ext xmlns:c16="http://schemas.microsoft.com/office/drawing/2014/chart" uri="{C3380CC4-5D6E-409C-BE32-E72D297353CC}">
              <c16:uniqueId val="{00000001-AF5B-44AF-9DFB-E6458CEE0AC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3AF5-4597-86F5-B838A0AAC66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AF5-4597-86F5-B838A0AAC66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3.4200000000000001E-2</c:v>
                </c:pt>
                <c:pt idx="1">
                  <c:v>2.75E-2</c:v>
                </c:pt>
                <c:pt idx="2">
                  <c:v>3.2599999999999997E-2</c:v>
                </c:pt>
                <c:pt idx="3">
                  <c:v>2.9100000000000001E-2</c:v>
                </c:pt>
                <c:pt idx="4">
                  <c:v>3.1399999999999997E-2</c:v>
                </c:pt>
              </c:numCache>
            </c:numRef>
          </c:val>
          <c:smooth val="0"/>
          <c:extLst>
            <c:ext xmlns:c16="http://schemas.microsoft.com/office/drawing/2014/chart" uri="{C3380CC4-5D6E-409C-BE32-E72D297353CC}">
              <c16:uniqueId val="{00000000-32BF-48BF-BC83-1C86D6F9323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1.8E-3</c:v>
                </c:pt>
                <c:pt idx="1">
                  <c:v>4.0000000000000002E-4</c:v>
                </c:pt>
                <c:pt idx="2">
                  <c:v>1.1000000000000001E-3</c:v>
                </c:pt>
                <c:pt idx="3">
                  <c:v>1.6000000000000001E-3</c:v>
                </c:pt>
                <c:pt idx="4">
                  <c:v>1.1999999999999999E-3</c:v>
                </c:pt>
              </c:numCache>
            </c:numRef>
          </c:val>
          <c:smooth val="0"/>
          <c:extLst>
            <c:ext xmlns:c16="http://schemas.microsoft.com/office/drawing/2014/chart" uri="{C3380CC4-5D6E-409C-BE32-E72D297353CC}">
              <c16:uniqueId val="{00000001-32BF-48BF-BC83-1C86D6F9323D}"/>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17</c:v>
                </c:pt>
                <c:pt idx="1">
                  <c:v>62.1</c:v>
                </c:pt>
                <c:pt idx="2">
                  <c:v>100</c:v>
                </c:pt>
                <c:pt idx="3">
                  <c:v>100</c:v>
                </c:pt>
                <c:pt idx="4">
                  <c:v>100</c:v>
                </c:pt>
              </c:numCache>
            </c:numRef>
          </c:val>
          <c:extLst>
            <c:ext xmlns:c16="http://schemas.microsoft.com/office/drawing/2014/chart" uri="{C3380CC4-5D6E-409C-BE32-E72D297353CC}">
              <c16:uniqueId val="{00000000-D742-4B29-817D-14A104FD0F7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26</c:v>
                </c:pt>
                <c:pt idx="2">
                  <c:v>21.4</c:v>
                </c:pt>
                <c:pt idx="3">
                  <c:v>14.1</c:v>
                </c:pt>
                <c:pt idx="4">
                  <c:v>33.200000000000003</c:v>
                </c:pt>
              </c:numCache>
            </c:numRef>
          </c:val>
          <c:smooth val="0"/>
          <c:extLst>
            <c:ext xmlns:c16="http://schemas.microsoft.com/office/drawing/2014/chart" uri="{C3380CC4-5D6E-409C-BE32-E72D297353CC}">
              <c16:uniqueId val="{00000001-D742-4B29-817D-14A104FD0F7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7B-4C88-8B49-FF99E1ED0B0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78.7</c:v>
                </c:pt>
                <c:pt idx="2">
                  <c:v>77.2</c:v>
                </c:pt>
                <c:pt idx="3">
                  <c:v>159.1</c:v>
                </c:pt>
                <c:pt idx="4">
                  <c:v>178.6</c:v>
                </c:pt>
              </c:numCache>
            </c:numRef>
          </c:val>
          <c:smooth val="0"/>
          <c:extLst>
            <c:ext xmlns:c16="http://schemas.microsoft.com/office/drawing/2014/chart" uri="{C3380CC4-5D6E-409C-BE32-E72D297353CC}">
              <c16:uniqueId val="{00000001-2A7B-4C88-8B49-FF99E1ED0B0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-41811</c:v>
                </c:pt>
                <c:pt idx="1">
                  <c:v>-54957</c:v>
                </c:pt>
                <c:pt idx="2">
                  <c:v>-34276</c:v>
                </c:pt>
                <c:pt idx="3">
                  <c:v>-10000</c:v>
                </c:pt>
                <c:pt idx="4">
                  <c:v>-10000</c:v>
                </c:pt>
              </c:numCache>
            </c:numRef>
          </c:val>
          <c:extLst>
            <c:ext xmlns:c16="http://schemas.microsoft.com/office/drawing/2014/chart" uri="{C3380CC4-5D6E-409C-BE32-E72D297353CC}">
              <c16:uniqueId val="{00000000-3C92-4C12-9583-92E133A60AA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-586204</c:v>
                </c:pt>
                <c:pt idx="2">
                  <c:v>-28874</c:v>
                </c:pt>
                <c:pt idx="3">
                  <c:v>-4869</c:v>
                </c:pt>
                <c:pt idx="4">
                  <c:v>-9793</c:v>
                </c:pt>
              </c:numCache>
            </c:numRef>
          </c:val>
          <c:smooth val="0"/>
          <c:extLst>
            <c:ext xmlns:c16="http://schemas.microsoft.com/office/drawing/2014/chart" uri="{C3380CC4-5D6E-409C-BE32-E72D297353CC}">
              <c16:uniqueId val="{00000001-3C92-4C12-9583-92E133A60AA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-17.899999999999999</c:v>
                </c:pt>
                <c:pt idx="1">
                  <c:v>-245</c:v>
                </c:pt>
                <c:pt idx="2">
                  <c:v>0</c:v>
                </c:pt>
                <c:pt idx="3">
                  <c:v>0</c:v>
                </c:pt>
                <c:pt idx="4">
                  <c:v>0</c:v>
                </c:pt>
              </c:numCache>
            </c:numRef>
          </c:val>
          <c:extLst>
            <c:ext xmlns:c16="http://schemas.microsoft.com/office/drawing/2014/chart" uri="{C3380CC4-5D6E-409C-BE32-E72D297353CC}">
              <c16:uniqueId val="{00000000-57CF-42F8-8D86-9ACCCD321CB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-192.5</c:v>
                </c:pt>
                <c:pt idx="2">
                  <c:v>-6.6</c:v>
                </c:pt>
                <c:pt idx="3">
                  <c:v>13.5</c:v>
                </c:pt>
                <c:pt idx="4">
                  <c:v>14.8</c:v>
                </c:pt>
              </c:numCache>
            </c:numRef>
          </c:val>
          <c:smooth val="0"/>
          <c:extLst>
            <c:ext xmlns:c16="http://schemas.microsoft.com/office/drawing/2014/chart" uri="{C3380CC4-5D6E-409C-BE32-E72D297353CC}">
              <c16:uniqueId val="{00000001-57CF-42F8-8D86-9ACCCD321CB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64-429E-801A-CE3D45CE38E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141.19999999999999</c:v>
                </c:pt>
                <c:pt idx="2">
                  <c:v>52.3</c:v>
                </c:pt>
                <c:pt idx="3">
                  <c:v>27.7</c:v>
                </c:pt>
                <c:pt idx="4">
                  <c:v>81.599999999999994</c:v>
                </c:pt>
              </c:numCache>
            </c:numRef>
          </c:val>
          <c:smooth val="0"/>
          <c:extLst>
            <c:ext xmlns:c16="http://schemas.microsoft.com/office/drawing/2014/chart" uri="{C3380CC4-5D6E-409C-BE32-E72D297353CC}">
              <c16:uniqueId val="{00000001-7464-429E-801A-CE3D45CE38E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25.8</c:v>
                </c:pt>
                <c:pt idx="1">
                  <c:v>3.5</c:v>
                </c:pt>
                <c:pt idx="2">
                  <c:v>8</c:v>
                </c:pt>
                <c:pt idx="3">
                  <c:v>18.100000000000001</c:v>
                </c:pt>
                <c:pt idx="4">
                  <c:v>15.8</c:v>
                </c:pt>
              </c:numCache>
            </c:numRef>
          </c:val>
          <c:extLst>
            <c:ext xmlns:c16="http://schemas.microsoft.com/office/drawing/2014/chart" uri="{C3380CC4-5D6E-409C-BE32-E72D297353CC}">
              <c16:uniqueId val="{00000000-4D7E-4C5B-920C-926AC8CF55D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14.5</c:v>
                </c:pt>
                <c:pt idx="2">
                  <c:v>18.399999999999999</c:v>
                </c:pt>
                <c:pt idx="3">
                  <c:v>26.2</c:v>
                </c:pt>
                <c:pt idx="4">
                  <c:v>24.1</c:v>
                </c:pt>
              </c:numCache>
            </c:numRef>
          </c:val>
          <c:smooth val="0"/>
          <c:extLst>
            <c:ext xmlns:c16="http://schemas.microsoft.com/office/drawing/2014/chart" uri="{C3380CC4-5D6E-409C-BE32-E72D297353CC}">
              <c16:uniqueId val="{00000001-4D7E-4C5B-920C-926AC8CF55D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D3-4AE6-943E-67C10AA55C2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48.5</c:v>
                </c:pt>
                <c:pt idx="2">
                  <c:v>37.5</c:v>
                </c:pt>
                <c:pt idx="3">
                  <c:v>23.3</c:v>
                </c:pt>
                <c:pt idx="4">
                  <c:v>21.1</c:v>
                </c:pt>
              </c:numCache>
            </c:numRef>
          </c:val>
          <c:smooth val="0"/>
          <c:extLst>
            <c:ext xmlns:c16="http://schemas.microsoft.com/office/drawing/2014/chart" uri="{C3380CC4-5D6E-409C-BE32-E72D297353CC}">
              <c16:uniqueId val="{00000001-F0D3-4AE6-943E-67C10AA55C2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9EEA-49BA-A0A4-14A275A76AE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EEA-49BA-A0A4-14A275A76AE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大分県竹田市　久住高原荘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14854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49.4</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2790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154</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147</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17</v>
      </c>
      <c r="DG31" s="67"/>
      <c r="DH31" s="67"/>
      <c r="DI31" s="67"/>
      <c r="DJ31" s="67"/>
      <c r="DK31" s="67"/>
      <c r="DL31" s="67"/>
      <c r="DM31" s="67"/>
      <c r="DN31" s="67"/>
      <c r="DO31" s="67"/>
      <c r="DP31" s="67"/>
      <c r="DQ31" s="67"/>
      <c r="DR31" s="67"/>
      <c r="DS31" s="67"/>
      <c r="DT31" s="67">
        <f>データ!AK7</f>
        <v>62.1</v>
      </c>
      <c r="DU31" s="67"/>
      <c r="DV31" s="67"/>
      <c r="DW31" s="67"/>
      <c r="DX31" s="67"/>
      <c r="DY31" s="67"/>
      <c r="DZ31" s="67"/>
      <c r="EA31" s="67"/>
      <c r="EB31" s="67"/>
      <c r="EC31" s="67"/>
      <c r="ED31" s="67"/>
      <c r="EE31" s="67"/>
      <c r="EF31" s="67"/>
      <c r="EG31" s="67"/>
      <c r="EH31" s="67">
        <f>データ!AL7</f>
        <v>100</v>
      </c>
      <c r="EI31" s="67"/>
      <c r="EJ31" s="67"/>
      <c r="EK31" s="67"/>
      <c r="EL31" s="67"/>
      <c r="EM31" s="67"/>
      <c r="EN31" s="67"/>
      <c r="EO31" s="67"/>
      <c r="EP31" s="67"/>
      <c r="EQ31" s="67"/>
      <c r="ER31" s="67"/>
      <c r="ES31" s="67"/>
      <c r="ET31" s="67"/>
      <c r="EU31" s="67"/>
      <c r="EV31" s="67">
        <f>データ!AM7</f>
        <v>100</v>
      </c>
      <c r="EW31" s="67"/>
      <c r="EX31" s="67"/>
      <c r="EY31" s="67"/>
      <c r="EZ31" s="67"/>
      <c r="FA31" s="67"/>
      <c r="FB31" s="67"/>
      <c r="FC31" s="67"/>
      <c r="FD31" s="67"/>
      <c r="FE31" s="67"/>
      <c r="FF31" s="67"/>
      <c r="FG31" s="67"/>
      <c r="FH31" s="67"/>
      <c r="FI31" s="67"/>
      <c r="FJ31" s="67">
        <f>データ!AN7</f>
        <v>100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2884</v>
      </c>
      <c r="GU31" s="87"/>
      <c r="GV31" s="87"/>
      <c r="GW31" s="87"/>
      <c r="GX31" s="87"/>
      <c r="GY31" s="87"/>
      <c r="GZ31" s="87"/>
      <c r="HA31" s="87"/>
      <c r="HB31" s="87"/>
      <c r="HC31" s="87"/>
      <c r="HD31" s="87"/>
      <c r="HE31" s="87"/>
      <c r="HF31" s="87"/>
      <c r="HG31" s="87"/>
      <c r="HH31" s="87">
        <f>データ!AV7</f>
        <v>27644</v>
      </c>
      <c r="HI31" s="87"/>
      <c r="HJ31" s="87"/>
      <c r="HK31" s="87"/>
      <c r="HL31" s="87"/>
      <c r="HM31" s="87"/>
      <c r="HN31" s="87"/>
      <c r="HO31" s="87"/>
      <c r="HP31" s="87"/>
      <c r="HQ31" s="87"/>
      <c r="HR31" s="87"/>
      <c r="HS31" s="87"/>
      <c r="HT31" s="87"/>
      <c r="HU31" s="87"/>
      <c r="HV31" s="87">
        <f>データ!AW7</f>
        <v>3830</v>
      </c>
      <c r="HW31" s="87"/>
      <c r="HX31" s="87"/>
      <c r="HY31" s="87"/>
      <c r="HZ31" s="87"/>
      <c r="IA31" s="87"/>
      <c r="IB31" s="87"/>
      <c r="IC31" s="87"/>
      <c r="ID31" s="87"/>
      <c r="IE31" s="87"/>
      <c r="IF31" s="87"/>
      <c r="IG31" s="87"/>
      <c r="IH31" s="87"/>
      <c r="II31" s="87"/>
      <c r="IJ31" s="87">
        <f>データ!AX7</f>
        <v>984</v>
      </c>
      <c r="IK31" s="87"/>
      <c r="IL31" s="87"/>
      <c r="IM31" s="87"/>
      <c r="IN31" s="87"/>
      <c r="IO31" s="87"/>
      <c r="IP31" s="87"/>
      <c r="IQ31" s="87"/>
      <c r="IR31" s="87"/>
      <c r="IS31" s="87"/>
      <c r="IT31" s="87"/>
      <c r="IU31" s="87"/>
      <c r="IV31" s="87"/>
      <c r="IW31" s="87"/>
      <c r="IX31" s="87">
        <f>データ!AY7</f>
        <v>1125</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78.7</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26</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183723</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145</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148</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25.8</v>
      </c>
      <c r="S53" s="67"/>
      <c r="T53" s="67"/>
      <c r="U53" s="67"/>
      <c r="V53" s="67"/>
      <c r="W53" s="67"/>
      <c r="X53" s="67"/>
      <c r="Y53" s="67"/>
      <c r="Z53" s="67"/>
      <c r="AA53" s="67"/>
      <c r="AB53" s="67"/>
      <c r="AC53" s="67"/>
      <c r="AD53" s="67"/>
      <c r="AE53" s="67"/>
      <c r="AF53" s="67">
        <f>データ!BG7</f>
        <v>3.5</v>
      </c>
      <c r="AG53" s="67"/>
      <c r="AH53" s="67"/>
      <c r="AI53" s="67"/>
      <c r="AJ53" s="67"/>
      <c r="AK53" s="67"/>
      <c r="AL53" s="67"/>
      <c r="AM53" s="67"/>
      <c r="AN53" s="67"/>
      <c r="AO53" s="67"/>
      <c r="AP53" s="67"/>
      <c r="AQ53" s="67"/>
      <c r="AR53" s="67"/>
      <c r="AS53" s="67"/>
      <c r="AT53" s="67">
        <f>データ!BH7</f>
        <v>8</v>
      </c>
      <c r="AU53" s="67"/>
      <c r="AV53" s="67"/>
      <c r="AW53" s="67"/>
      <c r="AX53" s="67"/>
      <c r="AY53" s="67"/>
      <c r="AZ53" s="67"/>
      <c r="BA53" s="67"/>
      <c r="BB53" s="67"/>
      <c r="BC53" s="67"/>
      <c r="BD53" s="67"/>
      <c r="BE53" s="67"/>
      <c r="BF53" s="67"/>
      <c r="BG53" s="67"/>
      <c r="BH53" s="67">
        <f>データ!BI7</f>
        <v>18.100000000000001</v>
      </c>
      <c r="BI53" s="67"/>
      <c r="BJ53" s="67"/>
      <c r="BK53" s="67"/>
      <c r="BL53" s="67"/>
      <c r="BM53" s="67"/>
      <c r="BN53" s="67"/>
      <c r="BO53" s="67"/>
      <c r="BP53" s="67"/>
      <c r="BQ53" s="67"/>
      <c r="BR53" s="67"/>
      <c r="BS53" s="67"/>
      <c r="BT53" s="67"/>
      <c r="BU53" s="67"/>
      <c r="BV53" s="67">
        <f>データ!BJ7</f>
        <v>15.8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-17.899999999999999</v>
      </c>
      <c r="GU53" s="67"/>
      <c r="GV53" s="67"/>
      <c r="GW53" s="67"/>
      <c r="GX53" s="67"/>
      <c r="GY53" s="67"/>
      <c r="GZ53" s="67"/>
      <c r="HA53" s="67"/>
      <c r="HB53" s="67"/>
      <c r="HC53" s="67"/>
      <c r="HD53" s="67"/>
      <c r="HE53" s="67"/>
      <c r="HF53" s="67"/>
      <c r="HG53" s="67"/>
      <c r="HH53" s="67">
        <f>データ!CC7</f>
        <v>-245</v>
      </c>
      <c r="HI53" s="67"/>
      <c r="HJ53" s="67"/>
      <c r="HK53" s="67"/>
      <c r="HL53" s="67"/>
      <c r="HM53" s="67"/>
      <c r="HN53" s="67"/>
      <c r="HO53" s="67"/>
      <c r="HP53" s="67"/>
      <c r="HQ53" s="67"/>
      <c r="HR53" s="67"/>
      <c r="HS53" s="67"/>
      <c r="HT53" s="67"/>
      <c r="HU53" s="67"/>
      <c r="HV53" s="67">
        <f>データ!CD7</f>
        <v>0</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-41811</v>
      </c>
      <c r="KI53" s="87"/>
      <c r="KJ53" s="87"/>
      <c r="KK53" s="87"/>
      <c r="KL53" s="87"/>
      <c r="KM53" s="87"/>
      <c r="KN53" s="87"/>
      <c r="KO53" s="87"/>
      <c r="KP53" s="87"/>
      <c r="KQ53" s="87"/>
      <c r="KR53" s="87"/>
      <c r="KS53" s="87"/>
      <c r="KT53" s="87"/>
      <c r="KU53" s="87"/>
      <c r="KV53" s="87">
        <f>データ!CN7</f>
        <v>-54957</v>
      </c>
      <c r="KW53" s="87"/>
      <c r="KX53" s="87"/>
      <c r="KY53" s="87"/>
      <c r="KZ53" s="87"/>
      <c r="LA53" s="87"/>
      <c r="LB53" s="87"/>
      <c r="LC53" s="87"/>
      <c r="LD53" s="87"/>
      <c r="LE53" s="87"/>
      <c r="LF53" s="87"/>
      <c r="LG53" s="87"/>
      <c r="LH53" s="87"/>
      <c r="LI53" s="87"/>
      <c r="LJ53" s="87">
        <f>データ!CO7</f>
        <v>-34276</v>
      </c>
      <c r="LK53" s="87"/>
      <c r="LL53" s="87"/>
      <c r="LM53" s="87"/>
      <c r="LN53" s="87"/>
      <c r="LO53" s="87"/>
      <c r="LP53" s="87"/>
      <c r="LQ53" s="87"/>
      <c r="LR53" s="87"/>
      <c r="LS53" s="87"/>
      <c r="LT53" s="87"/>
      <c r="LU53" s="87"/>
      <c r="LV53" s="87"/>
      <c r="LW53" s="87"/>
      <c r="LX53" s="87">
        <f>データ!CP7</f>
        <v>-10000</v>
      </c>
      <c r="LY53" s="87"/>
      <c r="LZ53" s="87"/>
      <c r="MA53" s="87"/>
      <c r="MB53" s="87"/>
      <c r="MC53" s="87"/>
      <c r="MD53" s="87"/>
      <c r="ME53" s="87"/>
      <c r="MF53" s="87"/>
      <c r="MG53" s="87"/>
      <c r="MH53" s="87"/>
      <c r="MI53" s="87"/>
      <c r="MJ53" s="87"/>
      <c r="MK53" s="87"/>
      <c r="ML53" s="87">
        <f>データ!CQ7</f>
        <v>-10000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14.5</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141.19999999999999</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-192.5</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-586204</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146</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571552</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48.5</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A098aZMzrq0oUdpYrG+HFBrCUNQxwqx2/EWcHqzlgmVjLmU58G8q42kDWB/MM8XM7EAS/P3QT/xed5W03xlGA==" saltValue="vEqPwFORqQ2bfjL1eTiRX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102</v>
      </c>
      <c r="AN5" s="42" t="s">
        <v>103</v>
      </c>
      <c r="AO5" s="42" t="s">
        <v>94</v>
      </c>
      <c r="AP5" s="42" t="s">
        <v>95</v>
      </c>
      <c r="AQ5" s="42" t="s">
        <v>96</v>
      </c>
      <c r="AR5" s="42" t="s">
        <v>97</v>
      </c>
      <c r="AS5" s="42" t="s">
        <v>98</v>
      </c>
      <c r="AT5" s="42" t="s">
        <v>99</v>
      </c>
      <c r="AU5" s="42" t="s">
        <v>100</v>
      </c>
      <c r="AV5" s="42" t="s">
        <v>104</v>
      </c>
      <c r="AW5" s="42" t="s">
        <v>91</v>
      </c>
      <c r="AX5" s="42" t="s">
        <v>92</v>
      </c>
      <c r="AY5" s="42" t="s">
        <v>93</v>
      </c>
      <c r="AZ5" s="42" t="s">
        <v>94</v>
      </c>
      <c r="BA5" s="42" t="s">
        <v>95</v>
      </c>
      <c r="BB5" s="42" t="s">
        <v>96</v>
      </c>
      <c r="BC5" s="42" t="s">
        <v>97</v>
      </c>
      <c r="BD5" s="42" t="s">
        <v>98</v>
      </c>
      <c r="BE5" s="42" t="s">
        <v>99</v>
      </c>
      <c r="BF5" s="42" t="s">
        <v>100</v>
      </c>
      <c r="BG5" s="42" t="s">
        <v>101</v>
      </c>
      <c r="BH5" s="42" t="s">
        <v>105</v>
      </c>
      <c r="BI5" s="42" t="s">
        <v>102</v>
      </c>
      <c r="BJ5" s="42" t="s">
        <v>93</v>
      </c>
      <c r="BK5" s="42" t="s">
        <v>94</v>
      </c>
      <c r="BL5" s="42" t="s">
        <v>95</v>
      </c>
      <c r="BM5" s="42" t="s">
        <v>96</v>
      </c>
      <c r="BN5" s="42" t="s">
        <v>97</v>
      </c>
      <c r="BO5" s="42" t="s">
        <v>98</v>
      </c>
      <c r="BP5" s="42" t="s">
        <v>99</v>
      </c>
      <c r="BQ5" s="42" t="s">
        <v>106</v>
      </c>
      <c r="BR5" s="42" t="s">
        <v>101</v>
      </c>
      <c r="BS5" s="42" t="s">
        <v>91</v>
      </c>
      <c r="BT5" s="42" t="s">
        <v>107</v>
      </c>
      <c r="BU5" s="42" t="s">
        <v>103</v>
      </c>
      <c r="BV5" s="42" t="s">
        <v>94</v>
      </c>
      <c r="BW5" s="42" t="s">
        <v>95</v>
      </c>
      <c r="BX5" s="42" t="s">
        <v>96</v>
      </c>
      <c r="BY5" s="42" t="s">
        <v>97</v>
      </c>
      <c r="BZ5" s="42" t="s">
        <v>98</v>
      </c>
      <c r="CA5" s="42" t="s">
        <v>99</v>
      </c>
      <c r="CB5" s="42" t="s">
        <v>100</v>
      </c>
      <c r="CC5" s="42" t="s">
        <v>90</v>
      </c>
      <c r="CD5" s="42" t="s">
        <v>105</v>
      </c>
      <c r="CE5" s="42" t="s">
        <v>102</v>
      </c>
      <c r="CF5" s="42" t="s">
        <v>108</v>
      </c>
      <c r="CG5" s="42" t="s">
        <v>94</v>
      </c>
      <c r="CH5" s="42" t="s">
        <v>95</v>
      </c>
      <c r="CI5" s="42" t="s">
        <v>96</v>
      </c>
      <c r="CJ5" s="42" t="s">
        <v>97</v>
      </c>
      <c r="CK5" s="42" t="s">
        <v>98</v>
      </c>
      <c r="CL5" s="42" t="s">
        <v>99</v>
      </c>
      <c r="CM5" s="42" t="s">
        <v>109</v>
      </c>
      <c r="CN5" s="42" t="s">
        <v>101</v>
      </c>
      <c r="CO5" s="42" t="s">
        <v>91</v>
      </c>
      <c r="CP5" s="42" t="s">
        <v>102</v>
      </c>
      <c r="CQ5" s="42" t="s">
        <v>93</v>
      </c>
      <c r="CR5" s="42" t="s">
        <v>94</v>
      </c>
      <c r="CS5" s="42" t="s">
        <v>95</v>
      </c>
      <c r="CT5" s="42" t="s">
        <v>96</v>
      </c>
      <c r="CU5" s="42" t="s">
        <v>97</v>
      </c>
      <c r="CV5" s="42" t="s">
        <v>98</v>
      </c>
      <c r="CW5" s="42" t="s">
        <v>99</v>
      </c>
      <c r="CX5" s="42" t="s">
        <v>100</v>
      </c>
      <c r="CY5" s="42" t="s">
        <v>110</v>
      </c>
      <c r="CZ5" s="42" t="s">
        <v>91</v>
      </c>
      <c r="DA5" s="42" t="s">
        <v>111</v>
      </c>
      <c r="DB5" s="42" t="s">
        <v>103</v>
      </c>
      <c r="DC5" s="42" t="s">
        <v>94</v>
      </c>
      <c r="DD5" s="42" t="s">
        <v>95</v>
      </c>
      <c r="DE5" s="42" t="s">
        <v>96</v>
      </c>
      <c r="DF5" s="42" t="s">
        <v>97</v>
      </c>
      <c r="DG5" s="42" t="s">
        <v>98</v>
      </c>
      <c r="DH5" s="42" t="s">
        <v>99</v>
      </c>
      <c r="DI5" s="133"/>
      <c r="DJ5" s="133"/>
      <c r="DK5" s="42" t="s">
        <v>100</v>
      </c>
      <c r="DL5" s="42" t="s">
        <v>101</v>
      </c>
      <c r="DM5" s="42" t="s">
        <v>112</v>
      </c>
      <c r="DN5" s="42" t="s">
        <v>107</v>
      </c>
      <c r="DO5" s="42" t="s">
        <v>93</v>
      </c>
      <c r="DP5" s="42" t="s">
        <v>94</v>
      </c>
      <c r="DQ5" s="42" t="s">
        <v>95</v>
      </c>
      <c r="DR5" s="42" t="s">
        <v>96</v>
      </c>
      <c r="DS5" s="42" t="s">
        <v>97</v>
      </c>
      <c r="DT5" s="42" t="s">
        <v>98</v>
      </c>
      <c r="DU5" s="42" t="s">
        <v>35</v>
      </c>
      <c r="DV5" s="42" t="s">
        <v>100</v>
      </c>
      <c r="DW5" s="42" t="s">
        <v>101</v>
      </c>
      <c r="DX5" s="42" t="s">
        <v>91</v>
      </c>
      <c r="DY5" s="42" t="s">
        <v>113</v>
      </c>
      <c r="DZ5" s="42" t="s">
        <v>93</v>
      </c>
      <c r="EA5" s="42" t="s">
        <v>94</v>
      </c>
      <c r="EB5" s="42" t="s">
        <v>95</v>
      </c>
      <c r="EC5" s="42" t="s">
        <v>96</v>
      </c>
      <c r="ED5" s="42" t="s">
        <v>97</v>
      </c>
      <c r="EE5" s="42" t="s">
        <v>98</v>
      </c>
      <c r="EF5" s="42" t="s">
        <v>99</v>
      </c>
      <c r="EG5" s="42" t="s">
        <v>114</v>
      </c>
      <c r="EH5" s="42" t="s">
        <v>115</v>
      </c>
      <c r="EI5" s="42" t="s">
        <v>116</v>
      </c>
      <c r="EJ5" s="42" t="s">
        <v>117</v>
      </c>
      <c r="EK5" s="42" t="s">
        <v>118</v>
      </c>
      <c r="EL5" s="42" t="s">
        <v>119</v>
      </c>
      <c r="EM5" s="42" t="s">
        <v>120</v>
      </c>
      <c r="EN5" s="42" t="s">
        <v>121</v>
      </c>
      <c r="EO5" s="42" t="s">
        <v>122</v>
      </c>
      <c r="EP5" s="42" t="s">
        <v>123</v>
      </c>
    </row>
    <row r="6" spans="1:146" s="52" customFormat="1" x14ac:dyDescent="0.15">
      <c r="A6" s="28" t="s">
        <v>124</v>
      </c>
      <c r="B6" s="43">
        <f>B8</f>
        <v>2023</v>
      </c>
      <c r="C6" s="43">
        <f t="shared" ref="C6:X6" si="2">C8</f>
        <v>442089</v>
      </c>
      <c r="D6" s="43">
        <f t="shared" si="2"/>
        <v>47</v>
      </c>
      <c r="E6" s="43">
        <f t="shared" si="2"/>
        <v>11</v>
      </c>
      <c r="F6" s="43">
        <f t="shared" si="2"/>
        <v>1</v>
      </c>
      <c r="G6" s="43">
        <f t="shared" si="2"/>
        <v>1</v>
      </c>
      <c r="H6" s="43" t="str">
        <f>SUBSTITUTE(H8,"　","")</f>
        <v>大分県竹田市</v>
      </c>
      <c r="I6" s="43" t="str">
        <f t="shared" si="2"/>
        <v>久住高原荘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2790</v>
      </c>
      <c r="R6" s="46">
        <f t="shared" si="2"/>
        <v>154</v>
      </c>
      <c r="S6" s="47">
        <f t="shared" si="2"/>
        <v>14854</v>
      </c>
      <c r="T6" s="48" t="str">
        <f t="shared" si="2"/>
        <v>利用料金制</v>
      </c>
      <c r="U6" s="44">
        <f t="shared" si="2"/>
        <v>49.4</v>
      </c>
      <c r="V6" s="48" t="str">
        <f t="shared" si="2"/>
        <v>有</v>
      </c>
      <c r="W6" s="49">
        <f t="shared" si="2"/>
        <v>80</v>
      </c>
      <c r="X6" s="48" t="str">
        <f t="shared" si="2"/>
        <v>有</v>
      </c>
      <c r="Y6" s="50">
        <f>IF(Y8="-",NA(),Y8)</f>
        <v>100</v>
      </c>
      <c r="Z6" s="50">
        <f t="shared" ref="Z6:AH6" si="3">IF(Z8="-",NA(),Z8)</f>
        <v>100</v>
      </c>
      <c r="AA6" s="50">
        <f t="shared" si="3"/>
        <v>100</v>
      </c>
      <c r="AB6" s="50">
        <f t="shared" si="3"/>
        <v>100</v>
      </c>
      <c r="AC6" s="50">
        <f t="shared" si="3"/>
        <v>100</v>
      </c>
      <c r="AD6" s="50">
        <f t="shared" si="3"/>
        <v>125.6</v>
      </c>
      <c r="AE6" s="50">
        <f t="shared" si="3"/>
        <v>78.7</v>
      </c>
      <c r="AF6" s="50">
        <f t="shared" si="3"/>
        <v>77.2</v>
      </c>
      <c r="AG6" s="50">
        <f t="shared" si="3"/>
        <v>159.1</v>
      </c>
      <c r="AH6" s="50">
        <f t="shared" si="3"/>
        <v>178.6</v>
      </c>
      <c r="AI6" s="50" t="str">
        <f>IF(AI8="-","【-】","【"&amp;SUBSTITUTE(TEXT(AI8,"#,##0.0"),"-","△")&amp;"】")</f>
        <v>【120.7】</v>
      </c>
      <c r="AJ6" s="50">
        <f>IF(AJ8="-",NA(),AJ8)</f>
        <v>17</v>
      </c>
      <c r="AK6" s="50">
        <f t="shared" ref="AK6:AS6" si="4">IF(AK8="-",NA(),AK8)</f>
        <v>62.1</v>
      </c>
      <c r="AL6" s="50">
        <f t="shared" si="4"/>
        <v>100</v>
      </c>
      <c r="AM6" s="50">
        <f t="shared" si="4"/>
        <v>100</v>
      </c>
      <c r="AN6" s="50">
        <f t="shared" si="4"/>
        <v>100</v>
      </c>
      <c r="AO6" s="50">
        <f t="shared" si="4"/>
        <v>28.3</v>
      </c>
      <c r="AP6" s="50">
        <f t="shared" si="4"/>
        <v>26</v>
      </c>
      <c r="AQ6" s="50">
        <f t="shared" si="4"/>
        <v>21.4</v>
      </c>
      <c r="AR6" s="50">
        <f t="shared" si="4"/>
        <v>14.1</v>
      </c>
      <c r="AS6" s="50">
        <f t="shared" si="4"/>
        <v>33.200000000000003</v>
      </c>
      <c r="AT6" s="50" t="str">
        <f>IF(AT8="-","【-】","【"&amp;SUBSTITUTE(TEXT(AT8,"#,##0.0"),"-","△")&amp;"】")</f>
        <v>【30.4】</v>
      </c>
      <c r="AU6" s="45">
        <f>IF(AU8="-",NA(),AU8)</f>
        <v>2884</v>
      </c>
      <c r="AV6" s="45">
        <f t="shared" ref="AV6:BD6" si="5">IF(AV8="-",NA(),AV8)</f>
        <v>27644</v>
      </c>
      <c r="AW6" s="45">
        <f t="shared" si="5"/>
        <v>3830</v>
      </c>
      <c r="AX6" s="45">
        <f t="shared" si="5"/>
        <v>984</v>
      </c>
      <c r="AY6" s="45">
        <f t="shared" si="5"/>
        <v>1125</v>
      </c>
      <c r="AZ6" s="45">
        <f t="shared" si="5"/>
        <v>706</v>
      </c>
      <c r="BA6" s="45">
        <f t="shared" si="5"/>
        <v>183723</v>
      </c>
      <c r="BB6" s="45">
        <f t="shared" si="5"/>
        <v>12164</v>
      </c>
      <c r="BC6" s="45">
        <f t="shared" si="5"/>
        <v>234734</v>
      </c>
      <c r="BD6" s="45">
        <f t="shared" si="5"/>
        <v>209070</v>
      </c>
      <c r="BE6" s="45" t="str">
        <f>IF(BE8="-","【-】","【"&amp;SUBSTITUTE(TEXT(BE8,"#,##0"),"-","△")&amp;"】")</f>
        <v>【67,941】</v>
      </c>
      <c r="BF6" s="50">
        <f>IF(BF8="-",NA(),BF8)</f>
        <v>25.8</v>
      </c>
      <c r="BG6" s="50">
        <f t="shared" ref="BG6:BO6" si="6">IF(BG8="-",NA(),BG8)</f>
        <v>3.5</v>
      </c>
      <c r="BH6" s="50">
        <f t="shared" si="6"/>
        <v>8</v>
      </c>
      <c r="BI6" s="50">
        <f t="shared" si="6"/>
        <v>18.100000000000001</v>
      </c>
      <c r="BJ6" s="50">
        <f t="shared" si="6"/>
        <v>15.8</v>
      </c>
      <c r="BK6" s="50">
        <f t="shared" si="6"/>
        <v>28</v>
      </c>
      <c r="BL6" s="50">
        <f t="shared" si="6"/>
        <v>14.5</v>
      </c>
      <c r="BM6" s="50">
        <f t="shared" si="6"/>
        <v>18.399999999999999</v>
      </c>
      <c r="BN6" s="50">
        <f t="shared" si="6"/>
        <v>26.2</v>
      </c>
      <c r="BO6" s="50">
        <f t="shared" si="6"/>
        <v>24.1</v>
      </c>
      <c r="BP6" s="50" t="str">
        <f>IF(BP8="-","【-】","【"&amp;SUBSTITUTE(TEXT(BP8,"#,##0.0"),"-","△")&amp;"】")</f>
        <v>【17.1】</v>
      </c>
      <c r="BQ6" s="50">
        <f>IF(BQ8="-",NA(),BQ8)</f>
        <v>0</v>
      </c>
      <c r="BR6" s="50">
        <f t="shared" ref="BR6:BZ6" si="7">IF(BR8="-",NA(),BR8)</f>
        <v>0</v>
      </c>
      <c r="BS6" s="50">
        <f t="shared" si="7"/>
        <v>0</v>
      </c>
      <c r="BT6" s="50">
        <f t="shared" si="7"/>
        <v>0</v>
      </c>
      <c r="BU6" s="50">
        <f t="shared" si="7"/>
        <v>0</v>
      </c>
      <c r="BV6" s="50">
        <f t="shared" si="7"/>
        <v>27.8</v>
      </c>
      <c r="BW6" s="50">
        <f t="shared" si="7"/>
        <v>141.19999999999999</v>
      </c>
      <c r="BX6" s="50">
        <f t="shared" si="7"/>
        <v>52.3</v>
      </c>
      <c r="BY6" s="50">
        <f t="shared" si="7"/>
        <v>27.7</v>
      </c>
      <c r="BZ6" s="50">
        <f t="shared" si="7"/>
        <v>81.599999999999994</v>
      </c>
      <c r="CA6" s="50" t="str">
        <f>IF(CA8="-","【-】","【"&amp;SUBSTITUTE(TEXT(CA8,"#,##0.0"),"-","△")&amp;"】")</f>
        <v>【53.2】</v>
      </c>
      <c r="CB6" s="50">
        <f>IF(CB8="-",NA(),CB8)</f>
        <v>-17.899999999999999</v>
      </c>
      <c r="CC6" s="50">
        <f t="shared" ref="CC6:CK6" si="8">IF(CC8="-",NA(),CC8)</f>
        <v>-245</v>
      </c>
      <c r="CD6" s="50">
        <f t="shared" si="8"/>
        <v>0</v>
      </c>
      <c r="CE6" s="50">
        <f t="shared" si="8"/>
        <v>0</v>
      </c>
      <c r="CF6" s="50">
        <f t="shared" si="8"/>
        <v>0</v>
      </c>
      <c r="CG6" s="50">
        <f t="shared" si="8"/>
        <v>15.9</v>
      </c>
      <c r="CH6" s="50">
        <f t="shared" si="8"/>
        <v>-192.5</v>
      </c>
      <c r="CI6" s="50">
        <f t="shared" si="8"/>
        <v>-6.6</v>
      </c>
      <c r="CJ6" s="50">
        <f t="shared" si="8"/>
        <v>13.5</v>
      </c>
      <c r="CK6" s="50">
        <f t="shared" si="8"/>
        <v>14.8</v>
      </c>
      <c r="CL6" s="50" t="str">
        <f>IF(CL8="-","【-】","【"&amp;SUBSTITUTE(TEXT(CL8,"#,##0.0"),"-","△")&amp;"】")</f>
        <v>【△26.7】</v>
      </c>
      <c r="CM6" s="45">
        <f>IF(CM8="-",NA(),CM8)</f>
        <v>-41811</v>
      </c>
      <c r="CN6" s="45">
        <f t="shared" ref="CN6:CV6" si="9">IF(CN8="-",NA(),CN8)</f>
        <v>-54957</v>
      </c>
      <c r="CO6" s="45">
        <f t="shared" si="9"/>
        <v>-34276</v>
      </c>
      <c r="CP6" s="45">
        <f t="shared" si="9"/>
        <v>-10000</v>
      </c>
      <c r="CQ6" s="45">
        <f t="shared" si="9"/>
        <v>-10000</v>
      </c>
      <c r="CR6" s="45">
        <f t="shared" si="9"/>
        <v>3780</v>
      </c>
      <c r="CS6" s="45">
        <f t="shared" si="9"/>
        <v>-586204</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125</v>
      </c>
      <c r="DI6" s="46">
        <f t="shared" ref="DI6:DJ6" si="10">DI8</f>
        <v>571552</v>
      </c>
      <c r="DJ6" s="46">
        <f t="shared" si="10"/>
        <v>0</v>
      </c>
      <c r="DK6" s="50"/>
      <c r="DL6" s="50"/>
      <c r="DM6" s="50"/>
      <c r="DN6" s="50"/>
      <c r="DO6" s="50"/>
      <c r="DP6" s="50"/>
      <c r="DQ6" s="50"/>
      <c r="DR6" s="50"/>
      <c r="DS6" s="50"/>
      <c r="DT6" s="50"/>
      <c r="DU6" s="50" t="s">
        <v>126</v>
      </c>
      <c r="DV6" s="50">
        <f>IF(DV8="-",NA(),DV8)</f>
        <v>0</v>
      </c>
      <c r="DW6" s="50">
        <f t="shared" ref="DW6:EE6" si="11">IF(DW8="-",NA(),DW8)</f>
        <v>0</v>
      </c>
      <c r="DX6" s="50">
        <f t="shared" si="11"/>
        <v>0</v>
      </c>
      <c r="DY6" s="50">
        <f t="shared" si="11"/>
        <v>0</v>
      </c>
      <c r="DZ6" s="50">
        <f t="shared" si="11"/>
        <v>0</v>
      </c>
      <c r="EA6" s="50">
        <f t="shared" si="11"/>
        <v>29.8</v>
      </c>
      <c r="EB6" s="50">
        <f t="shared" si="11"/>
        <v>48.5</v>
      </c>
      <c r="EC6" s="50">
        <f t="shared" si="11"/>
        <v>37.5</v>
      </c>
      <c r="ED6" s="50">
        <f t="shared" si="11"/>
        <v>23.3</v>
      </c>
      <c r="EE6" s="50">
        <f t="shared" si="11"/>
        <v>21.1</v>
      </c>
      <c r="EF6" s="50" t="str">
        <f>IF(EF8="-","【-】","【"&amp;SUBSTITUTE(TEXT(EF8,"#,##0.0"),"-","△")&amp;"】")</f>
        <v>【19.7】</v>
      </c>
      <c r="EG6" s="51">
        <f>IF(EG8="-",NA(),EG8)</f>
        <v>1.8E-3</v>
      </c>
      <c r="EH6" s="51">
        <f t="shared" ref="EH6:EP6" si="12">IF(EH8="-",NA(),EH8)</f>
        <v>4.0000000000000002E-4</v>
      </c>
      <c r="EI6" s="51">
        <f t="shared" si="12"/>
        <v>1.1000000000000001E-3</v>
      </c>
      <c r="EJ6" s="51">
        <f t="shared" si="12"/>
        <v>1.6000000000000001E-3</v>
      </c>
      <c r="EK6" s="51">
        <f t="shared" si="12"/>
        <v>1.1999999999999999E-3</v>
      </c>
      <c r="EL6" s="51">
        <f t="shared" si="12"/>
        <v>3.4200000000000001E-2</v>
      </c>
      <c r="EM6" s="51">
        <f t="shared" si="12"/>
        <v>2.75E-2</v>
      </c>
      <c r="EN6" s="51">
        <f t="shared" si="12"/>
        <v>3.2599999999999997E-2</v>
      </c>
      <c r="EO6" s="51">
        <f t="shared" si="12"/>
        <v>2.9100000000000001E-2</v>
      </c>
      <c r="EP6" s="51">
        <f t="shared" si="12"/>
        <v>3.1399999999999997E-2</v>
      </c>
    </row>
    <row r="7" spans="1:146" s="52" customFormat="1" x14ac:dyDescent="0.15">
      <c r="A7" s="28" t="s">
        <v>127</v>
      </c>
      <c r="B7" s="43">
        <f t="shared" ref="B7:X7" si="13">B8</f>
        <v>2023</v>
      </c>
      <c r="C7" s="43">
        <f t="shared" si="13"/>
        <v>442089</v>
      </c>
      <c r="D7" s="43">
        <f t="shared" si="13"/>
        <v>47</v>
      </c>
      <c r="E7" s="43">
        <f t="shared" si="13"/>
        <v>11</v>
      </c>
      <c r="F7" s="43">
        <f t="shared" si="13"/>
        <v>1</v>
      </c>
      <c r="G7" s="43">
        <f t="shared" si="13"/>
        <v>1</v>
      </c>
      <c r="H7" s="43" t="str">
        <f t="shared" si="13"/>
        <v>大分県　竹田市</v>
      </c>
      <c r="I7" s="43" t="str">
        <f t="shared" si="13"/>
        <v>久住高原荘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2790</v>
      </c>
      <c r="R7" s="46">
        <f t="shared" si="13"/>
        <v>154</v>
      </c>
      <c r="S7" s="47">
        <f t="shared" si="13"/>
        <v>14854</v>
      </c>
      <c r="T7" s="48" t="str">
        <f t="shared" si="13"/>
        <v>利用料金制</v>
      </c>
      <c r="U7" s="44">
        <f t="shared" si="13"/>
        <v>49.4</v>
      </c>
      <c r="V7" s="48" t="str">
        <f t="shared" si="13"/>
        <v>有</v>
      </c>
      <c r="W7" s="49">
        <f t="shared" si="13"/>
        <v>80</v>
      </c>
      <c r="X7" s="48" t="str">
        <f t="shared" si="13"/>
        <v>有</v>
      </c>
      <c r="Y7" s="50">
        <f>Y8</f>
        <v>100</v>
      </c>
      <c r="Z7" s="50">
        <f t="shared" ref="Z7:AH7" si="14">Z8</f>
        <v>100</v>
      </c>
      <c r="AA7" s="50">
        <f t="shared" si="14"/>
        <v>100</v>
      </c>
      <c r="AB7" s="50">
        <f t="shared" si="14"/>
        <v>100</v>
      </c>
      <c r="AC7" s="50">
        <f t="shared" si="14"/>
        <v>100</v>
      </c>
      <c r="AD7" s="50">
        <f t="shared" si="14"/>
        <v>125.6</v>
      </c>
      <c r="AE7" s="50">
        <f t="shared" si="14"/>
        <v>78.7</v>
      </c>
      <c r="AF7" s="50">
        <f t="shared" si="14"/>
        <v>77.2</v>
      </c>
      <c r="AG7" s="50">
        <f t="shared" si="14"/>
        <v>159.1</v>
      </c>
      <c r="AH7" s="50">
        <f t="shared" si="14"/>
        <v>178.6</v>
      </c>
      <c r="AI7" s="50"/>
      <c r="AJ7" s="50">
        <f>AJ8</f>
        <v>17</v>
      </c>
      <c r="AK7" s="50">
        <f t="shared" ref="AK7:AS7" si="15">AK8</f>
        <v>62.1</v>
      </c>
      <c r="AL7" s="50">
        <f t="shared" si="15"/>
        <v>100</v>
      </c>
      <c r="AM7" s="50">
        <f t="shared" si="15"/>
        <v>100</v>
      </c>
      <c r="AN7" s="50">
        <f t="shared" si="15"/>
        <v>100</v>
      </c>
      <c r="AO7" s="50">
        <f t="shared" si="15"/>
        <v>28.3</v>
      </c>
      <c r="AP7" s="50">
        <f t="shared" si="15"/>
        <v>26</v>
      </c>
      <c r="AQ7" s="50">
        <f t="shared" si="15"/>
        <v>21.4</v>
      </c>
      <c r="AR7" s="50">
        <f t="shared" si="15"/>
        <v>14.1</v>
      </c>
      <c r="AS7" s="50">
        <f t="shared" si="15"/>
        <v>33.200000000000003</v>
      </c>
      <c r="AT7" s="50"/>
      <c r="AU7" s="45">
        <f>AU8</f>
        <v>2884</v>
      </c>
      <c r="AV7" s="45">
        <f t="shared" ref="AV7:BD7" si="16">AV8</f>
        <v>27644</v>
      </c>
      <c r="AW7" s="45">
        <f t="shared" si="16"/>
        <v>3830</v>
      </c>
      <c r="AX7" s="45">
        <f t="shared" si="16"/>
        <v>984</v>
      </c>
      <c r="AY7" s="45">
        <f t="shared" si="16"/>
        <v>1125</v>
      </c>
      <c r="AZ7" s="45">
        <f t="shared" si="16"/>
        <v>706</v>
      </c>
      <c r="BA7" s="45">
        <f t="shared" si="16"/>
        <v>183723</v>
      </c>
      <c r="BB7" s="45">
        <f t="shared" si="16"/>
        <v>12164</v>
      </c>
      <c r="BC7" s="45">
        <f t="shared" si="16"/>
        <v>234734</v>
      </c>
      <c r="BD7" s="45">
        <f t="shared" si="16"/>
        <v>209070</v>
      </c>
      <c r="BE7" s="45"/>
      <c r="BF7" s="50">
        <f>BF8</f>
        <v>25.8</v>
      </c>
      <c r="BG7" s="50">
        <f t="shared" ref="BG7:BO7" si="17">BG8</f>
        <v>3.5</v>
      </c>
      <c r="BH7" s="50">
        <f t="shared" si="17"/>
        <v>8</v>
      </c>
      <c r="BI7" s="50">
        <f t="shared" si="17"/>
        <v>18.100000000000001</v>
      </c>
      <c r="BJ7" s="50">
        <f t="shared" si="17"/>
        <v>15.8</v>
      </c>
      <c r="BK7" s="50">
        <f t="shared" si="17"/>
        <v>28</v>
      </c>
      <c r="BL7" s="50">
        <f t="shared" si="17"/>
        <v>14.5</v>
      </c>
      <c r="BM7" s="50">
        <f t="shared" si="17"/>
        <v>18.399999999999999</v>
      </c>
      <c r="BN7" s="50">
        <f t="shared" si="17"/>
        <v>26.2</v>
      </c>
      <c r="BO7" s="50">
        <f t="shared" si="17"/>
        <v>24.1</v>
      </c>
      <c r="BP7" s="50"/>
      <c r="BQ7" s="50">
        <f>BQ8</f>
        <v>0</v>
      </c>
      <c r="BR7" s="50">
        <f t="shared" ref="BR7:BZ7" si="18">BR8</f>
        <v>0</v>
      </c>
      <c r="BS7" s="50">
        <f t="shared" si="18"/>
        <v>0</v>
      </c>
      <c r="BT7" s="50">
        <f t="shared" si="18"/>
        <v>0</v>
      </c>
      <c r="BU7" s="50">
        <f t="shared" si="18"/>
        <v>0</v>
      </c>
      <c r="BV7" s="50">
        <f t="shared" si="18"/>
        <v>27.8</v>
      </c>
      <c r="BW7" s="50">
        <f t="shared" si="18"/>
        <v>141.19999999999999</v>
      </c>
      <c r="BX7" s="50">
        <f t="shared" si="18"/>
        <v>52.3</v>
      </c>
      <c r="BY7" s="50">
        <f t="shared" si="18"/>
        <v>27.7</v>
      </c>
      <c r="BZ7" s="50">
        <f t="shared" si="18"/>
        <v>81.599999999999994</v>
      </c>
      <c r="CA7" s="50"/>
      <c r="CB7" s="50">
        <f>CB8</f>
        <v>-17.899999999999999</v>
      </c>
      <c r="CC7" s="50">
        <f t="shared" ref="CC7:CK7" si="19">CC8</f>
        <v>-245</v>
      </c>
      <c r="CD7" s="50">
        <f t="shared" si="19"/>
        <v>0</v>
      </c>
      <c r="CE7" s="50">
        <f t="shared" si="19"/>
        <v>0</v>
      </c>
      <c r="CF7" s="50">
        <f t="shared" si="19"/>
        <v>0</v>
      </c>
      <c r="CG7" s="50">
        <f t="shared" si="19"/>
        <v>15.9</v>
      </c>
      <c r="CH7" s="50">
        <f t="shared" si="19"/>
        <v>-192.5</v>
      </c>
      <c r="CI7" s="50">
        <f t="shared" si="19"/>
        <v>-6.6</v>
      </c>
      <c r="CJ7" s="50">
        <f t="shared" si="19"/>
        <v>13.5</v>
      </c>
      <c r="CK7" s="50">
        <f t="shared" si="19"/>
        <v>14.8</v>
      </c>
      <c r="CL7" s="50"/>
      <c r="CM7" s="45">
        <f>CM8</f>
        <v>-41811</v>
      </c>
      <c r="CN7" s="45">
        <f t="shared" ref="CN7:CV7" si="20">CN8</f>
        <v>-54957</v>
      </c>
      <c r="CO7" s="45">
        <f t="shared" si="20"/>
        <v>-34276</v>
      </c>
      <c r="CP7" s="45">
        <f t="shared" si="20"/>
        <v>-10000</v>
      </c>
      <c r="CQ7" s="45">
        <f t="shared" si="20"/>
        <v>-10000</v>
      </c>
      <c r="CR7" s="45">
        <f t="shared" si="20"/>
        <v>3780</v>
      </c>
      <c r="CS7" s="45">
        <f t="shared" si="20"/>
        <v>-586204</v>
      </c>
      <c r="CT7" s="45">
        <f t="shared" si="20"/>
        <v>-28874</v>
      </c>
      <c r="CU7" s="45">
        <f t="shared" si="20"/>
        <v>-4869</v>
      </c>
      <c r="CV7" s="45">
        <f t="shared" si="20"/>
        <v>-9793</v>
      </c>
      <c r="CW7" s="45"/>
      <c r="CX7" s="50" t="s">
        <v>128</v>
      </c>
      <c r="CY7" s="50" t="s">
        <v>128</v>
      </c>
      <c r="CZ7" s="50" t="s">
        <v>128</v>
      </c>
      <c r="DA7" s="50" t="s">
        <v>128</v>
      </c>
      <c r="DB7" s="50" t="s">
        <v>128</v>
      </c>
      <c r="DC7" s="50" t="s">
        <v>128</v>
      </c>
      <c r="DD7" s="50" t="s">
        <v>128</v>
      </c>
      <c r="DE7" s="50" t="s">
        <v>128</v>
      </c>
      <c r="DF7" s="50" t="s">
        <v>128</v>
      </c>
      <c r="DG7" s="50" t="s">
        <v>126</v>
      </c>
      <c r="DH7" s="50"/>
      <c r="DI7" s="46">
        <f>DI8</f>
        <v>571552</v>
      </c>
      <c r="DJ7" s="46">
        <f>DJ8</f>
        <v>0</v>
      </c>
      <c r="DK7" s="50" t="s">
        <v>128</v>
      </c>
      <c r="DL7" s="50" t="s">
        <v>128</v>
      </c>
      <c r="DM7" s="50" t="s">
        <v>128</v>
      </c>
      <c r="DN7" s="50" t="s">
        <v>128</v>
      </c>
      <c r="DO7" s="50" t="s">
        <v>128</v>
      </c>
      <c r="DP7" s="50" t="s">
        <v>128</v>
      </c>
      <c r="DQ7" s="50" t="s">
        <v>128</v>
      </c>
      <c r="DR7" s="50" t="s">
        <v>128</v>
      </c>
      <c r="DS7" s="50" t="s">
        <v>128</v>
      </c>
      <c r="DT7" s="50" t="s">
        <v>126</v>
      </c>
      <c r="DU7" s="50"/>
      <c r="DV7" s="50">
        <f>DV8</f>
        <v>0</v>
      </c>
      <c r="DW7" s="50">
        <f t="shared" ref="DW7:EE7" si="21">DW8</f>
        <v>0</v>
      </c>
      <c r="DX7" s="50">
        <f t="shared" si="21"/>
        <v>0</v>
      </c>
      <c r="DY7" s="50">
        <f t="shared" si="21"/>
        <v>0</v>
      </c>
      <c r="DZ7" s="50">
        <f t="shared" si="21"/>
        <v>0</v>
      </c>
      <c r="EA7" s="50">
        <f t="shared" si="21"/>
        <v>29.8</v>
      </c>
      <c r="EB7" s="50">
        <f t="shared" si="21"/>
        <v>48.5</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442089</v>
      </c>
      <c r="D8" s="53">
        <v>47</v>
      </c>
      <c r="E8" s="53">
        <v>11</v>
      </c>
      <c r="F8" s="53">
        <v>1</v>
      </c>
      <c r="G8" s="53">
        <v>1</v>
      </c>
      <c r="H8" s="53" t="s">
        <v>129</v>
      </c>
      <c r="I8" s="53" t="s">
        <v>130</v>
      </c>
      <c r="J8" s="53" t="s">
        <v>131</v>
      </c>
      <c r="K8" s="53" t="s">
        <v>132</v>
      </c>
      <c r="L8" s="53" t="s">
        <v>133</v>
      </c>
      <c r="M8" s="53" t="s">
        <v>134</v>
      </c>
      <c r="N8" s="53" t="s">
        <v>135</v>
      </c>
      <c r="O8" s="54" t="s">
        <v>136</v>
      </c>
      <c r="P8" s="54" t="s">
        <v>136</v>
      </c>
      <c r="Q8" s="55">
        <v>2790</v>
      </c>
      <c r="R8" s="55">
        <v>154</v>
      </c>
      <c r="S8" s="56">
        <v>14854</v>
      </c>
      <c r="T8" s="57" t="s">
        <v>137</v>
      </c>
      <c r="U8" s="54">
        <v>49.4</v>
      </c>
      <c r="V8" s="57" t="s">
        <v>138</v>
      </c>
      <c r="W8" s="58">
        <v>80</v>
      </c>
      <c r="X8" s="57" t="s">
        <v>138</v>
      </c>
      <c r="Y8" s="59">
        <v>100</v>
      </c>
      <c r="Z8" s="59">
        <v>100</v>
      </c>
      <c r="AA8" s="59">
        <v>100</v>
      </c>
      <c r="AB8" s="59">
        <v>100</v>
      </c>
      <c r="AC8" s="59">
        <v>100</v>
      </c>
      <c r="AD8" s="59">
        <v>125.6</v>
      </c>
      <c r="AE8" s="59">
        <v>78.7</v>
      </c>
      <c r="AF8" s="59">
        <v>77.2</v>
      </c>
      <c r="AG8" s="59">
        <v>159.1</v>
      </c>
      <c r="AH8" s="59">
        <v>178.6</v>
      </c>
      <c r="AI8" s="59">
        <v>120.7</v>
      </c>
      <c r="AJ8" s="59">
        <v>17</v>
      </c>
      <c r="AK8" s="59">
        <v>62.1</v>
      </c>
      <c r="AL8" s="59">
        <v>100</v>
      </c>
      <c r="AM8" s="59">
        <v>100</v>
      </c>
      <c r="AN8" s="59">
        <v>100</v>
      </c>
      <c r="AO8" s="59">
        <v>28.3</v>
      </c>
      <c r="AP8" s="59">
        <v>26</v>
      </c>
      <c r="AQ8" s="59">
        <v>21.4</v>
      </c>
      <c r="AR8" s="59">
        <v>14.1</v>
      </c>
      <c r="AS8" s="59">
        <v>33.200000000000003</v>
      </c>
      <c r="AT8" s="59">
        <v>30.4</v>
      </c>
      <c r="AU8" s="60">
        <v>2884</v>
      </c>
      <c r="AV8" s="60">
        <v>27644</v>
      </c>
      <c r="AW8" s="60">
        <v>3830</v>
      </c>
      <c r="AX8" s="60">
        <v>984</v>
      </c>
      <c r="AY8" s="60">
        <v>1125</v>
      </c>
      <c r="AZ8" s="60">
        <v>706</v>
      </c>
      <c r="BA8" s="60">
        <v>183723</v>
      </c>
      <c r="BB8" s="60">
        <v>12164</v>
      </c>
      <c r="BC8" s="60">
        <v>234734</v>
      </c>
      <c r="BD8" s="60">
        <v>209070</v>
      </c>
      <c r="BE8" s="60">
        <v>67941</v>
      </c>
      <c r="BF8" s="59">
        <v>25.8</v>
      </c>
      <c r="BG8" s="59">
        <v>3.5</v>
      </c>
      <c r="BH8" s="59">
        <v>8</v>
      </c>
      <c r="BI8" s="59">
        <v>18.100000000000001</v>
      </c>
      <c r="BJ8" s="59">
        <v>15.8</v>
      </c>
      <c r="BK8" s="59">
        <v>28</v>
      </c>
      <c r="BL8" s="59">
        <v>14.5</v>
      </c>
      <c r="BM8" s="59">
        <v>18.399999999999999</v>
      </c>
      <c r="BN8" s="59">
        <v>26.2</v>
      </c>
      <c r="BO8" s="59">
        <v>24.1</v>
      </c>
      <c r="BP8" s="59">
        <v>17.100000000000001</v>
      </c>
      <c r="BQ8" s="59">
        <v>0</v>
      </c>
      <c r="BR8" s="59">
        <v>0</v>
      </c>
      <c r="BS8" s="59">
        <v>0</v>
      </c>
      <c r="BT8" s="59">
        <v>0</v>
      </c>
      <c r="BU8" s="59">
        <v>0</v>
      </c>
      <c r="BV8" s="59">
        <v>27.8</v>
      </c>
      <c r="BW8" s="59">
        <v>141.19999999999999</v>
      </c>
      <c r="BX8" s="59">
        <v>52.3</v>
      </c>
      <c r="BY8" s="59">
        <v>27.7</v>
      </c>
      <c r="BZ8" s="59">
        <v>81.599999999999994</v>
      </c>
      <c r="CA8" s="59">
        <v>53.2</v>
      </c>
      <c r="CB8" s="59">
        <v>-17.899999999999999</v>
      </c>
      <c r="CC8" s="59">
        <v>-245</v>
      </c>
      <c r="CD8" s="59">
        <v>0</v>
      </c>
      <c r="CE8" s="61">
        <v>0</v>
      </c>
      <c r="CF8" s="61">
        <v>0</v>
      </c>
      <c r="CG8" s="59">
        <v>15.9</v>
      </c>
      <c r="CH8" s="59">
        <v>-192.5</v>
      </c>
      <c r="CI8" s="59">
        <v>-6.6</v>
      </c>
      <c r="CJ8" s="59">
        <v>13.5</v>
      </c>
      <c r="CK8" s="59">
        <v>14.8</v>
      </c>
      <c r="CL8" s="59">
        <v>-26.7</v>
      </c>
      <c r="CM8" s="60">
        <v>-41811</v>
      </c>
      <c r="CN8" s="60">
        <v>-54957</v>
      </c>
      <c r="CO8" s="60">
        <v>-34276</v>
      </c>
      <c r="CP8" s="60">
        <v>-10000</v>
      </c>
      <c r="CQ8" s="60">
        <v>-10000</v>
      </c>
      <c r="CR8" s="60">
        <v>3780</v>
      </c>
      <c r="CS8" s="60">
        <v>-586204</v>
      </c>
      <c r="CT8" s="60">
        <v>-28874</v>
      </c>
      <c r="CU8" s="60">
        <v>-4869</v>
      </c>
      <c r="CV8" s="60">
        <v>-9793</v>
      </c>
      <c r="CW8" s="60">
        <v>-15770</v>
      </c>
      <c r="CX8" s="59" t="s">
        <v>139</v>
      </c>
      <c r="CY8" s="59" t="s">
        <v>139</v>
      </c>
      <c r="CZ8" s="59" t="s">
        <v>139</v>
      </c>
      <c r="DA8" s="59" t="s">
        <v>139</v>
      </c>
      <c r="DB8" s="59" t="s">
        <v>139</v>
      </c>
      <c r="DC8" s="59" t="s">
        <v>139</v>
      </c>
      <c r="DD8" s="59" t="s">
        <v>139</v>
      </c>
      <c r="DE8" s="59" t="s">
        <v>139</v>
      </c>
      <c r="DF8" s="59" t="s">
        <v>139</v>
      </c>
      <c r="DG8" s="59" t="s">
        <v>139</v>
      </c>
      <c r="DH8" s="59" t="s">
        <v>139</v>
      </c>
      <c r="DI8" s="55">
        <v>571552</v>
      </c>
      <c r="DJ8" s="55">
        <v>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29.8</v>
      </c>
      <c r="EB8" s="59">
        <v>48.5</v>
      </c>
      <c r="EC8" s="59">
        <v>37.5</v>
      </c>
      <c r="ED8" s="59">
        <v>23.3</v>
      </c>
      <c r="EE8" s="59">
        <v>21.1</v>
      </c>
      <c r="EF8" s="59">
        <v>19.7</v>
      </c>
      <c r="EG8" s="62">
        <v>1.8E-3</v>
      </c>
      <c r="EH8" s="62">
        <v>4.0000000000000002E-4</v>
      </c>
      <c r="EI8" s="62">
        <v>1.1000000000000001E-3</v>
      </c>
      <c r="EJ8" s="62">
        <v>1.6000000000000001E-3</v>
      </c>
      <c r="EK8" s="62">
        <v>1.1999999999999999E-3</v>
      </c>
      <c r="EL8" s="62">
        <v>3.4200000000000001E-2</v>
      </c>
      <c r="EM8" s="62">
        <v>2.75E-2</v>
      </c>
      <c r="EN8" s="62">
        <v>3.2599999999999997E-2</v>
      </c>
      <c r="EO8" s="62">
        <v>2.9100000000000001E-2</v>
      </c>
      <c r="EP8" s="62">
        <v>3.1399999999999997E-2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2025-02-21T02:46:43Z</cp:lastPrinted>
  <dcterms:created xsi:type="dcterms:W3CDTF">2024-12-19T01:01:21Z</dcterms:created>
  <dcterms:modified xsi:type="dcterms:W3CDTF">2025-02-21T02:46:46Z</dcterms:modified>
  <cp:category/>
</cp:coreProperties>
</file>