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産業連関表関係\産業連関表関係（H27産業連関表）\作業＆資料フォルダ\①産業連関表\①H27産業連関表作成作業\1 H27年表作表作業フォルダ\⑬分析ツール追加\決裁用\①観光消費ver1（41部門）\"/>
    </mc:Choice>
  </mc:AlternateContent>
  <bookViews>
    <workbookView xWindow="-2070" yWindow="0" windowWidth="27300" windowHeight="11640" tabRatio="569"/>
  </bookViews>
  <sheets>
    <sheet name="ご利用にあたって（必ずお読みください）" sheetId="22" r:id="rId1"/>
    <sheet name="データ入力表" sheetId="8" r:id="rId2"/>
    <sheet name="①結果" sheetId="11" r:id="rId3"/>
    <sheet name="②表" sheetId="12" r:id="rId4"/>
    <sheet name="③フロー" sheetId="13" r:id="rId5"/>
    <sheet name="④グラフ" sheetId="10" r:id="rId6"/>
    <sheet name="計算" sheetId="9" r:id="rId7"/>
    <sheet name="価格変換" sheetId="3" r:id="rId8"/>
    <sheet name="マージン" sheetId="2" r:id="rId9"/>
    <sheet name="各種係数" sheetId="4" r:id="rId10"/>
    <sheet name="逆行列係数" sheetId="6" r:id="rId11"/>
    <sheet name="投入係数" sheetId="7" r:id="rId12"/>
    <sheet name="H27取引基本表（生産者）" sheetId="1" r:id="rId13"/>
  </sheets>
  <definedNames>
    <definedName name="_xlnm.Print_Area" localSheetId="3">②表!$A$1:$V$53</definedName>
    <definedName name="_xlnm.Print_Area" localSheetId="5">④グラフ!$A$1:$N$80</definedName>
    <definedName name="_xlnm.Print_Area" localSheetId="12">'H27取引基本表（生産者）'!$A$1:$BH$54</definedName>
    <definedName name="_xlnm.Print_Area" localSheetId="1">データ入力表!$A$1:$J$64</definedName>
    <definedName name="_xlnm.Print_Titles" localSheetId="3">②表!$A:$B</definedName>
    <definedName name="_xlnm.Print_Titles" localSheetId="7">価格変換!$1:$5</definedName>
    <definedName name="_xlnm.Print_Titles" localSheetId="6">計算!$A:$B</definedName>
  </definedNames>
  <calcPr calcId="162913"/>
</workbook>
</file>

<file path=xl/calcChain.xml><?xml version="1.0" encoding="utf-8"?>
<calcChain xmlns="http://schemas.openxmlformats.org/spreadsheetml/2006/main">
  <c r="I31" i="4" l="1"/>
  <c r="I5" i="4" l="1"/>
  <c r="C27" i="4" l="1"/>
  <c r="C44" i="4"/>
  <c r="C45" i="4"/>
  <c r="C43" i="4"/>
  <c r="C42" i="4"/>
  <c r="C41" i="4"/>
  <c r="C40" i="4"/>
  <c r="C39" i="4"/>
  <c r="C38" i="4"/>
  <c r="C37" i="4"/>
  <c r="C36" i="4"/>
  <c r="C35" i="4"/>
  <c r="C34" i="4"/>
  <c r="C33" i="4"/>
  <c r="C32" i="4"/>
  <c r="C31" i="4"/>
  <c r="C30" i="4"/>
  <c r="C29" i="4"/>
  <c r="C28" i="4"/>
  <c r="C26" i="4"/>
  <c r="C25" i="4"/>
  <c r="C24" i="4"/>
  <c r="C23" i="4"/>
  <c r="C22" i="4"/>
  <c r="C21" i="4"/>
  <c r="C20" i="4"/>
  <c r="C19" i="4"/>
  <c r="C18" i="4"/>
  <c r="C17" i="4"/>
  <c r="C16" i="4"/>
  <c r="C15" i="4"/>
  <c r="C14" i="4"/>
  <c r="C13" i="4"/>
  <c r="C12" i="4"/>
  <c r="C11" i="4"/>
  <c r="C10" i="4"/>
  <c r="C9" i="4"/>
  <c r="C8" i="4"/>
  <c r="C7" i="4"/>
  <c r="C6" i="4"/>
  <c r="C5" i="4"/>
  <c r="I45" i="4" l="1"/>
  <c r="I44" i="4"/>
  <c r="I43" i="4"/>
  <c r="I42" i="4"/>
  <c r="I41" i="4"/>
  <c r="I40" i="4"/>
  <c r="I39" i="4"/>
  <c r="I38" i="4"/>
  <c r="I37" i="4"/>
  <c r="I36" i="4"/>
  <c r="I35" i="4"/>
  <c r="I34" i="4"/>
  <c r="I33" i="4"/>
  <c r="I32" i="4"/>
  <c r="I30" i="4"/>
  <c r="I29" i="4"/>
  <c r="I28" i="4"/>
  <c r="I27" i="4"/>
  <c r="I26" i="4"/>
  <c r="I25" i="4"/>
  <c r="I24" i="4"/>
  <c r="I23" i="4"/>
  <c r="I22" i="4"/>
  <c r="I21" i="4"/>
  <c r="I20" i="4"/>
  <c r="I19" i="4"/>
  <c r="I18" i="4"/>
  <c r="I17" i="4"/>
  <c r="I16" i="4"/>
  <c r="I15" i="4"/>
  <c r="I14" i="4"/>
  <c r="I13" i="4"/>
  <c r="I12" i="4"/>
  <c r="I11" i="4"/>
  <c r="I10" i="4"/>
  <c r="I9" i="4"/>
  <c r="I8" i="4"/>
  <c r="I7" i="4"/>
  <c r="I6" i="4"/>
  <c r="AT48" i="1" l="1"/>
  <c r="AT47" i="1"/>
  <c r="BH48" i="1"/>
  <c r="BH47" i="1"/>
  <c r="E51" i="8" l="1"/>
  <c r="D66" i="8" l="1"/>
  <c r="D7" i="3"/>
  <c r="E46" i="3"/>
  <c r="D46" i="3"/>
  <c r="E45" i="3"/>
  <c r="D45" i="3"/>
  <c r="E44" i="3"/>
  <c r="D44" i="3"/>
  <c r="E43" i="3"/>
  <c r="D43" i="3"/>
  <c r="E42" i="3"/>
  <c r="D42" i="3"/>
  <c r="E41" i="3"/>
  <c r="D41" i="3"/>
  <c r="E40" i="3"/>
  <c r="D40" i="3"/>
  <c r="E39" i="3"/>
  <c r="D39" i="3"/>
  <c r="E38" i="3"/>
  <c r="D38" i="3"/>
  <c r="E37" i="3"/>
  <c r="D37" i="3"/>
  <c r="E36" i="3"/>
  <c r="D36" i="3"/>
  <c r="E35" i="3"/>
  <c r="D35" i="3"/>
  <c r="E34" i="3"/>
  <c r="D34" i="3"/>
  <c r="D33" i="3"/>
  <c r="E32" i="3"/>
  <c r="D32" i="3"/>
  <c r="E31" i="3"/>
  <c r="D31" i="3"/>
  <c r="E30" i="3"/>
  <c r="E29" i="3"/>
  <c r="D29" i="3"/>
  <c r="E28" i="3"/>
  <c r="D28" i="3"/>
  <c r="E27" i="3"/>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E6" i="3"/>
  <c r="D6" i="3"/>
  <c r="H5" i="4" a="1"/>
  <c r="H30" i="4" s="1"/>
  <c r="G5" i="4" a="1"/>
  <c r="E45" i="4"/>
  <c r="E44" i="4"/>
  <c r="F44" i="4" s="1"/>
  <c r="D44" i="4" s="1"/>
  <c r="E43" i="4"/>
  <c r="E42" i="4"/>
  <c r="E41" i="4"/>
  <c r="E40" i="4"/>
  <c r="E39" i="4"/>
  <c r="F39" i="4" s="1"/>
  <c r="D39" i="4" s="1"/>
  <c r="E38" i="4"/>
  <c r="E37" i="4"/>
  <c r="F37" i="4" s="1"/>
  <c r="D37" i="4" s="1"/>
  <c r="E36" i="4"/>
  <c r="E35" i="4"/>
  <c r="E34" i="4"/>
  <c r="F34" i="4" s="1"/>
  <c r="D34" i="4" s="1"/>
  <c r="E33" i="4"/>
  <c r="F33" i="4" s="1"/>
  <c r="D33" i="4" s="1"/>
  <c r="E32" i="4"/>
  <c r="E31" i="4"/>
  <c r="F31" i="4" s="1"/>
  <c r="D31" i="4" s="1"/>
  <c r="E30" i="4"/>
  <c r="F30" i="4" s="1"/>
  <c r="E29" i="4"/>
  <c r="E28" i="4"/>
  <c r="F28" i="4" s="1"/>
  <c r="D28" i="4" s="1"/>
  <c r="E27" i="4"/>
  <c r="F27" i="4" s="1"/>
  <c r="D27" i="4" s="1"/>
  <c r="E26" i="4"/>
  <c r="F26" i="4" s="1"/>
  <c r="D26" i="4" s="1"/>
  <c r="E25" i="4"/>
  <c r="F25" i="4" s="1"/>
  <c r="D25" i="4" s="1"/>
  <c r="E24" i="4"/>
  <c r="F24" i="4" s="1"/>
  <c r="E23" i="4"/>
  <c r="F23" i="4" s="1"/>
  <c r="D23" i="4" s="1"/>
  <c r="E22" i="4"/>
  <c r="F22" i="4" s="1"/>
  <c r="D22" i="4" s="1"/>
  <c r="E21" i="4"/>
  <c r="F21" i="4" s="1"/>
  <c r="E20" i="4"/>
  <c r="F20" i="4" s="1"/>
  <c r="D20" i="4" s="1"/>
  <c r="E19" i="4"/>
  <c r="F19" i="4" s="1"/>
  <c r="D19" i="4" s="1"/>
  <c r="E18" i="4"/>
  <c r="F18" i="4" s="1"/>
  <c r="D18" i="4" s="1"/>
  <c r="E17" i="4"/>
  <c r="F17" i="4" s="1"/>
  <c r="D17" i="4" s="1"/>
  <c r="E16" i="4"/>
  <c r="F16" i="4" s="1"/>
  <c r="D16" i="4" s="1"/>
  <c r="E15" i="4"/>
  <c r="F15" i="4" s="1"/>
  <c r="D15" i="4" s="1"/>
  <c r="E14" i="4"/>
  <c r="F14" i="4" s="1"/>
  <c r="E13" i="4"/>
  <c r="F13" i="4" s="1"/>
  <c r="D13" i="4" s="1"/>
  <c r="E12" i="4"/>
  <c r="F12" i="4" s="1"/>
  <c r="E11" i="4"/>
  <c r="F11" i="4" s="1"/>
  <c r="D11" i="4" s="1"/>
  <c r="E10" i="4"/>
  <c r="F10" i="4" s="1"/>
  <c r="D10" i="4" s="1"/>
  <c r="E9" i="4"/>
  <c r="F9" i="4" s="1"/>
  <c r="E8" i="4"/>
  <c r="F8" i="4" s="1"/>
  <c r="D8" i="4" s="1"/>
  <c r="E7" i="4"/>
  <c r="F7" i="4" s="1"/>
  <c r="E6" i="4"/>
  <c r="F6" i="4" s="1"/>
  <c r="E5" i="4"/>
  <c r="F5" i="4" s="1"/>
  <c r="D5" i="4" s="1"/>
  <c r="D9" i="11"/>
  <c r="D43" i="4"/>
  <c r="D42" i="4"/>
  <c r="D41" i="4"/>
  <c r="D40" i="4"/>
  <c r="D38" i="4"/>
  <c r="D36" i="4"/>
  <c r="D35" i="4"/>
  <c r="D32" i="4"/>
  <c r="D29" i="4"/>
  <c r="H14" i="11"/>
  <c r="M4" i="10"/>
  <c r="O2" i="13"/>
  <c r="C3" i="10"/>
  <c r="D3" i="13"/>
  <c r="D12" i="11"/>
  <c r="B4" i="11"/>
  <c r="C6" i="3"/>
  <c r="C7" i="3"/>
  <c r="C46" i="3"/>
  <c r="G46" i="3" s="1"/>
  <c r="C45" i="3"/>
  <c r="C44" i="3"/>
  <c r="C43" i="3"/>
  <c r="G43" i="3" s="1"/>
  <c r="C42" i="3"/>
  <c r="C41" i="3"/>
  <c r="C40" i="3"/>
  <c r="F40" i="3" s="1"/>
  <c r="C39" i="3"/>
  <c r="C38" i="3"/>
  <c r="C37" i="3"/>
  <c r="G37" i="3" s="1"/>
  <c r="C36" i="3"/>
  <c r="C35" i="3"/>
  <c r="G35" i="3" s="1"/>
  <c r="C34" i="3"/>
  <c r="C33" i="3"/>
  <c r="C32" i="3"/>
  <c r="G32" i="3" s="1"/>
  <c r="C31" i="3"/>
  <c r="C30" i="3"/>
  <c r="G30" i="3" s="1"/>
  <c r="H30" i="3" s="1"/>
  <c r="C29" i="3"/>
  <c r="G29" i="3" s="1"/>
  <c r="C28" i="3"/>
  <c r="F28" i="3" s="1"/>
  <c r="C27" i="3"/>
  <c r="C26" i="3"/>
  <c r="C25" i="3"/>
  <c r="C24" i="3"/>
  <c r="G24" i="3" s="1"/>
  <c r="C23" i="3"/>
  <c r="G23" i="3" s="1"/>
  <c r="C22" i="3"/>
  <c r="G22" i="3" s="1"/>
  <c r="C21" i="3"/>
  <c r="F21" i="3" s="1"/>
  <c r="C20" i="3"/>
  <c r="G20" i="3" s="1"/>
  <c r="H20" i="3" s="1"/>
  <c r="J20" i="3" s="1"/>
  <c r="C19" i="9" s="1"/>
  <c r="C19" i="3"/>
  <c r="F19" i="3" s="1"/>
  <c r="C18" i="3"/>
  <c r="C17" i="3"/>
  <c r="C16" i="3"/>
  <c r="F16" i="3" s="1"/>
  <c r="C15" i="3"/>
  <c r="C14" i="3"/>
  <c r="G14" i="3" s="1"/>
  <c r="C13" i="3"/>
  <c r="F13" i="3" s="1"/>
  <c r="C12" i="3"/>
  <c r="F12" i="3" s="1"/>
  <c r="C11" i="3"/>
  <c r="G11" i="3" s="1"/>
  <c r="C10" i="3"/>
  <c r="C9" i="3"/>
  <c r="C8" i="3"/>
  <c r="F8" i="3" s="1"/>
  <c r="M46" i="9"/>
  <c r="N6" i="4"/>
  <c r="G45" i="3"/>
  <c r="G41" i="3"/>
  <c r="G39" i="3"/>
  <c r="G31" i="3"/>
  <c r="G27" i="3"/>
  <c r="G25" i="3"/>
  <c r="G21" i="3"/>
  <c r="G17" i="3"/>
  <c r="H17" i="3" s="1"/>
  <c r="J17" i="3" s="1"/>
  <c r="C16" i="9" s="1"/>
  <c r="G15" i="3"/>
  <c r="G9" i="3"/>
  <c r="G7" i="3"/>
  <c r="F46" i="3"/>
  <c r="F9" i="3"/>
  <c r="F11" i="3"/>
  <c r="F17" i="3"/>
  <c r="F25" i="3"/>
  <c r="F27" i="3"/>
  <c r="H27" i="3" s="1"/>
  <c r="J27" i="3" s="1"/>
  <c r="C26" i="9" s="1"/>
  <c r="F29" i="3"/>
  <c r="F31" i="3"/>
  <c r="F33" i="3"/>
  <c r="H33" i="3" s="1"/>
  <c r="F35" i="3"/>
  <c r="F39" i="3"/>
  <c r="F41" i="3"/>
  <c r="F43" i="3"/>
  <c r="H43" i="3" s="1"/>
  <c r="J43" i="3" s="1"/>
  <c r="C42" i="9" s="1"/>
  <c r="D42" i="9" s="1"/>
  <c r="C44" i="12" s="1"/>
  <c r="F45" i="3"/>
  <c r="H45" i="3" s="1"/>
  <c r="J45" i="3" s="1"/>
  <c r="C44" i="9" s="1"/>
  <c r="G16" i="3"/>
  <c r="G10" i="3"/>
  <c r="F10" i="3"/>
  <c r="G18" i="3"/>
  <c r="F18" i="3"/>
  <c r="H18" i="3" s="1"/>
  <c r="J18" i="3" s="1"/>
  <c r="C17" i="9" s="1"/>
  <c r="F22" i="3"/>
  <c r="G26" i="3"/>
  <c r="F26" i="3"/>
  <c r="H26" i="3" s="1"/>
  <c r="G34" i="3"/>
  <c r="F34" i="3"/>
  <c r="G38" i="3"/>
  <c r="F38" i="3"/>
  <c r="H38" i="3" s="1"/>
  <c r="J38" i="3" s="1"/>
  <c r="C37" i="9" s="1"/>
  <c r="G42" i="3"/>
  <c r="F42" i="3"/>
  <c r="G12" i="3"/>
  <c r="F20" i="3"/>
  <c r="F36" i="3"/>
  <c r="H36" i="3" s="1"/>
  <c r="J36" i="3" s="1"/>
  <c r="C35" i="9" s="1"/>
  <c r="D35" i="9" s="1"/>
  <c r="G36" i="3"/>
  <c r="F44" i="3"/>
  <c r="G44" i="3"/>
  <c r="F6" i="3"/>
  <c r="H6" i="3" s="1"/>
  <c r="J6" i="3" s="1"/>
  <c r="C5" i="9" s="1"/>
  <c r="G8" i="3"/>
  <c r="G6" i="3"/>
  <c r="J26" i="3"/>
  <c r="C25" i="9" s="1"/>
  <c r="H31" i="3"/>
  <c r="H9" i="3"/>
  <c r="J9" i="3" s="1"/>
  <c r="C8" i="9" s="1"/>
  <c r="H45" i="4"/>
  <c r="H29" i="4"/>
  <c r="H35" i="4"/>
  <c r="H11" i="4"/>
  <c r="H34" i="4"/>
  <c r="H18" i="4"/>
  <c r="H41" i="4"/>
  <c r="H25" i="4"/>
  <c r="H9" i="4"/>
  <c r="H32" i="4"/>
  <c r="H16" i="4"/>
  <c r="H15" i="4"/>
  <c r="G39" i="4"/>
  <c r="H20" i="4"/>
  <c r="G34" i="4"/>
  <c r="G41" i="4"/>
  <c r="G25" i="4"/>
  <c r="H23" i="4"/>
  <c r="G28" i="4"/>
  <c r="H44" i="4"/>
  <c r="H12" i="4"/>
  <c r="H24" i="4"/>
  <c r="H17" i="4"/>
  <c r="H10" i="4"/>
  <c r="H42" i="4"/>
  <c r="H43" i="4"/>
  <c r="H37" i="4"/>
  <c r="G13" i="4"/>
  <c r="H38" i="4"/>
  <c r="H6" i="4"/>
  <c r="H31" i="4"/>
  <c r="H5" i="4"/>
  <c r="G20" i="4"/>
  <c r="G19" i="4"/>
  <c r="H36" i="4"/>
  <c r="H7" i="4"/>
  <c r="G21" i="4"/>
  <c r="G12" i="4"/>
  <c r="G10" i="4"/>
  <c r="G45" i="4"/>
  <c r="H39" i="4"/>
  <c r="H19" i="4"/>
  <c r="H13" i="4"/>
  <c r="G8" i="4"/>
  <c r="H28" i="4"/>
  <c r="H8" i="4"/>
  <c r="H40" i="4"/>
  <c r="H33" i="4"/>
  <c r="H26" i="4"/>
  <c r="H27" i="4"/>
  <c r="H21" i="4"/>
  <c r="G44" i="4"/>
  <c r="G9" i="4"/>
  <c r="G16" i="4"/>
  <c r="H29" i="3" l="1"/>
  <c r="J29" i="3" s="1"/>
  <c r="C28" i="9" s="1"/>
  <c r="H41" i="3"/>
  <c r="J41" i="3" s="1"/>
  <c r="C40" i="9" s="1"/>
  <c r="D40" i="9" s="1"/>
  <c r="J31" i="3"/>
  <c r="C30" i="9" s="1"/>
  <c r="F14" i="3"/>
  <c r="H25" i="3"/>
  <c r="J25" i="3" s="1"/>
  <c r="C24" i="9" s="1"/>
  <c r="H8" i="3"/>
  <c r="J8" i="3" s="1"/>
  <c r="C7" i="9" s="1"/>
  <c r="D7" i="9" s="1"/>
  <c r="H16" i="3"/>
  <c r="G28" i="3"/>
  <c r="H28" i="3" s="1"/>
  <c r="J28" i="3" s="1"/>
  <c r="C27" i="9" s="1"/>
  <c r="D27" i="9" s="1"/>
  <c r="AB27" i="9" s="1"/>
  <c r="F37" i="3"/>
  <c r="H37" i="3" s="1"/>
  <c r="J37" i="3"/>
  <c r="C36" i="9" s="1"/>
  <c r="D36" i="9" s="1"/>
  <c r="C38" i="12" s="1"/>
  <c r="H10" i="3"/>
  <c r="J10" i="3" s="1"/>
  <c r="C9" i="9" s="1"/>
  <c r="G13" i="3"/>
  <c r="H42" i="3"/>
  <c r="J42" i="3" s="1"/>
  <c r="C41" i="9" s="1"/>
  <c r="D41" i="9" s="1"/>
  <c r="J11" i="3"/>
  <c r="C10" i="9" s="1"/>
  <c r="D10" i="9" s="1"/>
  <c r="X10" i="9" s="1"/>
  <c r="H11" i="3"/>
  <c r="H39" i="3"/>
  <c r="J39" i="3" s="1"/>
  <c r="C38" i="9" s="1"/>
  <c r="D38" i="9" s="1"/>
  <c r="F24" i="3"/>
  <c r="H24" i="3" s="1"/>
  <c r="J24" i="3" s="1"/>
  <c r="C23" i="9" s="1"/>
  <c r="H12" i="3"/>
  <c r="J12" i="3" s="1"/>
  <c r="C11" i="9" s="1"/>
  <c r="D11" i="9" s="1"/>
  <c r="F7" i="3"/>
  <c r="G40" i="3"/>
  <c r="H40" i="3" s="1"/>
  <c r="J40" i="3" s="1"/>
  <c r="C39" i="9" s="1"/>
  <c r="D39" i="9" s="1"/>
  <c r="E39" i="9" s="1"/>
  <c r="H44" i="3"/>
  <c r="J44" i="3" s="1"/>
  <c r="C43" i="9" s="1"/>
  <c r="D43" i="9" s="1"/>
  <c r="F32" i="3"/>
  <c r="H32" i="3" s="1"/>
  <c r="J32" i="3" s="1"/>
  <c r="C31" i="9" s="1"/>
  <c r="D31" i="9" s="1"/>
  <c r="AB31" i="9" s="1"/>
  <c r="G33" i="12" s="1"/>
  <c r="H35" i="3"/>
  <c r="J35" i="3" s="1"/>
  <c r="C34" i="9" s="1"/>
  <c r="D34" i="9" s="1"/>
  <c r="F34" i="9" s="1"/>
  <c r="E36" i="12" s="1"/>
  <c r="G19" i="3"/>
  <c r="H19" i="3" s="1"/>
  <c r="J19" i="3" s="1"/>
  <c r="C18" i="9" s="1"/>
  <c r="D18" i="9" s="1"/>
  <c r="X18" i="9" s="1"/>
  <c r="F23" i="3"/>
  <c r="H23" i="3" s="1"/>
  <c r="H13" i="3"/>
  <c r="J13" i="3" s="1"/>
  <c r="C12" i="9" s="1"/>
  <c r="J23" i="3"/>
  <c r="C22" i="9" s="1"/>
  <c r="H21" i="3"/>
  <c r="J21" i="3" s="1"/>
  <c r="C20" i="9" s="1"/>
  <c r="D20" i="9" s="1"/>
  <c r="H46" i="3"/>
  <c r="J46" i="3" s="1"/>
  <c r="C45" i="9" s="1"/>
  <c r="F15" i="3"/>
  <c r="H15" i="3" s="1"/>
  <c r="J15" i="3" s="1"/>
  <c r="C14" i="9" s="1"/>
  <c r="D14" i="9" s="1"/>
  <c r="J16" i="3"/>
  <c r="C15" i="9" s="1"/>
  <c r="D15" i="9" s="1"/>
  <c r="AB15" i="9" s="1"/>
  <c r="F36" i="9"/>
  <c r="E38" i="12" s="1"/>
  <c r="D23" i="9"/>
  <c r="F23" i="9" s="1"/>
  <c r="E25" i="12" s="1"/>
  <c r="D28" i="9"/>
  <c r="F28" i="9" s="1"/>
  <c r="E30" i="12" s="1"/>
  <c r="D26" i="9"/>
  <c r="F26" i="9" s="1"/>
  <c r="E28" i="12" s="1"/>
  <c r="D17" i="9"/>
  <c r="C19" i="12" s="1"/>
  <c r="D25" i="9"/>
  <c r="X25" i="9" s="1"/>
  <c r="D44" i="9"/>
  <c r="E44" i="9" s="1"/>
  <c r="D46" i="12" s="1"/>
  <c r="F45" i="4"/>
  <c r="D45" i="4" s="1"/>
  <c r="D24" i="4"/>
  <c r="D24" i="9"/>
  <c r="C26" i="12" s="1"/>
  <c r="D21" i="4"/>
  <c r="D9" i="4"/>
  <c r="D9" i="9"/>
  <c r="F9" i="9" s="1"/>
  <c r="E11" i="12" s="1"/>
  <c r="D5" i="9"/>
  <c r="C7" i="12" s="1"/>
  <c r="D19" i="9"/>
  <c r="X19" i="9" s="1"/>
  <c r="D22" i="9"/>
  <c r="C24" i="12" s="1"/>
  <c r="AB36" i="9"/>
  <c r="G38" i="12" s="1"/>
  <c r="C47" i="3"/>
  <c r="AB35" i="9"/>
  <c r="G37" i="12" s="1"/>
  <c r="H14" i="3"/>
  <c r="J14" i="3" s="1"/>
  <c r="C13" i="9" s="1"/>
  <c r="D13" i="9" s="1"/>
  <c r="AB13" i="9" s="1"/>
  <c r="G15" i="12" s="1"/>
  <c r="D7" i="4"/>
  <c r="D12" i="4"/>
  <c r="D12" i="9"/>
  <c r="D30" i="4"/>
  <c r="D30" i="9"/>
  <c r="AB38" i="9"/>
  <c r="X38" i="9"/>
  <c r="C40" i="12"/>
  <c r="F38" i="9"/>
  <c r="H22" i="3"/>
  <c r="J22" i="3" s="1"/>
  <c r="C21" i="9" s="1"/>
  <c r="D21" i="9" s="1"/>
  <c r="E21" i="9" s="1"/>
  <c r="AB40" i="9"/>
  <c r="X40" i="9"/>
  <c r="C42" i="12"/>
  <c r="F40" i="9"/>
  <c r="F41" i="9"/>
  <c r="AB41" i="9"/>
  <c r="X41" i="9"/>
  <c r="E41" i="9"/>
  <c r="C43" i="12"/>
  <c r="D8" i="9"/>
  <c r="D37" i="9"/>
  <c r="H34" i="3"/>
  <c r="J34" i="3" s="1"/>
  <c r="C33" i="9" s="1"/>
  <c r="D33" i="9" s="1"/>
  <c r="G17" i="4"/>
  <c r="G26" i="4"/>
  <c r="G37" i="4"/>
  <c r="G15" i="4"/>
  <c r="G7" i="4"/>
  <c r="G43" i="4"/>
  <c r="E43" i="9" s="1"/>
  <c r="G35" i="4"/>
  <c r="G42" i="4"/>
  <c r="G40" i="4"/>
  <c r="E40" i="9" s="1"/>
  <c r="G30" i="4"/>
  <c r="G38" i="4"/>
  <c r="E38" i="9" s="1"/>
  <c r="G11" i="4"/>
  <c r="G29" i="4"/>
  <c r="G36" i="4"/>
  <c r="E36" i="9" s="1"/>
  <c r="G14" i="4"/>
  <c r="G24" i="4"/>
  <c r="G27" i="4"/>
  <c r="G33" i="4"/>
  <c r="G23" i="4"/>
  <c r="G18" i="4"/>
  <c r="G6" i="4"/>
  <c r="G31" i="4"/>
  <c r="G32" i="4"/>
  <c r="G22" i="4"/>
  <c r="G5" i="4"/>
  <c r="C37" i="12"/>
  <c r="E35" i="9"/>
  <c r="X35" i="9"/>
  <c r="F35" i="9"/>
  <c r="X42" i="9"/>
  <c r="AB42" i="9"/>
  <c r="E42" i="9"/>
  <c r="F42" i="9"/>
  <c r="D16" i="9"/>
  <c r="C45" i="12"/>
  <c r="AB43" i="9"/>
  <c r="X43" i="9"/>
  <c r="F43" i="9"/>
  <c r="X36" i="9"/>
  <c r="D6" i="4"/>
  <c r="D14" i="4"/>
  <c r="H14" i="4"/>
  <c r="H22" i="4"/>
  <c r="H7" i="3"/>
  <c r="J7" i="3" s="1"/>
  <c r="C6" i="9" l="1"/>
  <c r="X33" i="9"/>
  <c r="F35" i="12" s="1"/>
  <c r="AB33" i="9"/>
  <c r="F47" i="3"/>
  <c r="I30" i="3" s="1"/>
  <c r="G47" i="3"/>
  <c r="I33" i="3" s="1"/>
  <c r="J33" i="3" s="1"/>
  <c r="C32" i="9" s="1"/>
  <c r="D32" i="9" s="1"/>
  <c r="AB19" i="9"/>
  <c r="G21" i="12" s="1"/>
  <c r="C25" i="12"/>
  <c r="X23" i="9"/>
  <c r="F25" i="12" s="1"/>
  <c r="AB23" i="9"/>
  <c r="G25" i="12" s="1"/>
  <c r="E23" i="9"/>
  <c r="D25" i="12" s="1"/>
  <c r="E33" i="9"/>
  <c r="D35" i="12" s="1"/>
  <c r="E28" i="9"/>
  <c r="D30" i="12" s="1"/>
  <c r="E15" i="9"/>
  <c r="D17" i="12" s="1"/>
  <c r="X15" i="9"/>
  <c r="F17" i="12" s="1"/>
  <c r="AB39" i="9"/>
  <c r="G41" i="12" s="1"/>
  <c r="X28" i="9"/>
  <c r="F30" i="12" s="1"/>
  <c r="E5" i="9"/>
  <c r="D7" i="12" s="1"/>
  <c r="X27" i="9"/>
  <c r="F29" i="12" s="1"/>
  <c r="F27" i="9"/>
  <c r="E29" i="12" s="1"/>
  <c r="F18" i="9"/>
  <c r="E20" i="12" s="1"/>
  <c r="E19" i="9"/>
  <c r="D21" i="12" s="1"/>
  <c r="C29" i="12"/>
  <c r="F31" i="9"/>
  <c r="E33" i="12" s="1"/>
  <c r="AB28" i="9"/>
  <c r="G30" i="12" s="1"/>
  <c r="X31" i="9"/>
  <c r="F33" i="12" s="1"/>
  <c r="F15" i="9"/>
  <c r="E17" i="12" s="1"/>
  <c r="E27" i="9"/>
  <c r="D29" i="12" s="1"/>
  <c r="C17" i="12"/>
  <c r="E31" i="9"/>
  <c r="D33" i="12" s="1"/>
  <c r="E26" i="9"/>
  <c r="D28" i="12" s="1"/>
  <c r="E25" i="9"/>
  <c r="D27" i="12" s="1"/>
  <c r="C23" i="12"/>
  <c r="AB26" i="9"/>
  <c r="G28" i="12" s="1"/>
  <c r="C28" i="12"/>
  <c r="X13" i="9"/>
  <c r="F15" i="12" s="1"/>
  <c r="X24" i="9"/>
  <c r="F26" i="12" s="1"/>
  <c r="E24" i="9"/>
  <c r="D26" i="12" s="1"/>
  <c r="F24" i="9"/>
  <c r="E26" i="12" s="1"/>
  <c r="AB34" i="9"/>
  <c r="G36" i="12" s="1"/>
  <c r="X5" i="9"/>
  <c r="F7" i="12" s="1"/>
  <c r="E9" i="9"/>
  <c r="D11" i="12" s="1"/>
  <c r="C36" i="12"/>
  <c r="C20" i="12"/>
  <c r="F5" i="9"/>
  <c r="E7" i="12" s="1"/>
  <c r="AB24" i="9"/>
  <c r="G26" i="12" s="1"/>
  <c r="C30" i="12"/>
  <c r="E18" i="9"/>
  <c r="D20" i="12" s="1"/>
  <c r="AB18" i="9"/>
  <c r="G20" i="12" s="1"/>
  <c r="F33" i="9"/>
  <c r="E35" i="12" s="1"/>
  <c r="F21" i="9"/>
  <c r="E23" i="12" s="1"/>
  <c r="AB5" i="9"/>
  <c r="G7" i="12" s="1"/>
  <c r="F25" i="9"/>
  <c r="E27" i="12" s="1"/>
  <c r="C27" i="12"/>
  <c r="C15" i="12"/>
  <c r="C33" i="12"/>
  <c r="AB21" i="9"/>
  <c r="G23" i="12" s="1"/>
  <c r="AB17" i="9"/>
  <c r="G19" i="12" s="1"/>
  <c r="F17" i="9"/>
  <c r="E19" i="12" s="1"/>
  <c r="X17" i="9"/>
  <c r="F19" i="12" s="1"/>
  <c r="AB22" i="9"/>
  <c r="G24" i="12" s="1"/>
  <c r="E17" i="9"/>
  <c r="D19" i="12" s="1"/>
  <c r="C35" i="12"/>
  <c r="AB25" i="9"/>
  <c r="G27" i="12" s="1"/>
  <c r="X26" i="9"/>
  <c r="F28" i="12" s="1"/>
  <c r="E22" i="9"/>
  <c r="D24" i="12" s="1"/>
  <c r="F39" i="9"/>
  <c r="E41" i="12" s="1"/>
  <c r="F22" i="9"/>
  <c r="E24" i="12" s="1"/>
  <c r="E13" i="9"/>
  <c r="D15" i="12" s="1"/>
  <c r="F13" i="9"/>
  <c r="E15" i="12" s="1"/>
  <c r="C12" i="12"/>
  <c r="X21" i="9"/>
  <c r="F23" i="12" s="1"/>
  <c r="X22" i="9"/>
  <c r="F24" i="12" s="1"/>
  <c r="X44" i="9"/>
  <c r="F46" i="12" s="1"/>
  <c r="C46" i="12"/>
  <c r="F44" i="9"/>
  <c r="E46" i="12" s="1"/>
  <c r="AB44" i="9"/>
  <c r="G46" i="12" s="1"/>
  <c r="D45" i="9"/>
  <c r="E34" i="9"/>
  <c r="D36" i="12" s="1"/>
  <c r="C41" i="12"/>
  <c r="AB10" i="9"/>
  <c r="G12" i="12" s="1"/>
  <c r="C11" i="12"/>
  <c r="X9" i="9"/>
  <c r="F11" i="12" s="1"/>
  <c r="F10" i="9"/>
  <c r="E12" i="12" s="1"/>
  <c r="AB9" i="9"/>
  <c r="G11" i="12" s="1"/>
  <c r="X39" i="9"/>
  <c r="F41" i="12" s="1"/>
  <c r="E10" i="9"/>
  <c r="D12" i="12" s="1"/>
  <c r="C21" i="12"/>
  <c r="F19" i="9"/>
  <c r="E21" i="12" s="1"/>
  <c r="X34" i="9"/>
  <c r="F36" i="12" s="1"/>
  <c r="H47" i="3"/>
  <c r="D45" i="12"/>
  <c r="D40" i="12"/>
  <c r="D42" i="12"/>
  <c r="AB37" i="9"/>
  <c r="F37" i="9"/>
  <c r="E37" i="9"/>
  <c r="X37" i="9"/>
  <c r="C39" i="12"/>
  <c r="F43" i="12"/>
  <c r="F40" i="12"/>
  <c r="G43" i="12"/>
  <c r="E44" i="12"/>
  <c r="E37" i="12"/>
  <c r="E43" i="12"/>
  <c r="D41" i="12"/>
  <c r="F42" i="12"/>
  <c r="G35" i="12"/>
  <c r="D23" i="12"/>
  <c r="F12" i="12"/>
  <c r="X20" i="9"/>
  <c r="C22" i="12"/>
  <c r="F20" i="9"/>
  <c r="E20" i="9"/>
  <c r="AB20" i="9"/>
  <c r="G42" i="12"/>
  <c r="G17" i="12"/>
  <c r="D38" i="12"/>
  <c r="F37" i="12"/>
  <c r="D37" i="12"/>
  <c r="F27" i="12"/>
  <c r="C18" i="12"/>
  <c r="F16" i="9"/>
  <c r="X16" i="9"/>
  <c r="AB16" i="9"/>
  <c r="E16" i="9"/>
  <c r="E45" i="12"/>
  <c r="F44" i="12"/>
  <c r="AB8" i="9"/>
  <c r="X8" i="9"/>
  <c r="C10" i="12"/>
  <c r="F8" i="9"/>
  <c r="E8" i="9"/>
  <c r="G29" i="12"/>
  <c r="E40" i="12"/>
  <c r="C13" i="12"/>
  <c r="F11" i="9"/>
  <c r="E11" i="9"/>
  <c r="AB11" i="9"/>
  <c r="X11" i="9"/>
  <c r="G40" i="12"/>
  <c r="X14" i="9"/>
  <c r="E14" i="9"/>
  <c r="AB14" i="9"/>
  <c r="C16" i="12"/>
  <c r="F14" i="9"/>
  <c r="D44" i="12"/>
  <c r="F38" i="12"/>
  <c r="G44" i="12"/>
  <c r="F45" i="12"/>
  <c r="C9" i="12"/>
  <c r="F7" i="9"/>
  <c r="E7" i="9"/>
  <c r="AB7" i="9"/>
  <c r="X7" i="9"/>
  <c r="C14" i="12"/>
  <c r="F12" i="9"/>
  <c r="X12" i="9"/>
  <c r="E12" i="9"/>
  <c r="AB12" i="9"/>
  <c r="G45" i="12"/>
  <c r="F21" i="12"/>
  <c r="D43" i="12"/>
  <c r="E42" i="12"/>
  <c r="X30" i="9"/>
  <c r="E30" i="9"/>
  <c r="AB30" i="9"/>
  <c r="F30" i="9"/>
  <c r="C32" i="12"/>
  <c r="F20" i="12"/>
  <c r="AB32" i="9" l="1"/>
  <c r="G34" i="12" s="1"/>
  <c r="E32" i="9"/>
  <c r="D34" i="12" s="1"/>
  <c r="X32" i="9"/>
  <c r="F34" i="12" s="1"/>
  <c r="C34" i="12"/>
  <c r="F32" i="9"/>
  <c r="E34" i="12" s="1"/>
  <c r="I47" i="3"/>
  <c r="J30" i="3"/>
  <c r="D6" i="9"/>
  <c r="E45" i="9"/>
  <c r="D47" i="12" s="1"/>
  <c r="C47" i="12"/>
  <c r="AB45" i="9"/>
  <c r="G47" i="12" s="1"/>
  <c r="F45" i="9"/>
  <c r="E47" i="12" s="1"/>
  <c r="X45" i="9"/>
  <c r="F47" i="12" s="1"/>
  <c r="F16" i="12"/>
  <c r="E9" i="12"/>
  <c r="E14" i="12"/>
  <c r="G16" i="12"/>
  <c r="E22" i="12"/>
  <c r="D16" i="12"/>
  <c r="D39" i="12"/>
  <c r="D10" i="12"/>
  <c r="F22" i="12"/>
  <c r="G13" i="12"/>
  <c r="F9" i="12"/>
  <c r="D13" i="12"/>
  <c r="E32" i="12"/>
  <c r="G39" i="12"/>
  <c r="G32" i="12"/>
  <c r="D32" i="12"/>
  <c r="G14" i="12"/>
  <c r="G9" i="12"/>
  <c r="E13" i="12"/>
  <c r="F10" i="12"/>
  <c r="D18" i="12"/>
  <c r="E10" i="12"/>
  <c r="F32" i="12"/>
  <c r="D14" i="12"/>
  <c r="D9" i="12"/>
  <c r="E16" i="12"/>
  <c r="G10" i="12"/>
  <c r="G18" i="12"/>
  <c r="G22" i="12"/>
  <c r="F13" i="12"/>
  <c r="F14" i="12"/>
  <c r="F18" i="12"/>
  <c r="D22" i="12"/>
  <c r="E39" i="12"/>
  <c r="E18" i="12"/>
  <c r="F39" i="12"/>
  <c r="C29" i="9" l="1"/>
  <c r="J47" i="3"/>
  <c r="E6" i="9"/>
  <c r="D8" i="12" s="1"/>
  <c r="F6" i="9"/>
  <c r="E8" i="12" s="1"/>
  <c r="C8" i="12"/>
  <c r="AB6" i="9"/>
  <c r="G8" i="12" s="1"/>
  <c r="X6" i="9"/>
  <c r="F8" i="12" s="1"/>
  <c r="D29" i="9" l="1"/>
  <c r="C46" i="9"/>
  <c r="D10" i="11" l="1"/>
  <c r="G6" i="13"/>
  <c r="C31" i="12"/>
  <c r="C48" i="12" s="1"/>
  <c r="D20" i="11" s="1"/>
  <c r="X29" i="9"/>
  <c r="F29" i="9"/>
  <c r="AB29" i="9"/>
  <c r="E29" i="9"/>
  <c r="C59" i="7" a="1"/>
  <c r="D46" i="9"/>
  <c r="G11" i="13" l="1"/>
  <c r="D11" i="11"/>
  <c r="J59" i="7"/>
  <c r="AH59" i="7"/>
  <c r="AL59" i="7"/>
  <c r="D59" i="7"/>
  <c r="S59" i="7"/>
  <c r="P59" i="7"/>
  <c r="AP59" i="7"/>
  <c r="C59" i="7"/>
  <c r="AC59" i="7"/>
  <c r="AG59" i="7"/>
  <c r="AB59" i="7"/>
  <c r="AJ59" i="7"/>
  <c r="AK59" i="7"/>
  <c r="O59" i="7"/>
  <c r="U59" i="7"/>
  <c r="Y59" i="7"/>
  <c r="AD59" i="7"/>
  <c r="AQ59" i="7"/>
  <c r="F59" i="7"/>
  <c r="Q59" i="7"/>
  <c r="AE59" i="7"/>
  <c r="AF59" i="7"/>
  <c r="W59" i="7"/>
  <c r="H59" i="7"/>
  <c r="V59" i="7"/>
  <c r="L59" i="7"/>
  <c r="Z59" i="7"/>
  <c r="AN59" i="7"/>
  <c r="AA59" i="7"/>
  <c r="AM59" i="7"/>
  <c r="K59" i="7"/>
  <c r="X59" i="7"/>
  <c r="R59" i="7"/>
  <c r="N59" i="7"/>
  <c r="AI59" i="7"/>
  <c r="E59" i="7"/>
  <c r="M59" i="7"/>
  <c r="T59" i="7"/>
  <c r="AO59" i="7"/>
  <c r="G59" i="7"/>
  <c r="I59" i="7"/>
  <c r="D31" i="12"/>
  <c r="D48" i="12" s="1"/>
  <c r="E20" i="11" s="1"/>
  <c r="E46" i="9"/>
  <c r="K15" i="13" s="1"/>
  <c r="G31" i="12"/>
  <c r="G48" i="12" s="1"/>
  <c r="H20" i="11" s="1"/>
  <c r="AB46" i="9"/>
  <c r="O11" i="13" s="1"/>
  <c r="E31" i="12"/>
  <c r="E48" i="12" s="1"/>
  <c r="F20" i="11" s="1"/>
  <c r="F46" i="9"/>
  <c r="K16" i="13" s="1"/>
  <c r="F31" i="12"/>
  <c r="F48" i="12" s="1"/>
  <c r="G20" i="11" s="1"/>
  <c r="X46" i="9"/>
  <c r="O10" i="13" s="1"/>
  <c r="AO96" i="7" l="1"/>
  <c r="AO60" i="7"/>
  <c r="AO101" i="7"/>
  <c r="AO94" i="7"/>
  <c r="AO98" i="7"/>
  <c r="AO74" i="7"/>
  <c r="AO90" i="7"/>
  <c r="AO104" i="7"/>
  <c r="AO81" i="7"/>
  <c r="AO61" i="7"/>
  <c r="AO77" i="7"/>
  <c r="AO108" i="7"/>
  <c r="AO91" i="7"/>
  <c r="AO87" i="7"/>
  <c r="AO71" i="7"/>
  <c r="AO86" i="7"/>
  <c r="AO66" i="7"/>
  <c r="AO64" i="7"/>
  <c r="AO76" i="7"/>
  <c r="AO109" i="7"/>
  <c r="AO106" i="7"/>
  <c r="AO85" i="7"/>
  <c r="AO89" i="7"/>
  <c r="AO63" i="7"/>
  <c r="AO102" i="7"/>
  <c r="AO73" i="7"/>
  <c r="AO82" i="7"/>
  <c r="AO78" i="7"/>
  <c r="AO72" i="7"/>
  <c r="AO79" i="7"/>
  <c r="AO80" i="7"/>
  <c r="AO105" i="7"/>
  <c r="AO103" i="7"/>
  <c r="AO100" i="7"/>
  <c r="AO97" i="7"/>
  <c r="AO65" i="7"/>
  <c r="AO62" i="7"/>
  <c r="AO67" i="7"/>
  <c r="AO75" i="7"/>
  <c r="AO69" i="7"/>
  <c r="AO107" i="7"/>
  <c r="AO99" i="7"/>
  <c r="AO88" i="7"/>
  <c r="AO84" i="7"/>
  <c r="AO93" i="7"/>
  <c r="AO83" i="7"/>
  <c r="AO92" i="7"/>
  <c r="AO70" i="7"/>
  <c r="AO68" i="7"/>
  <c r="AO95" i="7"/>
  <c r="K91" i="7"/>
  <c r="K89" i="7"/>
  <c r="K84" i="7"/>
  <c r="K102" i="7"/>
  <c r="K99" i="7"/>
  <c r="K109" i="7"/>
  <c r="K75" i="7"/>
  <c r="K72" i="7"/>
  <c r="K64" i="7"/>
  <c r="K94" i="7"/>
  <c r="K81" i="7"/>
  <c r="K71" i="7"/>
  <c r="K85" i="7"/>
  <c r="K95" i="7"/>
  <c r="K106" i="7"/>
  <c r="K83" i="7"/>
  <c r="K77" i="7"/>
  <c r="K107" i="7"/>
  <c r="K74" i="7"/>
  <c r="K69" i="7"/>
  <c r="K96" i="7"/>
  <c r="K82" i="7"/>
  <c r="K108" i="7"/>
  <c r="K78" i="7"/>
  <c r="K63" i="7"/>
  <c r="K65" i="7"/>
  <c r="K104" i="7"/>
  <c r="K98" i="7"/>
  <c r="K70" i="7"/>
  <c r="K87" i="7"/>
  <c r="K60" i="7"/>
  <c r="K86" i="7"/>
  <c r="K76" i="7"/>
  <c r="K93" i="7"/>
  <c r="K100" i="7"/>
  <c r="K92" i="7"/>
  <c r="K80" i="7"/>
  <c r="K62" i="7"/>
  <c r="K67" i="7"/>
  <c r="K105" i="7"/>
  <c r="K101" i="7"/>
  <c r="K103" i="7"/>
  <c r="K73" i="7"/>
  <c r="K68" i="7"/>
  <c r="K79" i="7"/>
  <c r="K90" i="7"/>
  <c r="K66" i="7"/>
  <c r="K97" i="7"/>
  <c r="K61" i="7"/>
  <c r="K88" i="7"/>
  <c r="U60" i="7"/>
  <c r="U103" i="7"/>
  <c r="U87" i="7"/>
  <c r="U76" i="7"/>
  <c r="U91" i="7"/>
  <c r="U101" i="7"/>
  <c r="U70" i="7"/>
  <c r="U109" i="7"/>
  <c r="U72" i="7"/>
  <c r="U67" i="7"/>
  <c r="U98" i="7"/>
  <c r="U64" i="7"/>
  <c r="U100" i="7"/>
  <c r="U73" i="7"/>
  <c r="U108" i="7"/>
  <c r="U75" i="7"/>
  <c r="U83" i="7"/>
  <c r="U77" i="7"/>
  <c r="U88" i="7"/>
  <c r="U71" i="7"/>
  <c r="U104" i="7"/>
  <c r="U61" i="7"/>
  <c r="U92" i="7"/>
  <c r="U94" i="7"/>
  <c r="U102" i="7"/>
  <c r="U105" i="7"/>
  <c r="U90" i="7"/>
  <c r="U84" i="7"/>
  <c r="U82" i="7"/>
  <c r="U107" i="7"/>
  <c r="U86" i="7"/>
  <c r="U97" i="7"/>
  <c r="U81" i="7"/>
  <c r="U78" i="7"/>
  <c r="U62" i="7"/>
  <c r="U93" i="7"/>
  <c r="U99" i="7"/>
  <c r="U63" i="7"/>
  <c r="U89" i="7"/>
  <c r="U95" i="7"/>
  <c r="U68" i="7"/>
  <c r="U106" i="7"/>
  <c r="U79" i="7"/>
  <c r="U66" i="7"/>
  <c r="U69" i="7"/>
  <c r="U74" i="7"/>
  <c r="U65" i="7"/>
  <c r="U96" i="7"/>
  <c r="U80" i="7"/>
  <c r="U85" i="7"/>
  <c r="AP61" i="7"/>
  <c r="AP80" i="7"/>
  <c r="AP83" i="7"/>
  <c r="AP82" i="7"/>
  <c r="AP104" i="7"/>
  <c r="AP101" i="7"/>
  <c r="AP63" i="7"/>
  <c r="AP85" i="7"/>
  <c r="AP95" i="7"/>
  <c r="AP102" i="7"/>
  <c r="AP73" i="7"/>
  <c r="AP91" i="7"/>
  <c r="AP65" i="7"/>
  <c r="AP74" i="7"/>
  <c r="AP98" i="7"/>
  <c r="AP64" i="7"/>
  <c r="AP70" i="7"/>
  <c r="AP92" i="7"/>
  <c r="AP103" i="7"/>
  <c r="AP88" i="7"/>
  <c r="AP87" i="7"/>
  <c r="AP66" i="7"/>
  <c r="AP96" i="7"/>
  <c r="AP69" i="7"/>
  <c r="AP94" i="7"/>
  <c r="AP78" i="7"/>
  <c r="AP109" i="7"/>
  <c r="AP75" i="7"/>
  <c r="AP90" i="7"/>
  <c r="AP89" i="7"/>
  <c r="AP79" i="7"/>
  <c r="AP107" i="7"/>
  <c r="AP62" i="7"/>
  <c r="AP60" i="7"/>
  <c r="AP84" i="7"/>
  <c r="AP67" i="7"/>
  <c r="AP77" i="7"/>
  <c r="AP68" i="7"/>
  <c r="AP106" i="7"/>
  <c r="AP100" i="7"/>
  <c r="AP86" i="7"/>
  <c r="AP93" i="7"/>
  <c r="AP81" i="7"/>
  <c r="AP72" i="7"/>
  <c r="AP105" i="7"/>
  <c r="AP97" i="7"/>
  <c r="AP76" i="7"/>
  <c r="AP99" i="7"/>
  <c r="AP71" i="7"/>
  <c r="AP108" i="7"/>
  <c r="T81" i="7"/>
  <c r="T86" i="7"/>
  <c r="T107" i="7"/>
  <c r="T72" i="7"/>
  <c r="T73" i="7"/>
  <c r="T97" i="7"/>
  <c r="T108" i="7"/>
  <c r="T96" i="7"/>
  <c r="T74" i="7"/>
  <c r="T99" i="7"/>
  <c r="T102" i="7"/>
  <c r="T93" i="7"/>
  <c r="T63" i="7"/>
  <c r="T105" i="7"/>
  <c r="T89" i="7"/>
  <c r="T82" i="7"/>
  <c r="T88" i="7"/>
  <c r="T77" i="7"/>
  <c r="T85" i="7"/>
  <c r="T66" i="7"/>
  <c r="T64" i="7"/>
  <c r="T103" i="7"/>
  <c r="T61" i="7"/>
  <c r="T109" i="7"/>
  <c r="T69" i="7"/>
  <c r="T70" i="7"/>
  <c r="T79" i="7"/>
  <c r="T95" i="7"/>
  <c r="T90" i="7"/>
  <c r="T84" i="7"/>
  <c r="T75" i="7"/>
  <c r="T62" i="7"/>
  <c r="T65" i="7"/>
  <c r="T91" i="7"/>
  <c r="T78" i="7"/>
  <c r="T83" i="7"/>
  <c r="T67" i="7"/>
  <c r="T104" i="7"/>
  <c r="T106" i="7"/>
  <c r="T98" i="7"/>
  <c r="T68" i="7"/>
  <c r="T71" i="7"/>
  <c r="T94" i="7"/>
  <c r="T101" i="7"/>
  <c r="T76" i="7"/>
  <c r="T100" i="7"/>
  <c r="T87" i="7"/>
  <c r="T60" i="7"/>
  <c r="T92" i="7"/>
  <c r="T80" i="7"/>
  <c r="AM106" i="7"/>
  <c r="AM62" i="7"/>
  <c r="AM64" i="7"/>
  <c r="AM75" i="7"/>
  <c r="AM101" i="7"/>
  <c r="AM85" i="7"/>
  <c r="AM104" i="7"/>
  <c r="AM87" i="7"/>
  <c r="AM82" i="7"/>
  <c r="AM66" i="7"/>
  <c r="AM67" i="7"/>
  <c r="AM99" i="7"/>
  <c r="AM60" i="7"/>
  <c r="AM89" i="7"/>
  <c r="AM79" i="7"/>
  <c r="AM97" i="7"/>
  <c r="AM68" i="7"/>
  <c r="AM63" i="7"/>
  <c r="AM107" i="7"/>
  <c r="AM76" i="7"/>
  <c r="AM98" i="7"/>
  <c r="AM94" i="7"/>
  <c r="AM105" i="7"/>
  <c r="AM86" i="7"/>
  <c r="AM77" i="7"/>
  <c r="AM95" i="7"/>
  <c r="AM61" i="7"/>
  <c r="AM103" i="7"/>
  <c r="AM90" i="7"/>
  <c r="AM69" i="7"/>
  <c r="AM80" i="7"/>
  <c r="AM88" i="7"/>
  <c r="AM100" i="7"/>
  <c r="AM70" i="7"/>
  <c r="AM108" i="7"/>
  <c r="AM71" i="7"/>
  <c r="AM102" i="7"/>
  <c r="AM109" i="7"/>
  <c r="AM73" i="7"/>
  <c r="AM93" i="7"/>
  <c r="AM78" i="7"/>
  <c r="AM92" i="7"/>
  <c r="AM96" i="7"/>
  <c r="AM72" i="7"/>
  <c r="AM91" i="7"/>
  <c r="AM74" i="7"/>
  <c r="AM81" i="7"/>
  <c r="AM83" i="7"/>
  <c r="AM65" i="7"/>
  <c r="AM84" i="7"/>
  <c r="AF66" i="7"/>
  <c r="AF72" i="7"/>
  <c r="AF62" i="7"/>
  <c r="AF91" i="7"/>
  <c r="AF61" i="7"/>
  <c r="AF95" i="7"/>
  <c r="AF97" i="7"/>
  <c r="AF96" i="7"/>
  <c r="AF100" i="7"/>
  <c r="AF87" i="7"/>
  <c r="AF107" i="7"/>
  <c r="AF89" i="7"/>
  <c r="AF73" i="7"/>
  <c r="AF92" i="7"/>
  <c r="AF101" i="7"/>
  <c r="AF109" i="7"/>
  <c r="AF64" i="7"/>
  <c r="AF75" i="7"/>
  <c r="AF65" i="7"/>
  <c r="AF93" i="7"/>
  <c r="AF76" i="7"/>
  <c r="AF67" i="7"/>
  <c r="AF69" i="7"/>
  <c r="AF94" i="7"/>
  <c r="AF85" i="7"/>
  <c r="AF108" i="7"/>
  <c r="AF80" i="7"/>
  <c r="AF83" i="7"/>
  <c r="AF106" i="7"/>
  <c r="AF71" i="7"/>
  <c r="AF74" i="7"/>
  <c r="AF78" i="7"/>
  <c r="AF90" i="7"/>
  <c r="AF88" i="7"/>
  <c r="AF102" i="7"/>
  <c r="AF81" i="7"/>
  <c r="AF103" i="7"/>
  <c r="AF86" i="7"/>
  <c r="AF99" i="7"/>
  <c r="AF63" i="7"/>
  <c r="AF82" i="7"/>
  <c r="AF84" i="7"/>
  <c r="AF68" i="7"/>
  <c r="AF77" i="7"/>
  <c r="AF105" i="7"/>
  <c r="AF104" i="7"/>
  <c r="AF60" i="7"/>
  <c r="AF79" i="7"/>
  <c r="AF98" i="7"/>
  <c r="AF70" i="7"/>
  <c r="O82" i="7"/>
  <c r="O69" i="7"/>
  <c r="O89" i="7"/>
  <c r="O99" i="7"/>
  <c r="O102" i="7"/>
  <c r="O90" i="7"/>
  <c r="O92" i="7"/>
  <c r="O91" i="7"/>
  <c r="O65" i="7"/>
  <c r="O98" i="7"/>
  <c r="O97" i="7"/>
  <c r="O72" i="7"/>
  <c r="O81" i="7"/>
  <c r="O84" i="7"/>
  <c r="O101" i="7"/>
  <c r="O103" i="7"/>
  <c r="O60" i="7"/>
  <c r="O85" i="7"/>
  <c r="O74" i="7"/>
  <c r="O96" i="7"/>
  <c r="O106" i="7"/>
  <c r="O64" i="7"/>
  <c r="O76" i="7"/>
  <c r="O86" i="7"/>
  <c r="O68" i="7"/>
  <c r="O66" i="7"/>
  <c r="O77" i="7"/>
  <c r="O80" i="7"/>
  <c r="O75" i="7"/>
  <c r="O105" i="7"/>
  <c r="O78" i="7"/>
  <c r="O70" i="7"/>
  <c r="O109" i="7"/>
  <c r="O104" i="7"/>
  <c r="O95" i="7"/>
  <c r="O100" i="7"/>
  <c r="O94" i="7"/>
  <c r="O108" i="7"/>
  <c r="O83" i="7"/>
  <c r="O71" i="7"/>
  <c r="O61" i="7"/>
  <c r="O87" i="7"/>
  <c r="O62" i="7"/>
  <c r="O107" i="7"/>
  <c r="O93" i="7"/>
  <c r="O63" i="7"/>
  <c r="O67" i="7"/>
  <c r="O88" i="7"/>
  <c r="O73" i="7"/>
  <c r="O79" i="7"/>
  <c r="P101" i="7"/>
  <c r="P75" i="7"/>
  <c r="P94" i="7"/>
  <c r="P69" i="7"/>
  <c r="P63" i="7"/>
  <c r="P78" i="7"/>
  <c r="P68" i="7"/>
  <c r="P66" i="7"/>
  <c r="P80" i="7"/>
  <c r="P81" i="7"/>
  <c r="P87" i="7"/>
  <c r="P109" i="7"/>
  <c r="P92" i="7"/>
  <c r="P95" i="7"/>
  <c r="P105" i="7"/>
  <c r="P65" i="7"/>
  <c r="P71" i="7"/>
  <c r="P86" i="7"/>
  <c r="P79" i="7"/>
  <c r="P98" i="7"/>
  <c r="P96" i="7"/>
  <c r="P107" i="7"/>
  <c r="P85" i="7"/>
  <c r="P104" i="7"/>
  <c r="P83" i="7"/>
  <c r="P93" i="7"/>
  <c r="P74" i="7"/>
  <c r="P103" i="7"/>
  <c r="P89" i="7"/>
  <c r="P70" i="7"/>
  <c r="P90" i="7"/>
  <c r="P60" i="7"/>
  <c r="P97" i="7"/>
  <c r="P108" i="7"/>
  <c r="P64" i="7"/>
  <c r="P73" i="7"/>
  <c r="P88" i="7"/>
  <c r="P99" i="7"/>
  <c r="P100" i="7"/>
  <c r="P106" i="7"/>
  <c r="P61" i="7"/>
  <c r="P62" i="7"/>
  <c r="P82" i="7"/>
  <c r="P91" i="7"/>
  <c r="P102" i="7"/>
  <c r="P76" i="7"/>
  <c r="P84" i="7"/>
  <c r="P72" i="7"/>
  <c r="P67" i="7"/>
  <c r="P77" i="7"/>
  <c r="W78" i="7"/>
  <c r="W81" i="7"/>
  <c r="W80" i="7"/>
  <c r="W72" i="7"/>
  <c r="W94" i="7"/>
  <c r="W98" i="7"/>
  <c r="W99" i="7"/>
  <c r="W97" i="7"/>
  <c r="W73" i="7"/>
  <c r="W92" i="7"/>
  <c r="W76" i="7"/>
  <c r="W60" i="7"/>
  <c r="W67" i="7"/>
  <c r="W88" i="7"/>
  <c r="W83" i="7"/>
  <c r="W101" i="7"/>
  <c r="W90" i="7"/>
  <c r="W85" i="7"/>
  <c r="W82" i="7"/>
  <c r="W69" i="7"/>
  <c r="W63" i="7"/>
  <c r="W75" i="7"/>
  <c r="W62" i="7"/>
  <c r="W64" i="7"/>
  <c r="W104" i="7"/>
  <c r="W77" i="7"/>
  <c r="W89" i="7"/>
  <c r="W93" i="7"/>
  <c r="W61" i="7"/>
  <c r="W100" i="7"/>
  <c r="W66" i="7"/>
  <c r="W87" i="7"/>
  <c r="W84" i="7"/>
  <c r="W109" i="7"/>
  <c r="W107" i="7"/>
  <c r="W79" i="7"/>
  <c r="W91" i="7"/>
  <c r="W86" i="7"/>
  <c r="W74" i="7"/>
  <c r="W65" i="7"/>
  <c r="W68" i="7"/>
  <c r="W70" i="7"/>
  <c r="W102" i="7"/>
  <c r="W95" i="7"/>
  <c r="W105" i="7"/>
  <c r="W96" i="7"/>
  <c r="W103" i="7"/>
  <c r="W71" i="7"/>
  <c r="W108" i="7"/>
  <c r="W106" i="7"/>
  <c r="M73" i="7"/>
  <c r="M71" i="7"/>
  <c r="M97" i="7"/>
  <c r="M75" i="7"/>
  <c r="M80" i="7"/>
  <c r="M89" i="7"/>
  <c r="M76" i="7"/>
  <c r="M102" i="7"/>
  <c r="M91" i="7"/>
  <c r="M81" i="7"/>
  <c r="M95" i="7"/>
  <c r="M101" i="7"/>
  <c r="M93" i="7"/>
  <c r="M99" i="7"/>
  <c r="M107" i="7"/>
  <c r="M94" i="7"/>
  <c r="M77" i="7"/>
  <c r="M87" i="7"/>
  <c r="M67" i="7"/>
  <c r="M86" i="7"/>
  <c r="M100" i="7"/>
  <c r="M109" i="7"/>
  <c r="M85" i="7"/>
  <c r="M79" i="7"/>
  <c r="M72" i="7"/>
  <c r="M62" i="7"/>
  <c r="M105" i="7"/>
  <c r="M74" i="7"/>
  <c r="M69" i="7"/>
  <c r="M108" i="7"/>
  <c r="M96" i="7"/>
  <c r="M92" i="7"/>
  <c r="M84" i="7"/>
  <c r="M98" i="7"/>
  <c r="M78" i="7"/>
  <c r="M70" i="7"/>
  <c r="M83" i="7"/>
  <c r="M104" i="7"/>
  <c r="M66" i="7"/>
  <c r="M106" i="7"/>
  <c r="M60" i="7"/>
  <c r="M68" i="7"/>
  <c r="M82" i="7"/>
  <c r="M90" i="7"/>
  <c r="M65" i="7"/>
  <c r="M88" i="7"/>
  <c r="M64" i="7"/>
  <c r="M63" i="7"/>
  <c r="M61" i="7"/>
  <c r="M103" i="7"/>
  <c r="AA95" i="7"/>
  <c r="AA90" i="7"/>
  <c r="AA84" i="7"/>
  <c r="AA81" i="7"/>
  <c r="AA77" i="7"/>
  <c r="AA91" i="7"/>
  <c r="AA63" i="7"/>
  <c r="AA102" i="7"/>
  <c r="AA88" i="7"/>
  <c r="AA80" i="7"/>
  <c r="AA60" i="7"/>
  <c r="AA109" i="7"/>
  <c r="AA83" i="7"/>
  <c r="AA93" i="7"/>
  <c r="AA105" i="7"/>
  <c r="AA96" i="7"/>
  <c r="AA92" i="7"/>
  <c r="AA65" i="7"/>
  <c r="AA66" i="7"/>
  <c r="AA103" i="7"/>
  <c r="AA76" i="7"/>
  <c r="AA79" i="7"/>
  <c r="AA86" i="7"/>
  <c r="AA82" i="7"/>
  <c r="AA75" i="7"/>
  <c r="AA100" i="7"/>
  <c r="AA64" i="7"/>
  <c r="AA67" i="7"/>
  <c r="AA74" i="7"/>
  <c r="AA68" i="7"/>
  <c r="AA98" i="7"/>
  <c r="AA104" i="7"/>
  <c r="AA101" i="7"/>
  <c r="AA89" i="7"/>
  <c r="AA97" i="7"/>
  <c r="AA107" i="7"/>
  <c r="AA106" i="7"/>
  <c r="AA108" i="7"/>
  <c r="AA78" i="7"/>
  <c r="AA87" i="7"/>
  <c r="AA61" i="7"/>
  <c r="AA69" i="7"/>
  <c r="AA85" i="7"/>
  <c r="AA94" i="7"/>
  <c r="AA71" i="7"/>
  <c r="AA73" i="7"/>
  <c r="AA62" i="7"/>
  <c r="AA99" i="7"/>
  <c r="AA70" i="7"/>
  <c r="AA72" i="7"/>
  <c r="AE90" i="7"/>
  <c r="AE86" i="7"/>
  <c r="AE64" i="7"/>
  <c r="AE77" i="7"/>
  <c r="AE80" i="7"/>
  <c r="AE89" i="7"/>
  <c r="AE67" i="7"/>
  <c r="AE73" i="7"/>
  <c r="AE92" i="7"/>
  <c r="AE71" i="7"/>
  <c r="AE82" i="7"/>
  <c r="AE99" i="7"/>
  <c r="AE63" i="7"/>
  <c r="AE109" i="7"/>
  <c r="AE70" i="7"/>
  <c r="AE84" i="7"/>
  <c r="AE79" i="7"/>
  <c r="AE83" i="7"/>
  <c r="AE69" i="7"/>
  <c r="AE76" i="7"/>
  <c r="AE102" i="7"/>
  <c r="AE85" i="7"/>
  <c r="AE96" i="7"/>
  <c r="AE88" i="7"/>
  <c r="AE103" i="7"/>
  <c r="AE95" i="7"/>
  <c r="AE101" i="7"/>
  <c r="AE100" i="7"/>
  <c r="AE68" i="7"/>
  <c r="AE91" i="7"/>
  <c r="AE93" i="7"/>
  <c r="AE106" i="7"/>
  <c r="AE62" i="7"/>
  <c r="AE61" i="7"/>
  <c r="AE74" i="7"/>
  <c r="AE87" i="7"/>
  <c r="AE104" i="7"/>
  <c r="AE60" i="7"/>
  <c r="AE81" i="7"/>
  <c r="AE107" i="7"/>
  <c r="AE105" i="7"/>
  <c r="AE94" i="7"/>
  <c r="AE72" i="7"/>
  <c r="AE66" i="7"/>
  <c r="AE75" i="7"/>
  <c r="AE78" i="7"/>
  <c r="AE65" i="7"/>
  <c r="AE97" i="7"/>
  <c r="AE98" i="7"/>
  <c r="AE108" i="7"/>
  <c r="AK81" i="7"/>
  <c r="AK75" i="7"/>
  <c r="AK82" i="7"/>
  <c r="AK79" i="7"/>
  <c r="AK92" i="7"/>
  <c r="AK61" i="7"/>
  <c r="AK90" i="7"/>
  <c r="AK109" i="7"/>
  <c r="AK71" i="7"/>
  <c r="AK60" i="7"/>
  <c r="AK91" i="7"/>
  <c r="AK77" i="7"/>
  <c r="AK95" i="7"/>
  <c r="AK98" i="7"/>
  <c r="AK72" i="7"/>
  <c r="AK73" i="7"/>
  <c r="AK83" i="7"/>
  <c r="AK78" i="7"/>
  <c r="AK108" i="7"/>
  <c r="AK62" i="7"/>
  <c r="AK88" i="7"/>
  <c r="AK64" i="7"/>
  <c r="AK102" i="7"/>
  <c r="AK69" i="7"/>
  <c r="AK89" i="7"/>
  <c r="AK93" i="7"/>
  <c r="AK67" i="7"/>
  <c r="AK86" i="7"/>
  <c r="AK94" i="7"/>
  <c r="AK80" i="7"/>
  <c r="AK107" i="7"/>
  <c r="AK97" i="7"/>
  <c r="AK68" i="7"/>
  <c r="AK66" i="7"/>
  <c r="AK84" i="7"/>
  <c r="AK96" i="7"/>
  <c r="AK76" i="7"/>
  <c r="AK74" i="7"/>
  <c r="AK65" i="7"/>
  <c r="AK70" i="7"/>
  <c r="AK106" i="7"/>
  <c r="AK103" i="7"/>
  <c r="AK99" i="7"/>
  <c r="AK101" i="7"/>
  <c r="AK87" i="7"/>
  <c r="AK63" i="7"/>
  <c r="AK85" i="7"/>
  <c r="AK105" i="7"/>
  <c r="AK100" i="7"/>
  <c r="AK104" i="7"/>
  <c r="S80" i="7"/>
  <c r="S93" i="7"/>
  <c r="S77" i="7"/>
  <c r="S65" i="7"/>
  <c r="S72" i="7"/>
  <c r="S75" i="7"/>
  <c r="S82" i="7"/>
  <c r="S81" i="7"/>
  <c r="S62" i="7"/>
  <c r="S69" i="7"/>
  <c r="S88" i="7"/>
  <c r="S67" i="7"/>
  <c r="S95" i="7"/>
  <c r="S105" i="7"/>
  <c r="S90" i="7"/>
  <c r="S64" i="7"/>
  <c r="S76" i="7"/>
  <c r="S86" i="7"/>
  <c r="S60" i="7"/>
  <c r="S104" i="7"/>
  <c r="S71" i="7"/>
  <c r="S68" i="7"/>
  <c r="S101" i="7"/>
  <c r="S70" i="7"/>
  <c r="S94" i="7"/>
  <c r="S73" i="7"/>
  <c r="S78" i="7"/>
  <c r="S99" i="7"/>
  <c r="S109" i="7"/>
  <c r="S92" i="7"/>
  <c r="S89" i="7"/>
  <c r="S66" i="7"/>
  <c r="S100" i="7"/>
  <c r="S61" i="7"/>
  <c r="S108" i="7"/>
  <c r="S106" i="7"/>
  <c r="S84" i="7"/>
  <c r="S79" i="7"/>
  <c r="S102" i="7"/>
  <c r="S87" i="7"/>
  <c r="S103" i="7"/>
  <c r="S98" i="7"/>
  <c r="S97" i="7"/>
  <c r="S74" i="7"/>
  <c r="S107" i="7"/>
  <c r="S83" i="7"/>
  <c r="S63" i="7"/>
  <c r="S85" i="7"/>
  <c r="S96" i="7"/>
  <c r="S91" i="7"/>
  <c r="E63" i="7"/>
  <c r="E69" i="7"/>
  <c r="E74" i="7"/>
  <c r="E80" i="7"/>
  <c r="E88" i="7"/>
  <c r="E79" i="7"/>
  <c r="E95" i="7"/>
  <c r="E99" i="7"/>
  <c r="E87" i="7"/>
  <c r="E83" i="7"/>
  <c r="E106" i="7"/>
  <c r="E84" i="7"/>
  <c r="E60" i="7"/>
  <c r="E68" i="7"/>
  <c r="E109" i="7"/>
  <c r="E73" i="7"/>
  <c r="E101" i="7"/>
  <c r="E81" i="7"/>
  <c r="E86" i="7"/>
  <c r="E66" i="7"/>
  <c r="E78" i="7"/>
  <c r="E97" i="7"/>
  <c r="E77" i="7"/>
  <c r="E71" i="7"/>
  <c r="E107" i="7"/>
  <c r="E93" i="7"/>
  <c r="E104" i="7"/>
  <c r="E105" i="7"/>
  <c r="E62" i="7"/>
  <c r="E94" i="7"/>
  <c r="E92" i="7"/>
  <c r="E98" i="7"/>
  <c r="E65" i="7"/>
  <c r="E102" i="7"/>
  <c r="E64" i="7"/>
  <c r="E108" i="7"/>
  <c r="E72" i="7"/>
  <c r="E82" i="7"/>
  <c r="E90" i="7"/>
  <c r="E75" i="7"/>
  <c r="E85" i="7"/>
  <c r="E61" i="7"/>
  <c r="E89" i="7"/>
  <c r="E76" i="7"/>
  <c r="E91" i="7"/>
  <c r="E100" i="7"/>
  <c r="E70" i="7"/>
  <c r="E96" i="7"/>
  <c r="E103" i="7"/>
  <c r="E67" i="7"/>
  <c r="AN104" i="7"/>
  <c r="AN93" i="7"/>
  <c r="AN75" i="7"/>
  <c r="AN71" i="7"/>
  <c r="AN99" i="7"/>
  <c r="AN95" i="7"/>
  <c r="AN96" i="7"/>
  <c r="AN80" i="7"/>
  <c r="AN89" i="7"/>
  <c r="AN83" i="7"/>
  <c r="AN103" i="7"/>
  <c r="AN67" i="7"/>
  <c r="AN84" i="7"/>
  <c r="AN91" i="7"/>
  <c r="AN82" i="7"/>
  <c r="AN77" i="7"/>
  <c r="AN98" i="7"/>
  <c r="AN102" i="7"/>
  <c r="AN65" i="7"/>
  <c r="AN85" i="7"/>
  <c r="AN62" i="7"/>
  <c r="AN101" i="7"/>
  <c r="AN63" i="7"/>
  <c r="AN61" i="7"/>
  <c r="AN72" i="7"/>
  <c r="AN87" i="7"/>
  <c r="AN109" i="7"/>
  <c r="AN70" i="7"/>
  <c r="AN60" i="7"/>
  <c r="AN69" i="7"/>
  <c r="AN76" i="7"/>
  <c r="AN78" i="7"/>
  <c r="AN92" i="7"/>
  <c r="AN94" i="7"/>
  <c r="AN86" i="7"/>
  <c r="AN100" i="7"/>
  <c r="AN106" i="7"/>
  <c r="AN90" i="7"/>
  <c r="AN107" i="7"/>
  <c r="AN105" i="7"/>
  <c r="AN81" i="7"/>
  <c r="AN97" i="7"/>
  <c r="AN68" i="7"/>
  <c r="AN64" i="7"/>
  <c r="AN66" i="7"/>
  <c r="AN79" i="7"/>
  <c r="AN88" i="7"/>
  <c r="AN73" i="7"/>
  <c r="AN108" i="7"/>
  <c r="AN74" i="7"/>
  <c r="Q83" i="7"/>
  <c r="Q95" i="7"/>
  <c r="Q101" i="7"/>
  <c r="Q96" i="7"/>
  <c r="Q70" i="7"/>
  <c r="Q65" i="7"/>
  <c r="Q100" i="7"/>
  <c r="Q72" i="7"/>
  <c r="Q108" i="7"/>
  <c r="Q87" i="7"/>
  <c r="Q105" i="7"/>
  <c r="Q75" i="7"/>
  <c r="Q82" i="7"/>
  <c r="Q66" i="7"/>
  <c r="Q74" i="7"/>
  <c r="Q62" i="7"/>
  <c r="Q79" i="7"/>
  <c r="Q88" i="7"/>
  <c r="Q106" i="7"/>
  <c r="Q60" i="7"/>
  <c r="Q63" i="7"/>
  <c r="Q80" i="7"/>
  <c r="Q98" i="7"/>
  <c r="Q77" i="7"/>
  <c r="Q76" i="7"/>
  <c r="Q99" i="7"/>
  <c r="Q102" i="7"/>
  <c r="Q78" i="7"/>
  <c r="Q69" i="7"/>
  <c r="Q71" i="7"/>
  <c r="Q92" i="7"/>
  <c r="Q93" i="7"/>
  <c r="Q91" i="7"/>
  <c r="Q84" i="7"/>
  <c r="Q103" i="7"/>
  <c r="Q94" i="7"/>
  <c r="Q61" i="7"/>
  <c r="Q85" i="7"/>
  <c r="Q97" i="7"/>
  <c r="Q64" i="7"/>
  <c r="Q107" i="7"/>
  <c r="Q81" i="7"/>
  <c r="Q73" i="7"/>
  <c r="Q89" i="7"/>
  <c r="Q86" i="7"/>
  <c r="Q104" i="7"/>
  <c r="Q68" i="7"/>
  <c r="Q67" i="7"/>
  <c r="Q90" i="7"/>
  <c r="Q109" i="7"/>
  <c r="AJ78" i="7"/>
  <c r="AJ81" i="7"/>
  <c r="AJ92" i="7"/>
  <c r="AJ77" i="7"/>
  <c r="AJ96" i="7"/>
  <c r="AJ101" i="7"/>
  <c r="AJ72" i="7"/>
  <c r="AJ74" i="7"/>
  <c r="AJ68" i="7"/>
  <c r="AJ90" i="7"/>
  <c r="AJ103" i="7"/>
  <c r="AJ107" i="7"/>
  <c r="AJ82" i="7"/>
  <c r="AJ108" i="7"/>
  <c r="AJ80" i="7"/>
  <c r="AJ100" i="7"/>
  <c r="AJ105" i="7"/>
  <c r="AJ62" i="7"/>
  <c r="AJ102" i="7"/>
  <c r="AJ91" i="7"/>
  <c r="AJ75" i="7"/>
  <c r="AJ63" i="7"/>
  <c r="AJ97" i="7"/>
  <c r="AJ109" i="7"/>
  <c r="AJ86" i="7"/>
  <c r="AJ99" i="7"/>
  <c r="AJ84" i="7"/>
  <c r="AJ64" i="7"/>
  <c r="AJ98" i="7"/>
  <c r="AJ61" i="7"/>
  <c r="AJ71" i="7"/>
  <c r="AJ104" i="7"/>
  <c r="AJ95" i="7"/>
  <c r="AJ83" i="7"/>
  <c r="AJ93" i="7"/>
  <c r="AJ106" i="7"/>
  <c r="AJ70" i="7"/>
  <c r="AJ73" i="7"/>
  <c r="AJ88" i="7"/>
  <c r="AJ89" i="7"/>
  <c r="AJ94" i="7"/>
  <c r="AJ66" i="7"/>
  <c r="AJ79" i="7"/>
  <c r="AJ85" i="7"/>
  <c r="AJ76" i="7"/>
  <c r="AJ67" i="7"/>
  <c r="AJ69" i="7"/>
  <c r="AJ60" i="7"/>
  <c r="AJ87" i="7"/>
  <c r="AJ65" i="7"/>
  <c r="D78" i="7"/>
  <c r="D73" i="7"/>
  <c r="D102" i="7"/>
  <c r="D80" i="7"/>
  <c r="D75" i="7"/>
  <c r="D98" i="7"/>
  <c r="D69" i="7"/>
  <c r="D60" i="7"/>
  <c r="D100" i="7"/>
  <c r="D101" i="7"/>
  <c r="D68" i="7"/>
  <c r="D88" i="7"/>
  <c r="D106" i="7"/>
  <c r="D71" i="7"/>
  <c r="D61" i="7"/>
  <c r="D109" i="7"/>
  <c r="D90" i="7"/>
  <c r="D99" i="7"/>
  <c r="D105" i="7"/>
  <c r="D87" i="7"/>
  <c r="D67" i="7"/>
  <c r="D92" i="7"/>
  <c r="D62" i="7"/>
  <c r="D103" i="7"/>
  <c r="D93" i="7"/>
  <c r="D108" i="7"/>
  <c r="D74" i="7"/>
  <c r="D107" i="7"/>
  <c r="D85" i="7"/>
  <c r="D83" i="7"/>
  <c r="D76" i="7"/>
  <c r="D72" i="7"/>
  <c r="D77" i="7"/>
  <c r="D65" i="7"/>
  <c r="D96" i="7"/>
  <c r="D66" i="7"/>
  <c r="D79" i="7"/>
  <c r="D104" i="7"/>
  <c r="D97" i="7"/>
  <c r="D84" i="7"/>
  <c r="D89" i="7"/>
  <c r="D64" i="7"/>
  <c r="D94" i="7"/>
  <c r="D70" i="7"/>
  <c r="D82" i="7"/>
  <c r="D95" i="7"/>
  <c r="D91" i="7"/>
  <c r="D81" i="7"/>
  <c r="D63" i="7"/>
  <c r="D86" i="7"/>
  <c r="AI100" i="7"/>
  <c r="AI73" i="7"/>
  <c r="AI91" i="7"/>
  <c r="AI80" i="7"/>
  <c r="AI65" i="7"/>
  <c r="AI98" i="7"/>
  <c r="AI85" i="7"/>
  <c r="AI104" i="7"/>
  <c r="AI109" i="7"/>
  <c r="AI70" i="7"/>
  <c r="AI76" i="7"/>
  <c r="AI101" i="7"/>
  <c r="AI96" i="7"/>
  <c r="AI92" i="7"/>
  <c r="AI97" i="7"/>
  <c r="AI108" i="7"/>
  <c r="AI68" i="7"/>
  <c r="AI107" i="7"/>
  <c r="AI67" i="7"/>
  <c r="AI86" i="7"/>
  <c r="AI81" i="7"/>
  <c r="AI89" i="7"/>
  <c r="AI61" i="7"/>
  <c r="AI95" i="7"/>
  <c r="AI84" i="7"/>
  <c r="AI94" i="7"/>
  <c r="AI87" i="7"/>
  <c r="AI66" i="7"/>
  <c r="AI71" i="7"/>
  <c r="AI63" i="7"/>
  <c r="AI72" i="7"/>
  <c r="AI60" i="7"/>
  <c r="AI82" i="7"/>
  <c r="AI78" i="7"/>
  <c r="AI106" i="7"/>
  <c r="AI105" i="7"/>
  <c r="AI77" i="7"/>
  <c r="AI74" i="7"/>
  <c r="AI62" i="7"/>
  <c r="AI75" i="7"/>
  <c r="AI88" i="7"/>
  <c r="AI69" i="7"/>
  <c r="AI83" i="7"/>
  <c r="AI79" i="7"/>
  <c r="AI90" i="7"/>
  <c r="AI93" i="7"/>
  <c r="AI64" i="7"/>
  <c r="AI103" i="7"/>
  <c r="AI102" i="7"/>
  <c r="AI99" i="7"/>
  <c r="Z87" i="7"/>
  <c r="Z64" i="7"/>
  <c r="Z63" i="7"/>
  <c r="Z75" i="7"/>
  <c r="Z99" i="7"/>
  <c r="Z93" i="7"/>
  <c r="Z65" i="7"/>
  <c r="Z90" i="7"/>
  <c r="Z83" i="7"/>
  <c r="Z89" i="7"/>
  <c r="Z86" i="7"/>
  <c r="Z60" i="7"/>
  <c r="Z61" i="7"/>
  <c r="Z85" i="7"/>
  <c r="Z105" i="7"/>
  <c r="Z81" i="7"/>
  <c r="Z79" i="7"/>
  <c r="Z72" i="7"/>
  <c r="Z84" i="7"/>
  <c r="Z70" i="7"/>
  <c r="Z69" i="7"/>
  <c r="Z71" i="7"/>
  <c r="Z62" i="7"/>
  <c r="Z108" i="7"/>
  <c r="Z106" i="7"/>
  <c r="Z97" i="7"/>
  <c r="Z101" i="7"/>
  <c r="Z95" i="7"/>
  <c r="Z109" i="7"/>
  <c r="Z66" i="7"/>
  <c r="Z68" i="7"/>
  <c r="Z107" i="7"/>
  <c r="Z100" i="7"/>
  <c r="Z104" i="7"/>
  <c r="Z67" i="7"/>
  <c r="Z73" i="7"/>
  <c r="Z77" i="7"/>
  <c r="Z103" i="7"/>
  <c r="Z78" i="7"/>
  <c r="Z76" i="7"/>
  <c r="Z80" i="7"/>
  <c r="Z98" i="7"/>
  <c r="Z94" i="7"/>
  <c r="Z102" i="7"/>
  <c r="Z88" i="7"/>
  <c r="Z82" i="7"/>
  <c r="Z91" i="7"/>
  <c r="Z96" i="7"/>
  <c r="Z74" i="7"/>
  <c r="Z92" i="7"/>
  <c r="F87" i="7"/>
  <c r="F66" i="7"/>
  <c r="F95" i="7"/>
  <c r="F76" i="7"/>
  <c r="F88" i="7"/>
  <c r="F69" i="7"/>
  <c r="F100" i="7"/>
  <c r="F67" i="7"/>
  <c r="F68" i="7"/>
  <c r="F84" i="7"/>
  <c r="F103" i="7"/>
  <c r="F98" i="7"/>
  <c r="F105" i="7"/>
  <c r="F104" i="7"/>
  <c r="F72" i="7"/>
  <c r="F80" i="7"/>
  <c r="F94" i="7"/>
  <c r="F86" i="7"/>
  <c r="F77" i="7"/>
  <c r="F65" i="7"/>
  <c r="F90" i="7"/>
  <c r="F81" i="7"/>
  <c r="F108" i="7"/>
  <c r="F109" i="7"/>
  <c r="F82" i="7"/>
  <c r="F70" i="7"/>
  <c r="F64" i="7"/>
  <c r="F89" i="7"/>
  <c r="F61" i="7"/>
  <c r="F74" i="7"/>
  <c r="F107" i="7"/>
  <c r="F73" i="7"/>
  <c r="F99" i="7"/>
  <c r="F75" i="7"/>
  <c r="F91" i="7"/>
  <c r="F92" i="7"/>
  <c r="F106" i="7"/>
  <c r="F97" i="7"/>
  <c r="F102" i="7"/>
  <c r="F96" i="7"/>
  <c r="F93" i="7"/>
  <c r="F85" i="7"/>
  <c r="F83" i="7"/>
  <c r="F101" i="7"/>
  <c r="F79" i="7"/>
  <c r="F78" i="7"/>
  <c r="F62" i="7"/>
  <c r="F63" i="7"/>
  <c r="F60" i="7"/>
  <c r="F71" i="7"/>
  <c r="AB84" i="7"/>
  <c r="AB65" i="7"/>
  <c r="AB70" i="7"/>
  <c r="AB89" i="7"/>
  <c r="AB81" i="7"/>
  <c r="AB98" i="7"/>
  <c r="AB80" i="7"/>
  <c r="AB85" i="7"/>
  <c r="AB73" i="7"/>
  <c r="AB66" i="7"/>
  <c r="AB78" i="7"/>
  <c r="AB67" i="7"/>
  <c r="AB74" i="7"/>
  <c r="AB69" i="7"/>
  <c r="AB82" i="7"/>
  <c r="AB68" i="7"/>
  <c r="AB108" i="7"/>
  <c r="AB60" i="7"/>
  <c r="AB97" i="7"/>
  <c r="AB88" i="7"/>
  <c r="AB106" i="7"/>
  <c r="AB75" i="7"/>
  <c r="AB92" i="7"/>
  <c r="AB95" i="7"/>
  <c r="AB77" i="7"/>
  <c r="AB87" i="7"/>
  <c r="AB91" i="7"/>
  <c r="AB102" i="7"/>
  <c r="AB76" i="7"/>
  <c r="AB107" i="7"/>
  <c r="AB100" i="7"/>
  <c r="AB103" i="7"/>
  <c r="AB101" i="7"/>
  <c r="AB79" i="7"/>
  <c r="AB62" i="7"/>
  <c r="AB61" i="7"/>
  <c r="AB90" i="7"/>
  <c r="AB86" i="7"/>
  <c r="AB99" i="7"/>
  <c r="AB94" i="7"/>
  <c r="AB63" i="7"/>
  <c r="AB83" i="7"/>
  <c r="AB96" i="7"/>
  <c r="AB72" i="7"/>
  <c r="AB104" i="7"/>
  <c r="AB93" i="7"/>
  <c r="AB64" i="7"/>
  <c r="AB109" i="7"/>
  <c r="AB105" i="7"/>
  <c r="AB71" i="7"/>
  <c r="AL96" i="7"/>
  <c r="AL101" i="7"/>
  <c r="AL71" i="7"/>
  <c r="AL84" i="7"/>
  <c r="AL105" i="7"/>
  <c r="AL72" i="7"/>
  <c r="AL63" i="7"/>
  <c r="AL93" i="7"/>
  <c r="AL107" i="7"/>
  <c r="AL91" i="7"/>
  <c r="AL60" i="7"/>
  <c r="AL67" i="7"/>
  <c r="AL88" i="7"/>
  <c r="AL66" i="7"/>
  <c r="AL83" i="7"/>
  <c r="AL79" i="7"/>
  <c r="AL106" i="7"/>
  <c r="AL76" i="7"/>
  <c r="AL97" i="7"/>
  <c r="AL65" i="7"/>
  <c r="AL94" i="7"/>
  <c r="AL98" i="7"/>
  <c r="AL109" i="7"/>
  <c r="AL99" i="7"/>
  <c r="AL68" i="7"/>
  <c r="AL104" i="7"/>
  <c r="AL80" i="7"/>
  <c r="AL70" i="7"/>
  <c r="AL69" i="7"/>
  <c r="AL100" i="7"/>
  <c r="AL95" i="7"/>
  <c r="AL61" i="7"/>
  <c r="AL74" i="7"/>
  <c r="AL78" i="7"/>
  <c r="AL85" i="7"/>
  <c r="AL81" i="7"/>
  <c r="AL102" i="7"/>
  <c r="AL82" i="7"/>
  <c r="AL86" i="7"/>
  <c r="AL103" i="7"/>
  <c r="AL75" i="7"/>
  <c r="AL62" i="7"/>
  <c r="AL89" i="7"/>
  <c r="AL92" i="7"/>
  <c r="AL64" i="7"/>
  <c r="AL87" i="7"/>
  <c r="AL77" i="7"/>
  <c r="AL108" i="7"/>
  <c r="AL73" i="7"/>
  <c r="AL90" i="7"/>
  <c r="N92" i="7"/>
  <c r="N108" i="7"/>
  <c r="N102" i="7"/>
  <c r="N91" i="7"/>
  <c r="N103" i="7"/>
  <c r="N97" i="7"/>
  <c r="N70" i="7"/>
  <c r="N85" i="7"/>
  <c r="N66" i="7"/>
  <c r="N99" i="7"/>
  <c r="N75" i="7"/>
  <c r="N79" i="7"/>
  <c r="N104" i="7"/>
  <c r="N87" i="7"/>
  <c r="N96" i="7"/>
  <c r="N63" i="7"/>
  <c r="N72" i="7"/>
  <c r="N94" i="7"/>
  <c r="N90" i="7"/>
  <c r="N109" i="7"/>
  <c r="N68" i="7"/>
  <c r="N76" i="7"/>
  <c r="N62" i="7"/>
  <c r="N78" i="7"/>
  <c r="N71" i="7"/>
  <c r="N67" i="7"/>
  <c r="N84" i="7"/>
  <c r="N65" i="7"/>
  <c r="N101" i="7"/>
  <c r="N83" i="7"/>
  <c r="N77" i="7"/>
  <c r="N107" i="7"/>
  <c r="N89" i="7"/>
  <c r="N95" i="7"/>
  <c r="N64" i="7"/>
  <c r="N60" i="7"/>
  <c r="N73" i="7"/>
  <c r="N98" i="7"/>
  <c r="N61" i="7"/>
  <c r="N88" i="7"/>
  <c r="N82" i="7"/>
  <c r="N69" i="7"/>
  <c r="N81" i="7"/>
  <c r="N100" i="7"/>
  <c r="N80" i="7"/>
  <c r="N106" i="7"/>
  <c r="N74" i="7"/>
  <c r="N86" i="7"/>
  <c r="N105" i="7"/>
  <c r="N93" i="7"/>
  <c r="L105" i="7"/>
  <c r="L83" i="7"/>
  <c r="L99" i="7"/>
  <c r="L100" i="7"/>
  <c r="L96" i="7"/>
  <c r="L70" i="7"/>
  <c r="L73" i="7"/>
  <c r="L91" i="7"/>
  <c r="L97" i="7"/>
  <c r="L93" i="7"/>
  <c r="L76" i="7"/>
  <c r="L107" i="7"/>
  <c r="L84" i="7"/>
  <c r="L63" i="7"/>
  <c r="L101" i="7"/>
  <c r="L75" i="7"/>
  <c r="L81" i="7"/>
  <c r="L68" i="7"/>
  <c r="L98" i="7"/>
  <c r="L87" i="7"/>
  <c r="L61" i="7"/>
  <c r="L74" i="7"/>
  <c r="L95" i="7"/>
  <c r="L85" i="7"/>
  <c r="L64" i="7"/>
  <c r="L92" i="7"/>
  <c r="L72" i="7"/>
  <c r="L90" i="7"/>
  <c r="L78" i="7"/>
  <c r="L62" i="7"/>
  <c r="L82" i="7"/>
  <c r="L94" i="7"/>
  <c r="L108" i="7"/>
  <c r="L67" i="7"/>
  <c r="L71" i="7"/>
  <c r="L88" i="7"/>
  <c r="L65" i="7"/>
  <c r="L79" i="7"/>
  <c r="L66" i="7"/>
  <c r="L103" i="7"/>
  <c r="L106" i="7"/>
  <c r="L77" i="7"/>
  <c r="L69" i="7"/>
  <c r="L104" i="7"/>
  <c r="L102" i="7"/>
  <c r="L80" i="7"/>
  <c r="L109" i="7"/>
  <c r="L60" i="7"/>
  <c r="L89" i="7"/>
  <c r="L86" i="7"/>
  <c r="AQ62" i="7"/>
  <c r="AQ106" i="7"/>
  <c r="AQ93" i="7"/>
  <c r="AQ63" i="7"/>
  <c r="AQ101" i="7"/>
  <c r="AQ88" i="7"/>
  <c r="AQ92" i="7"/>
  <c r="AQ87" i="7"/>
  <c r="AQ104" i="7"/>
  <c r="AQ94" i="7"/>
  <c r="AQ99" i="7"/>
  <c r="AQ97" i="7"/>
  <c r="AQ70" i="7"/>
  <c r="AQ79" i="7"/>
  <c r="AQ74" i="7"/>
  <c r="AQ60" i="7"/>
  <c r="AQ109" i="7"/>
  <c r="AQ73" i="7"/>
  <c r="AQ61" i="7"/>
  <c r="AQ98" i="7"/>
  <c r="AQ67" i="7"/>
  <c r="AQ89" i="7"/>
  <c r="AQ83" i="7"/>
  <c r="AQ65" i="7"/>
  <c r="AQ84" i="7"/>
  <c r="AQ96" i="7"/>
  <c r="AQ78" i="7"/>
  <c r="AQ103" i="7"/>
  <c r="AQ77" i="7"/>
  <c r="AQ69" i="7"/>
  <c r="AQ81" i="7"/>
  <c r="AQ82" i="7"/>
  <c r="AQ86" i="7"/>
  <c r="AQ72" i="7"/>
  <c r="AQ100" i="7"/>
  <c r="AQ66" i="7"/>
  <c r="AQ91" i="7"/>
  <c r="AQ107" i="7"/>
  <c r="AQ80" i="7"/>
  <c r="AQ75" i="7"/>
  <c r="AQ68" i="7"/>
  <c r="AQ76" i="7"/>
  <c r="AQ108" i="7"/>
  <c r="AQ105" i="7"/>
  <c r="AQ71" i="7"/>
  <c r="AQ85" i="7"/>
  <c r="AQ95" i="7"/>
  <c r="AQ102" i="7"/>
  <c r="AQ64" i="7"/>
  <c r="AQ90" i="7"/>
  <c r="AG91" i="7"/>
  <c r="AG70" i="7"/>
  <c r="AG63" i="7"/>
  <c r="AG90" i="7"/>
  <c r="AG100" i="7"/>
  <c r="AG102" i="7"/>
  <c r="AG83" i="7"/>
  <c r="AG82" i="7"/>
  <c r="AG94" i="7"/>
  <c r="AG62" i="7"/>
  <c r="AG105" i="7"/>
  <c r="AG80" i="7"/>
  <c r="AG99" i="7"/>
  <c r="AG104" i="7"/>
  <c r="AG71" i="7"/>
  <c r="AG101" i="7"/>
  <c r="AG73" i="7"/>
  <c r="AG103" i="7"/>
  <c r="AG68" i="7"/>
  <c r="AG97" i="7"/>
  <c r="AG78" i="7"/>
  <c r="AG98" i="7"/>
  <c r="AG87" i="7"/>
  <c r="AG81" i="7"/>
  <c r="AG95" i="7"/>
  <c r="AG93" i="7"/>
  <c r="AG72" i="7"/>
  <c r="AG67" i="7"/>
  <c r="AG89" i="7"/>
  <c r="AG107" i="7"/>
  <c r="AG66" i="7"/>
  <c r="AG88" i="7"/>
  <c r="AG108" i="7"/>
  <c r="AG79" i="7"/>
  <c r="AG109" i="7"/>
  <c r="AG61" i="7"/>
  <c r="AG74" i="7"/>
  <c r="AG60" i="7"/>
  <c r="AG65" i="7"/>
  <c r="AG106" i="7"/>
  <c r="AG64" i="7"/>
  <c r="AG85" i="7"/>
  <c r="AG77" i="7"/>
  <c r="AG84" i="7"/>
  <c r="AG86" i="7"/>
  <c r="AG96" i="7"/>
  <c r="AG69" i="7"/>
  <c r="AG92" i="7"/>
  <c r="AG76" i="7"/>
  <c r="AG75" i="7"/>
  <c r="AH91" i="7"/>
  <c r="AH73" i="7"/>
  <c r="AH68" i="7"/>
  <c r="AH97" i="7"/>
  <c r="AH66" i="7"/>
  <c r="AH94" i="7"/>
  <c r="AH65" i="7"/>
  <c r="AH89" i="7"/>
  <c r="AH64" i="7"/>
  <c r="AH86" i="7"/>
  <c r="AH87" i="7"/>
  <c r="AH63" i="7"/>
  <c r="AH67" i="7"/>
  <c r="AH90" i="7"/>
  <c r="AH78" i="7"/>
  <c r="AH108" i="7"/>
  <c r="AH101" i="7"/>
  <c r="AH96" i="7"/>
  <c r="AH79" i="7"/>
  <c r="AH106" i="7"/>
  <c r="AH74" i="7"/>
  <c r="AH102" i="7"/>
  <c r="AH103" i="7"/>
  <c r="AH105" i="7"/>
  <c r="AH76" i="7"/>
  <c r="AH85" i="7"/>
  <c r="AH100" i="7"/>
  <c r="AH82" i="7"/>
  <c r="AH109" i="7"/>
  <c r="AH92" i="7"/>
  <c r="AH84" i="7"/>
  <c r="AH77" i="7"/>
  <c r="AH104" i="7"/>
  <c r="AH93" i="7"/>
  <c r="AH88" i="7"/>
  <c r="AH83" i="7"/>
  <c r="AH99" i="7"/>
  <c r="AH70" i="7"/>
  <c r="AH98" i="7"/>
  <c r="AH95" i="7"/>
  <c r="AH75" i="7"/>
  <c r="AH107" i="7"/>
  <c r="AH62" i="7"/>
  <c r="AH72" i="7"/>
  <c r="AH61" i="7"/>
  <c r="AH69" i="7"/>
  <c r="AH60" i="7"/>
  <c r="AH80" i="7"/>
  <c r="AH81" i="7"/>
  <c r="AH71" i="7"/>
  <c r="I87" i="7"/>
  <c r="I67" i="7"/>
  <c r="I103" i="7"/>
  <c r="I78" i="7"/>
  <c r="I83" i="7"/>
  <c r="I98" i="7"/>
  <c r="I75" i="7"/>
  <c r="I71" i="7"/>
  <c r="I101" i="7"/>
  <c r="I81" i="7"/>
  <c r="I102" i="7"/>
  <c r="I91" i="7"/>
  <c r="I72" i="7"/>
  <c r="I97" i="7"/>
  <c r="I96" i="7"/>
  <c r="I80" i="7"/>
  <c r="I108" i="7"/>
  <c r="I92" i="7"/>
  <c r="I61" i="7"/>
  <c r="I64" i="7"/>
  <c r="I93" i="7"/>
  <c r="I68" i="7"/>
  <c r="I70" i="7"/>
  <c r="I73" i="7"/>
  <c r="I95" i="7"/>
  <c r="I77" i="7"/>
  <c r="I69" i="7"/>
  <c r="I89" i="7"/>
  <c r="I88" i="7"/>
  <c r="I100" i="7"/>
  <c r="I94" i="7"/>
  <c r="I99" i="7"/>
  <c r="I82" i="7"/>
  <c r="I66" i="7"/>
  <c r="I74" i="7"/>
  <c r="I106" i="7"/>
  <c r="I109" i="7"/>
  <c r="I62" i="7"/>
  <c r="I107" i="7"/>
  <c r="I105" i="7"/>
  <c r="I63" i="7"/>
  <c r="I60" i="7"/>
  <c r="I90" i="7"/>
  <c r="I65" i="7"/>
  <c r="I85" i="7"/>
  <c r="I76" i="7"/>
  <c r="I104" i="7"/>
  <c r="I79" i="7"/>
  <c r="I84" i="7"/>
  <c r="I86" i="7"/>
  <c r="R88" i="7"/>
  <c r="R104" i="7"/>
  <c r="R94" i="7"/>
  <c r="R91" i="7"/>
  <c r="R103" i="7"/>
  <c r="R89" i="7"/>
  <c r="R87" i="7"/>
  <c r="R71" i="7"/>
  <c r="R61" i="7"/>
  <c r="R93" i="7"/>
  <c r="R90" i="7"/>
  <c r="R63" i="7"/>
  <c r="R80" i="7"/>
  <c r="R74" i="7"/>
  <c r="R95" i="7"/>
  <c r="R75" i="7"/>
  <c r="R73" i="7"/>
  <c r="R65" i="7"/>
  <c r="R60" i="7"/>
  <c r="R85" i="7"/>
  <c r="R102" i="7"/>
  <c r="R98" i="7"/>
  <c r="R64" i="7"/>
  <c r="R70" i="7"/>
  <c r="R62" i="7"/>
  <c r="R97" i="7"/>
  <c r="R76" i="7"/>
  <c r="R92" i="7"/>
  <c r="R66" i="7"/>
  <c r="R106" i="7"/>
  <c r="R108" i="7"/>
  <c r="R67" i="7"/>
  <c r="R68" i="7"/>
  <c r="R109" i="7"/>
  <c r="R83" i="7"/>
  <c r="R86" i="7"/>
  <c r="R82" i="7"/>
  <c r="R77" i="7"/>
  <c r="R99" i="7"/>
  <c r="R81" i="7"/>
  <c r="R107" i="7"/>
  <c r="R100" i="7"/>
  <c r="R72" i="7"/>
  <c r="R69" i="7"/>
  <c r="R84" i="7"/>
  <c r="R105" i="7"/>
  <c r="R79" i="7"/>
  <c r="R78" i="7"/>
  <c r="R96" i="7"/>
  <c r="R101" i="7"/>
  <c r="V85" i="7"/>
  <c r="V88" i="7"/>
  <c r="V89" i="7"/>
  <c r="V67" i="7"/>
  <c r="V82" i="7"/>
  <c r="V70" i="7"/>
  <c r="V73" i="7"/>
  <c r="V105" i="7"/>
  <c r="V97" i="7"/>
  <c r="V108" i="7"/>
  <c r="V109" i="7"/>
  <c r="V66" i="7"/>
  <c r="V63" i="7"/>
  <c r="V87" i="7"/>
  <c r="V99" i="7"/>
  <c r="V93" i="7"/>
  <c r="V74" i="7"/>
  <c r="V81" i="7"/>
  <c r="V98" i="7"/>
  <c r="V65" i="7"/>
  <c r="V100" i="7"/>
  <c r="V69" i="7"/>
  <c r="V72" i="7"/>
  <c r="V83" i="7"/>
  <c r="V96" i="7"/>
  <c r="V61" i="7"/>
  <c r="V95" i="7"/>
  <c r="V76" i="7"/>
  <c r="V94" i="7"/>
  <c r="V102" i="7"/>
  <c r="V60" i="7"/>
  <c r="V90" i="7"/>
  <c r="V78" i="7"/>
  <c r="V62" i="7"/>
  <c r="V86" i="7"/>
  <c r="V77" i="7"/>
  <c r="V92" i="7"/>
  <c r="V84" i="7"/>
  <c r="V104" i="7"/>
  <c r="V64" i="7"/>
  <c r="V91" i="7"/>
  <c r="V107" i="7"/>
  <c r="V75" i="7"/>
  <c r="V80" i="7"/>
  <c r="V71" i="7"/>
  <c r="V106" i="7"/>
  <c r="V101" i="7"/>
  <c r="V103" i="7"/>
  <c r="V79" i="7"/>
  <c r="V68" i="7"/>
  <c r="AD81" i="7"/>
  <c r="AD86" i="7"/>
  <c r="AD105" i="7"/>
  <c r="AD71" i="7"/>
  <c r="AD65" i="7"/>
  <c r="AD79" i="7"/>
  <c r="AD60" i="7"/>
  <c r="AD101" i="7"/>
  <c r="AD98" i="7"/>
  <c r="AD62" i="7"/>
  <c r="AD95" i="7"/>
  <c r="AD83" i="7"/>
  <c r="AD92" i="7"/>
  <c r="AD89" i="7"/>
  <c r="AD96" i="7"/>
  <c r="AD88" i="7"/>
  <c r="AD107" i="7"/>
  <c r="AD93" i="7"/>
  <c r="AD82" i="7"/>
  <c r="AD109" i="7"/>
  <c r="AD77" i="7"/>
  <c r="AD69" i="7"/>
  <c r="AD94" i="7"/>
  <c r="AD72" i="7"/>
  <c r="AD90" i="7"/>
  <c r="AD91" i="7"/>
  <c r="AD61" i="7"/>
  <c r="AD66" i="7"/>
  <c r="AD74" i="7"/>
  <c r="AD75" i="7"/>
  <c r="AD103" i="7"/>
  <c r="AD99" i="7"/>
  <c r="AD97" i="7"/>
  <c r="AD68" i="7"/>
  <c r="AD87" i="7"/>
  <c r="AD108" i="7"/>
  <c r="AD100" i="7"/>
  <c r="AD106" i="7"/>
  <c r="AD64" i="7"/>
  <c r="AD73" i="7"/>
  <c r="AD63" i="7"/>
  <c r="AD84" i="7"/>
  <c r="AD85" i="7"/>
  <c r="AD102" i="7"/>
  <c r="AD76" i="7"/>
  <c r="AD70" i="7"/>
  <c r="AD67" i="7"/>
  <c r="AD78" i="7"/>
  <c r="AD80" i="7"/>
  <c r="AD104" i="7"/>
  <c r="AC82" i="7"/>
  <c r="AC71" i="7"/>
  <c r="AC79" i="7"/>
  <c r="AC106" i="7"/>
  <c r="AC75" i="7"/>
  <c r="AC102" i="7"/>
  <c r="AC96" i="7"/>
  <c r="AC97" i="7"/>
  <c r="AC104" i="7"/>
  <c r="AC81" i="7"/>
  <c r="AC107" i="7"/>
  <c r="AC90" i="7"/>
  <c r="AC85" i="7"/>
  <c r="AC65" i="7"/>
  <c r="AC94" i="7"/>
  <c r="AC86" i="7"/>
  <c r="AC67" i="7"/>
  <c r="AC91" i="7"/>
  <c r="AC78" i="7"/>
  <c r="AC77" i="7"/>
  <c r="AC89" i="7"/>
  <c r="AC69" i="7"/>
  <c r="AC62" i="7"/>
  <c r="AC93" i="7"/>
  <c r="AC80" i="7"/>
  <c r="AC98" i="7"/>
  <c r="AC63" i="7"/>
  <c r="AC100" i="7"/>
  <c r="AC103" i="7"/>
  <c r="AC95" i="7"/>
  <c r="AC99" i="7"/>
  <c r="AC84" i="7"/>
  <c r="AC66" i="7"/>
  <c r="AC74" i="7"/>
  <c r="AC109" i="7"/>
  <c r="AC68" i="7"/>
  <c r="AC88" i="7"/>
  <c r="AC61" i="7"/>
  <c r="AC70" i="7"/>
  <c r="AC92" i="7"/>
  <c r="AC105" i="7"/>
  <c r="AC64" i="7"/>
  <c r="AC60" i="7"/>
  <c r="AC101" i="7"/>
  <c r="AC76" i="7"/>
  <c r="AC83" i="7"/>
  <c r="AC87" i="7"/>
  <c r="AC73" i="7"/>
  <c r="AC72" i="7"/>
  <c r="AC108" i="7"/>
  <c r="J104" i="7"/>
  <c r="J78" i="7"/>
  <c r="J70" i="7"/>
  <c r="J85" i="7"/>
  <c r="J72" i="7"/>
  <c r="J89" i="7"/>
  <c r="J80" i="7"/>
  <c r="J109" i="7"/>
  <c r="J91" i="7"/>
  <c r="J62" i="7"/>
  <c r="J100" i="7"/>
  <c r="J94" i="7"/>
  <c r="J83" i="7"/>
  <c r="J82" i="7"/>
  <c r="J88" i="7"/>
  <c r="J68" i="7"/>
  <c r="J99" i="7"/>
  <c r="J93" i="7"/>
  <c r="J97" i="7"/>
  <c r="J64" i="7"/>
  <c r="J102" i="7"/>
  <c r="J87" i="7"/>
  <c r="J101" i="7"/>
  <c r="J98" i="7"/>
  <c r="J77" i="7"/>
  <c r="J95" i="7"/>
  <c r="J65" i="7"/>
  <c r="J86" i="7"/>
  <c r="J84" i="7"/>
  <c r="J92" i="7"/>
  <c r="J105" i="7"/>
  <c r="J76" i="7"/>
  <c r="J96" i="7"/>
  <c r="J79" i="7"/>
  <c r="J71" i="7"/>
  <c r="J108" i="7"/>
  <c r="J106" i="7"/>
  <c r="J103" i="7"/>
  <c r="J90" i="7"/>
  <c r="J75" i="7"/>
  <c r="J73" i="7"/>
  <c r="J61" i="7"/>
  <c r="J67" i="7"/>
  <c r="J81" i="7"/>
  <c r="J60" i="7"/>
  <c r="J66" i="7"/>
  <c r="J74" i="7"/>
  <c r="J69" i="7"/>
  <c r="J107" i="7"/>
  <c r="J63" i="7"/>
  <c r="G89" i="7"/>
  <c r="G91" i="7"/>
  <c r="G92" i="7"/>
  <c r="G97" i="7"/>
  <c r="G98" i="7"/>
  <c r="G102" i="7"/>
  <c r="G104" i="7"/>
  <c r="G86" i="7"/>
  <c r="G68" i="7"/>
  <c r="G101" i="7"/>
  <c r="G82" i="7"/>
  <c r="G88" i="7"/>
  <c r="G106" i="7"/>
  <c r="G63" i="7"/>
  <c r="G95" i="7"/>
  <c r="G64" i="7"/>
  <c r="G79" i="7"/>
  <c r="G103" i="7"/>
  <c r="G96" i="7"/>
  <c r="G87" i="7"/>
  <c r="G107" i="7"/>
  <c r="G94" i="7"/>
  <c r="G105" i="7"/>
  <c r="G83" i="7"/>
  <c r="G108" i="7"/>
  <c r="G60" i="7"/>
  <c r="G93" i="7"/>
  <c r="G100" i="7"/>
  <c r="G65" i="7"/>
  <c r="G77" i="7"/>
  <c r="G76" i="7"/>
  <c r="G81" i="7"/>
  <c r="G70" i="7"/>
  <c r="G85" i="7"/>
  <c r="G84" i="7"/>
  <c r="G78" i="7"/>
  <c r="G74" i="7"/>
  <c r="G90" i="7"/>
  <c r="G75" i="7"/>
  <c r="G109" i="7"/>
  <c r="G61" i="7"/>
  <c r="G71" i="7"/>
  <c r="G72" i="7"/>
  <c r="G62" i="7"/>
  <c r="G67" i="7"/>
  <c r="G80" i="7"/>
  <c r="G99" i="7"/>
  <c r="G73" i="7"/>
  <c r="G66" i="7"/>
  <c r="G69" i="7"/>
  <c r="X74" i="7"/>
  <c r="X87" i="7"/>
  <c r="X73" i="7"/>
  <c r="X107" i="7"/>
  <c r="X70" i="7"/>
  <c r="X83" i="7"/>
  <c r="X63" i="7"/>
  <c r="X99" i="7"/>
  <c r="X97" i="7"/>
  <c r="X109" i="7"/>
  <c r="X69" i="7"/>
  <c r="X105" i="7"/>
  <c r="X80" i="7"/>
  <c r="X78" i="7"/>
  <c r="X72" i="7"/>
  <c r="X95" i="7"/>
  <c r="X98" i="7"/>
  <c r="X65" i="7"/>
  <c r="X84" i="7"/>
  <c r="X88" i="7"/>
  <c r="X91" i="7"/>
  <c r="X86" i="7"/>
  <c r="X81" i="7"/>
  <c r="X79" i="7"/>
  <c r="X85" i="7"/>
  <c r="X77" i="7"/>
  <c r="X103" i="7"/>
  <c r="X76" i="7"/>
  <c r="X94" i="7"/>
  <c r="X96" i="7"/>
  <c r="X61" i="7"/>
  <c r="X100" i="7"/>
  <c r="X64" i="7"/>
  <c r="X67" i="7"/>
  <c r="X108" i="7"/>
  <c r="X82" i="7"/>
  <c r="X68" i="7"/>
  <c r="X92" i="7"/>
  <c r="X60" i="7"/>
  <c r="X93" i="7"/>
  <c r="X89" i="7"/>
  <c r="X62" i="7"/>
  <c r="X75" i="7"/>
  <c r="X71" i="7"/>
  <c r="X104" i="7"/>
  <c r="X106" i="7"/>
  <c r="X102" i="7"/>
  <c r="X90" i="7"/>
  <c r="X66" i="7"/>
  <c r="X101" i="7"/>
  <c r="H71" i="7"/>
  <c r="H107" i="7"/>
  <c r="H81" i="7"/>
  <c r="H70" i="7"/>
  <c r="H106" i="7"/>
  <c r="H85" i="7"/>
  <c r="H90" i="7"/>
  <c r="H91" i="7"/>
  <c r="H61" i="7"/>
  <c r="H92" i="7"/>
  <c r="H98" i="7"/>
  <c r="H82" i="7"/>
  <c r="H93" i="7"/>
  <c r="H96" i="7"/>
  <c r="H66" i="7"/>
  <c r="H108" i="7"/>
  <c r="H109" i="7"/>
  <c r="H97" i="7"/>
  <c r="H77" i="7"/>
  <c r="H94" i="7"/>
  <c r="H100" i="7"/>
  <c r="H72" i="7"/>
  <c r="H73" i="7"/>
  <c r="H78" i="7"/>
  <c r="H89" i="7"/>
  <c r="H102" i="7"/>
  <c r="H105" i="7"/>
  <c r="H65" i="7"/>
  <c r="H95" i="7"/>
  <c r="H68" i="7"/>
  <c r="H76" i="7"/>
  <c r="H80" i="7"/>
  <c r="H101" i="7"/>
  <c r="H87" i="7"/>
  <c r="H103" i="7"/>
  <c r="H84" i="7"/>
  <c r="H83" i="7"/>
  <c r="H86" i="7"/>
  <c r="H60" i="7"/>
  <c r="H64" i="7"/>
  <c r="H74" i="7"/>
  <c r="H88" i="7"/>
  <c r="H63" i="7"/>
  <c r="H79" i="7"/>
  <c r="H67" i="7"/>
  <c r="H62" i="7"/>
  <c r="H104" i="7"/>
  <c r="H75" i="7"/>
  <c r="H99" i="7"/>
  <c r="H69" i="7"/>
  <c r="Y81" i="7"/>
  <c r="Y78" i="7"/>
  <c r="Y73" i="7"/>
  <c r="Y75" i="7"/>
  <c r="Y95" i="7"/>
  <c r="Y65" i="7"/>
  <c r="Y61" i="7"/>
  <c r="Y105" i="7"/>
  <c r="Y86" i="7"/>
  <c r="Y94" i="7"/>
  <c r="Y64" i="7"/>
  <c r="Y101" i="7"/>
  <c r="Y67" i="7"/>
  <c r="Y82" i="7"/>
  <c r="Y99" i="7"/>
  <c r="Y76" i="7"/>
  <c r="Y93" i="7"/>
  <c r="Y85" i="7"/>
  <c r="Y98" i="7"/>
  <c r="Y104" i="7"/>
  <c r="Y84" i="7"/>
  <c r="Y66" i="7"/>
  <c r="Y62" i="7"/>
  <c r="Y102" i="7"/>
  <c r="Y77" i="7"/>
  <c r="Y88" i="7"/>
  <c r="Y107" i="7"/>
  <c r="Y63" i="7"/>
  <c r="Y72" i="7"/>
  <c r="Y100" i="7"/>
  <c r="Y103" i="7"/>
  <c r="Y68" i="7"/>
  <c r="Y96" i="7"/>
  <c r="Y109" i="7"/>
  <c r="Y97" i="7"/>
  <c r="Y106" i="7"/>
  <c r="Y108" i="7"/>
  <c r="Y90" i="7"/>
  <c r="Y70" i="7"/>
  <c r="Y92" i="7"/>
  <c r="Y87" i="7"/>
  <c r="Y80" i="7"/>
  <c r="Y83" i="7"/>
  <c r="Y69" i="7"/>
  <c r="Y91" i="7"/>
  <c r="Y71" i="7"/>
  <c r="Y89" i="7"/>
  <c r="Y79" i="7"/>
  <c r="Y60" i="7"/>
  <c r="Y74" i="7"/>
  <c r="C86" i="7"/>
  <c r="C99" i="7"/>
  <c r="C108" i="7"/>
  <c r="C89" i="7"/>
  <c r="C97" i="7"/>
  <c r="C69" i="7"/>
  <c r="C95" i="7"/>
  <c r="C96" i="7"/>
  <c r="C88" i="7"/>
  <c r="C79" i="7"/>
  <c r="C80" i="7"/>
  <c r="C94" i="7"/>
  <c r="C104" i="7"/>
  <c r="C61" i="7"/>
  <c r="C85" i="7"/>
  <c r="C71" i="7"/>
  <c r="C87" i="7"/>
  <c r="C75" i="7"/>
  <c r="C70" i="7"/>
  <c r="C67" i="7"/>
  <c r="C100" i="7"/>
  <c r="AR59" i="7"/>
  <c r="C72" i="7"/>
  <c r="C91" i="7"/>
  <c r="C109" i="7"/>
  <c r="C82" i="7"/>
  <c r="C93" i="7"/>
  <c r="C74" i="7"/>
  <c r="C65" i="7"/>
  <c r="C83" i="7"/>
  <c r="C105" i="7"/>
  <c r="C68" i="7"/>
  <c r="C106" i="7"/>
  <c r="C107" i="7"/>
  <c r="C103" i="7"/>
  <c r="C81" i="7"/>
  <c r="C76" i="7"/>
  <c r="C62" i="7"/>
  <c r="C102" i="7"/>
  <c r="C90" i="7"/>
  <c r="C78" i="7"/>
  <c r="C63" i="7"/>
  <c r="C92" i="7"/>
  <c r="C73" i="7"/>
  <c r="C64" i="7"/>
  <c r="C98" i="7"/>
  <c r="C60" i="7"/>
  <c r="C84" i="7"/>
  <c r="C77" i="7"/>
  <c r="C101" i="7"/>
  <c r="C66" i="7"/>
  <c r="AR60" i="7" l="1"/>
  <c r="G5" i="9" s="1"/>
  <c r="H5" i="9" s="1"/>
  <c r="AR102" i="7"/>
  <c r="AR105" i="7"/>
  <c r="AR72" i="7"/>
  <c r="G17" i="9" s="1"/>
  <c r="AR85" i="7"/>
  <c r="G30" i="9" s="1"/>
  <c r="AR95" i="7"/>
  <c r="G40" i="9" s="1"/>
  <c r="I40" i="9" s="1"/>
  <c r="AR76" i="7"/>
  <c r="G21" i="9" s="1"/>
  <c r="AR64" i="7"/>
  <c r="G9" i="9" s="1"/>
  <c r="H9" i="9" s="1"/>
  <c r="AR97" i="7"/>
  <c r="G42" i="9" s="1"/>
  <c r="H42" i="9" s="1"/>
  <c r="AR65" i="7"/>
  <c r="G10" i="9" s="1"/>
  <c r="AR66" i="7"/>
  <c r="G11" i="9" s="1"/>
  <c r="I11" i="9" s="1"/>
  <c r="AR103" i="7"/>
  <c r="AR93" i="7"/>
  <c r="G38" i="9" s="1"/>
  <c r="AR70" i="7"/>
  <c r="G15" i="9" s="1"/>
  <c r="AR80" i="7"/>
  <c r="G25" i="9" s="1"/>
  <c r="I25" i="9" s="1"/>
  <c r="AR108" i="7"/>
  <c r="AR100" i="7"/>
  <c r="G45" i="9" s="1"/>
  <c r="I45" i="9" s="1"/>
  <c r="AR92" i="7"/>
  <c r="G37" i="9" s="1"/>
  <c r="AR104" i="7"/>
  <c r="AR77" i="7"/>
  <c r="G22" i="9" s="1"/>
  <c r="AR78" i="7"/>
  <c r="G23" i="9" s="1"/>
  <c r="AR106" i="7"/>
  <c r="AR109" i="7"/>
  <c r="AR87" i="7"/>
  <c r="G32" i="9" s="1"/>
  <c r="I32" i="9" s="1"/>
  <c r="AR88" i="7"/>
  <c r="G33" i="9" s="1"/>
  <c r="H33" i="9" s="1"/>
  <c r="AR86" i="7"/>
  <c r="G31" i="9" s="1"/>
  <c r="H22" i="9"/>
  <c r="I22" i="9"/>
  <c r="H31" i="9"/>
  <c r="I31" i="9"/>
  <c r="AR84" i="7"/>
  <c r="G29" i="9" s="1"/>
  <c r="AR90" i="7"/>
  <c r="G35" i="9" s="1"/>
  <c r="AR68" i="7"/>
  <c r="G13" i="9" s="1"/>
  <c r="AR91" i="7"/>
  <c r="G36" i="9" s="1"/>
  <c r="AR71" i="7"/>
  <c r="G16" i="9" s="1"/>
  <c r="AR96" i="7"/>
  <c r="G41" i="9" s="1"/>
  <c r="I17" i="9"/>
  <c r="H17" i="9"/>
  <c r="H30" i="9"/>
  <c r="I30" i="9"/>
  <c r="H40" i="9"/>
  <c r="AR98" i="7"/>
  <c r="G43" i="9" s="1"/>
  <c r="AR62" i="7"/>
  <c r="G7" i="9" s="1"/>
  <c r="AR83" i="7"/>
  <c r="G28" i="9" s="1"/>
  <c r="AR61" i="7"/>
  <c r="G6" i="9" s="1"/>
  <c r="AR69" i="7"/>
  <c r="G14" i="9" s="1"/>
  <c r="I21" i="9"/>
  <c r="H21" i="9"/>
  <c r="H10" i="9"/>
  <c r="I10" i="9"/>
  <c r="AR73" i="7"/>
  <c r="G18" i="9" s="1"/>
  <c r="AR81" i="7"/>
  <c r="G26" i="9" s="1"/>
  <c r="AR74" i="7"/>
  <c r="G19" i="9" s="1"/>
  <c r="AR67" i="7"/>
  <c r="G12" i="9" s="1"/>
  <c r="AR94" i="7"/>
  <c r="G39" i="9" s="1"/>
  <c r="AR89" i="7"/>
  <c r="G34" i="9" s="1"/>
  <c r="I38" i="9"/>
  <c r="H38" i="9"/>
  <c r="I15" i="9"/>
  <c r="H15" i="9"/>
  <c r="H25" i="9"/>
  <c r="AR101" i="7"/>
  <c r="AR63" i="7"/>
  <c r="G8" i="9" s="1"/>
  <c r="AR107" i="7"/>
  <c r="AR82" i="7"/>
  <c r="G27" i="9" s="1"/>
  <c r="AR75" i="7"/>
  <c r="G20" i="9" s="1"/>
  <c r="AR79" i="7"/>
  <c r="G24" i="9" s="1"/>
  <c r="AR99" i="7"/>
  <c r="G44" i="9" s="1"/>
  <c r="H37" i="9"/>
  <c r="I37" i="9"/>
  <c r="H23" i="9"/>
  <c r="I23" i="9"/>
  <c r="I33" i="9" l="1"/>
  <c r="I5" i="9"/>
  <c r="H32" i="9"/>
  <c r="H11" i="9"/>
  <c r="I42" i="9"/>
  <c r="H45" i="9"/>
  <c r="I9" i="9"/>
  <c r="H24" i="9"/>
  <c r="I24" i="9"/>
  <c r="I12" i="9"/>
  <c r="H12" i="9"/>
  <c r="I35" i="9"/>
  <c r="H35" i="9"/>
  <c r="H14" i="9"/>
  <c r="I14" i="9"/>
  <c r="H26" i="9"/>
  <c r="I26" i="9"/>
  <c r="I6" i="9"/>
  <c r="H6" i="9"/>
  <c r="I19" i="9"/>
  <c r="H19" i="9"/>
  <c r="I27" i="9"/>
  <c r="H27" i="9"/>
  <c r="I18" i="9"/>
  <c r="H18" i="9"/>
  <c r="J5" i="9" a="1"/>
  <c r="H28" i="9"/>
  <c r="I28" i="9"/>
  <c r="H29" i="9"/>
  <c r="I29" i="9"/>
  <c r="I8" i="9"/>
  <c r="H8" i="9"/>
  <c r="G46" i="9"/>
  <c r="E16" i="13" s="1"/>
  <c r="I7" i="9"/>
  <c r="H7" i="9"/>
  <c r="H41" i="9"/>
  <c r="I41" i="9"/>
  <c r="I43" i="9"/>
  <c r="H43" i="9"/>
  <c r="I16" i="9"/>
  <c r="H16" i="9"/>
  <c r="I34" i="9"/>
  <c r="H34" i="9"/>
  <c r="H36" i="9"/>
  <c r="I36" i="9"/>
  <c r="I20" i="9"/>
  <c r="H20" i="9"/>
  <c r="H44" i="9"/>
  <c r="I44" i="9"/>
  <c r="I39" i="9"/>
  <c r="H39" i="9"/>
  <c r="I13" i="9"/>
  <c r="H13" i="9"/>
  <c r="H46" i="9" l="1"/>
  <c r="D22" i="13" s="1"/>
  <c r="I46" i="9"/>
  <c r="F22" i="13" s="1"/>
  <c r="J27" i="9"/>
  <c r="J30" i="9"/>
  <c r="J22" i="9"/>
  <c r="J39" i="9"/>
  <c r="J9" i="9"/>
  <c r="J29" i="9"/>
  <c r="J38" i="9"/>
  <c r="J25" i="9"/>
  <c r="J40" i="9"/>
  <c r="J36" i="9"/>
  <c r="J34" i="9"/>
  <c r="J5" i="9"/>
  <c r="J45" i="9"/>
  <c r="J19" i="9"/>
  <c r="J16" i="9"/>
  <c r="J24" i="9"/>
  <c r="J35" i="9"/>
  <c r="J14" i="9"/>
  <c r="J41" i="9"/>
  <c r="J7" i="9"/>
  <c r="J32" i="9"/>
  <c r="J17" i="9"/>
  <c r="J10" i="9"/>
  <c r="J44" i="9"/>
  <c r="J26" i="9"/>
  <c r="J15" i="9"/>
  <c r="J28" i="9"/>
  <c r="J6" i="9"/>
  <c r="J13" i="9"/>
  <c r="J23" i="9"/>
  <c r="J43" i="9"/>
  <c r="J37" i="9"/>
  <c r="J8" i="9"/>
  <c r="J18" i="9"/>
  <c r="J33" i="9"/>
  <c r="J11" i="9"/>
  <c r="J31" i="9"/>
  <c r="J20" i="9"/>
  <c r="J12" i="9"/>
  <c r="J21" i="9"/>
  <c r="J42" i="9"/>
  <c r="H39" i="12" l="1"/>
  <c r="K37" i="9"/>
  <c r="I39" i="12" s="1"/>
  <c r="Y37" i="9"/>
  <c r="K39" i="12" s="1"/>
  <c r="AC37" i="9"/>
  <c r="L39" i="12" s="1"/>
  <c r="L37" i="9"/>
  <c r="J39" i="12" s="1"/>
  <c r="AC44" i="9"/>
  <c r="L46" i="12" s="1"/>
  <c r="K44" i="9"/>
  <c r="I46" i="12" s="1"/>
  <c r="Y44" i="9"/>
  <c r="K46" i="12" s="1"/>
  <c r="L44" i="9"/>
  <c r="J46" i="12" s="1"/>
  <c r="H46" i="12"/>
  <c r="Y21" i="9"/>
  <c r="K23" i="12" s="1"/>
  <c r="K21" i="9"/>
  <c r="I23" i="12" s="1"/>
  <c r="H23" i="12"/>
  <c r="L21" i="9"/>
  <c r="J23" i="12" s="1"/>
  <c r="AC21" i="9"/>
  <c r="L23" i="12" s="1"/>
  <c r="L24" i="9"/>
  <c r="J26" i="12" s="1"/>
  <c r="Y24" i="9"/>
  <c r="K26" i="12" s="1"/>
  <c r="AC24" i="9"/>
  <c r="L26" i="12" s="1"/>
  <c r="H26" i="12"/>
  <c r="K24" i="9"/>
  <c r="I26" i="12" s="1"/>
  <c r="K25" i="9"/>
  <c r="I27" i="12" s="1"/>
  <c r="AC25" i="9"/>
  <c r="L27" i="12" s="1"/>
  <c r="L25" i="9"/>
  <c r="J27" i="12" s="1"/>
  <c r="H27" i="12"/>
  <c r="Y25" i="9"/>
  <c r="K27" i="12" s="1"/>
  <c r="AC12" i="9"/>
  <c r="L14" i="12" s="1"/>
  <c r="Y12" i="9"/>
  <c r="K14" i="12" s="1"/>
  <c r="H14" i="12"/>
  <c r="L12" i="9"/>
  <c r="J14" i="12" s="1"/>
  <c r="K12" i="9"/>
  <c r="I14" i="12" s="1"/>
  <c r="Y43" i="9"/>
  <c r="K45" i="12" s="1"/>
  <c r="L43" i="9"/>
  <c r="J45" i="12" s="1"/>
  <c r="AC43" i="9"/>
  <c r="L45" i="12" s="1"/>
  <c r="H45" i="12"/>
  <c r="K43" i="9"/>
  <c r="I45" i="12" s="1"/>
  <c r="L10" i="9"/>
  <c r="J12" i="12" s="1"/>
  <c r="Y10" i="9"/>
  <c r="K12" i="12" s="1"/>
  <c r="K10" i="9"/>
  <c r="I12" i="12" s="1"/>
  <c r="H12" i="12"/>
  <c r="AC10" i="9"/>
  <c r="L12" i="12" s="1"/>
  <c r="K16" i="9"/>
  <c r="I18" i="12" s="1"/>
  <c r="AC16" i="9"/>
  <c r="L18" i="12" s="1"/>
  <c r="H18" i="12"/>
  <c r="L16" i="9"/>
  <c r="J18" i="12" s="1"/>
  <c r="Y16" i="9"/>
  <c r="K18" i="12" s="1"/>
  <c r="H40" i="12"/>
  <c r="L38" i="9"/>
  <c r="J40" i="12" s="1"/>
  <c r="Y38" i="9"/>
  <c r="K40" i="12" s="1"/>
  <c r="K38" i="9"/>
  <c r="I40" i="12" s="1"/>
  <c r="AC38" i="9"/>
  <c r="L40" i="12" s="1"/>
  <c r="L20" i="9"/>
  <c r="J22" i="12" s="1"/>
  <c r="H22" i="12"/>
  <c r="AC20" i="9"/>
  <c r="L22" i="12" s="1"/>
  <c r="Y20" i="9"/>
  <c r="K22" i="12" s="1"/>
  <c r="K20" i="9"/>
  <c r="I22" i="12" s="1"/>
  <c r="H25" i="12"/>
  <c r="Y23" i="9"/>
  <c r="K25" i="12" s="1"/>
  <c r="L23" i="9"/>
  <c r="J25" i="12" s="1"/>
  <c r="AC23" i="9"/>
  <c r="L25" i="12" s="1"/>
  <c r="K23" i="9"/>
  <c r="I25" i="12" s="1"/>
  <c r="H19" i="12"/>
  <c r="Y17" i="9"/>
  <c r="K19" i="12" s="1"/>
  <c r="AC17" i="9"/>
  <c r="L19" i="12" s="1"/>
  <c r="K17" i="9"/>
  <c r="I19" i="12" s="1"/>
  <c r="L17" i="9"/>
  <c r="J19" i="12" s="1"/>
  <c r="L19" i="9"/>
  <c r="J21" i="12" s="1"/>
  <c r="AC19" i="9"/>
  <c r="L21" i="12" s="1"/>
  <c r="H21" i="12"/>
  <c r="Y19" i="9"/>
  <c r="K21" i="12" s="1"/>
  <c r="K19" i="9"/>
  <c r="I21" i="12" s="1"/>
  <c r="Y29" i="9"/>
  <c r="K31" i="12" s="1"/>
  <c r="AC29" i="9"/>
  <c r="L31" i="12" s="1"/>
  <c r="K29" i="9"/>
  <c r="I31" i="12" s="1"/>
  <c r="H31" i="12"/>
  <c r="L29" i="9"/>
  <c r="J31" i="12" s="1"/>
  <c r="Y31" i="9"/>
  <c r="K33" i="12" s="1"/>
  <c r="AC31" i="9"/>
  <c r="L33" i="12" s="1"/>
  <c r="L31" i="9"/>
  <c r="J33" i="12" s="1"/>
  <c r="K31" i="9"/>
  <c r="I33" i="12" s="1"/>
  <c r="H33" i="12"/>
  <c r="Y13" i="9"/>
  <c r="K15" i="12" s="1"/>
  <c r="K13" i="9"/>
  <c r="I15" i="12" s="1"/>
  <c r="AC13" i="9"/>
  <c r="L15" i="12" s="1"/>
  <c r="H15" i="12"/>
  <c r="L13" i="9"/>
  <c r="J15" i="12" s="1"/>
  <c r="H34" i="12"/>
  <c r="AC32" i="9"/>
  <c r="L34" i="12" s="1"/>
  <c r="K32" i="9"/>
  <c r="I34" i="12" s="1"/>
  <c r="Y32" i="9"/>
  <c r="K34" i="12" s="1"/>
  <c r="L32" i="9"/>
  <c r="J34" i="12" s="1"/>
  <c r="H47" i="12"/>
  <c r="L45" i="9"/>
  <c r="J47" i="12" s="1"/>
  <c r="AC45" i="9"/>
  <c r="L47" i="12" s="1"/>
  <c r="K45" i="9"/>
  <c r="I47" i="12" s="1"/>
  <c r="Y45" i="9"/>
  <c r="K47" i="12" s="1"/>
  <c r="Y9" i="9"/>
  <c r="K11" i="12" s="1"/>
  <c r="L9" i="9"/>
  <c r="J11" i="12" s="1"/>
  <c r="K9" i="9"/>
  <c r="I11" i="12" s="1"/>
  <c r="AC9" i="9"/>
  <c r="L11" i="12" s="1"/>
  <c r="H11" i="12"/>
  <c r="H13" i="12"/>
  <c r="L11" i="9"/>
  <c r="J13" i="12" s="1"/>
  <c r="Y11" i="9"/>
  <c r="K13" i="12" s="1"/>
  <c r="K11" i="9"/>
  <c r="I13" i="12" s="1"/>
  <c r="AC11" i="9"/>
  <c r="L13" i="12" s="1"/>
  <c r="AC6" i="9"/>
  <c r="L8" i="12" s="1"/>
  <c r="K6" i="9"/>
  <c r="I8" i="12" s="1"/>
  <c r="H8" i="12"/>
  <c r="L6" i="9"/>
  <c r="J8" i="12" s="1"/>
  <c r="Y6" i="9"/>
  <c r="K8" i="12" s="1"/>
  <c r="L7" i="9"/>
  <c r="J9" i="12" s="1"/>
  <c r="K7" i="9"/>
  <c r="I9" i="12" s="1"/>
  <c r="H9" i="12"/>
  <c r="AC7" i="9"/>
  <c r="L9" i="12" s="1"/>
  <c r="Y7" i="9"/>
  <c r="K9" i="12" s="1"/>
  <c r="AC5" i="9"/>
  <c r="H7" i="12"/>
  <c r="Y5" i="9"/>
  <c r="K5" i="9"/>
  <c r="J46" i="9"/>
  <c r="G27" i="13" s="1"/>
  <c r="L5" i="9"/>
  <c r="K39" i="9"/>
  <c r="I41" i="12" s="1"/>
  <c r="H41" i="12"/>
  <c r="AC39" i="9"/>
  <c r="L41" i="12" s="1"/>
  <c r="Y39" i="9"/>
  <c r="K41" i="12" s="1"/>
  <c r="L39" i="9"/>
  <c r="J41" i="12" s="1"/>
  <c r="K33" i="9"/>
  <c r="I35" i="12" s="1"/>
  <c r="AC33" i="9"/>
  <c r="L35" i="12" s="1"/>
  <c r="L33" i="9"/>
  <c r="J35" i="12" s="1"/>
  <c r="H35" i="12"/>
  <c r="Y33" i="9"/>
  <c r="K35" i="12" s="1"/>
  <c r="H30" i="12"/>
  <c r="Y28" i="9"/>
  <c r="K30" i="12" s="1"/>
  <c r="L28" i="9"/>
  <c r="J30" i="12" s="1"/>
  <c r="AC28" i="9"/>
  <c r="L30" i="12" s="1"/>
  <c r="K28" i="9"/>
  <c r="I30" i="12" s="1"/>
  <c r="H43" i="12"/>
  <c r="L41" i="9"/>
  <c r="J43" i="12" s="1"/>
  <c r="K41" i="9"/>
  <c r="I43" i="12" s="1"/>
  <c r="Y41" i="9"/>
  <c r="K43" i="12" s="1"/>
  <c r="AC41" i="9"/>
  <c r="L43" i="12" s="1"/>
  <c r="AC34" i="9"/>
  <c r="L36" i="12" s="1"/>
  <c r="L34" i="9"/>
  <c r="J36" i="12" s="1"/>
  <c r="H36" i="12"/>
  <c r="K34" i="9"/>
  <c r="I36" i="12" s="1"/>
  <c r="Y34" i="9"/>
  <c r="K36" i="12" s="1"/>
  <c r="H24" i="12"/>
  <c r="Y22" i="9"/>
  <c r="K24" i="12" s="1"/>
  <c r="L22" i="9"/>
  <c r="J24" i="12" s="1"/>
  <c r="AC22" i="9"/>
  <c r="L24" i="12" s="1"/>
  <c r="K22" i="9"/>
  <c r="I24" i="12" s="1"/>
  <c r="AC18" i="9"/>
  <c r="L20" i="12" s="1"/>
  <c r="H20" i="12"/>
  <c r="L18" i="9"/>
  <c r="J20" i="12" s="1"/>
  <c r="Y18" i="9"/>
  <c r="K20" i="12" s="1"/>
  <c r="K18" i="9"/>
  <c r="I20" i="12" s="1"/>
  <c r="Y15" i="9"/>
  <c r="K17" i="12" s="1"/>
  <c r="H17" i="12"/>
  <c r="AC15" i="9"/>
  <c r="L17" i="12" s="1"/>
  <c r="K15" i="9"/>
  <c r="I17" i="12" s="1"/>
  <c r="L15" i="9"/>
  <c r="J17" i="12" s="1"/>
  <c r="L14" i="9"/>
  <c r="J16" i="12" s="1"/>
  <c r="H16" i="12"/>
  <c r="Y14" i="9"/>
  <c r="K16" i="12" s="1"/>
  <c r="AC14" i="9"/>
  <c r="L16" i="12" s="1"/>
  <c r="K14" i="9"/>
  <c r="I16" i="12" s="1"/>
  <c r="K36" i="9"/>
  <c r="I38" i="12" s="1"/>
  <c r="Y36" i="9"/>
  <c r="K38" i="12" s="1"/>
  <c r="L36" i="9"/>
  <c r="J38" i="12" s="1"/>
  <c r="H38" i="12"/>
  <c r="AC36" i="9"/>
  <c r="L38" i="12" s="1"/>
  <c r="Y30" i="9"/>
  <c r="K32" i="12" s="1"/>
  <c r="AC30" i="9"/>
  <c r="L32" i="12" s="1"/>
  <c r="H32" i="12"/>
  <c r="L30" i="9"/>
  <c r="J32" i="12" s="1"/>
  <c r="K30" i="9"/>
  <c r="I32" i="12" s="1"/>
  <c r="AC42" i="9"/>
  <c r="L44" i="12" s="1"/>
  <c r="Y42" i="9"/>
  <c r="K44" i="12" s="1"/>
  <c r="K42" i="9"/>
  <c r="I44" i="12" s="1"/>
  <c r="L42" i="9"/>
  <c r="J44" i="12" s="1"/>
  <c r="H44" i="12"/>
  <c r="K8" i="9"/>
  <c r="I10" i="12" s="1"/>
  <c r="L8" i="9"/>
  <c r="J10" i="12" s="1"/>
  <c r="AC8" i="9"/>
  <c r="L10" i="12" s="1"/>
  <c r="H10" i="12"/>
  <c r="Y8" i="9"/>
  <c r="K10" i="12" s="1"/>
  <c r="L26" i="9"/>
  <c r="J28" i="12" s="1"/>
  <c r="H28" i="12"/>
  <c r="K26" i="9"/>
  <c r="I28" i="12" s="1"/>
  <c r="AC26" i="9"/>
  <c r="L28" i="12" s="1"/>
  <c r="Y26" i="9"/>
  <c r="K28" i="12" s="1"/>
  <c r="K35" i="9"/>
  <c r="I37" i="12" s="1"/>
  <c r="H37" i="12"/>
  <c r="Y35" i="9"/>
  <c r="K37" i="12" s="1"/>
  <c r="L35" i="9"/>
  <c r="J37" i="12" s="1"/>
  <c r="AC35" i="9"/>
  <c r="L37" i="12" s="1"/>
  <c r="L40" i="9"/>
  <c r="J42" i="12" s="1"/>
  <c r="Y40" i="9"/>
  <c r="K42" i="12" s="1"/>
  <c r="AC40" i="9"/>
  <c r="L42" i="12" s="1"/>
  <c r="K40" i="9"/>
  <c r="I42" i="12" s="1"/>
  <c r="H42" i="12"/>
  <c r="H29" i="12"/>
  <c r="Y27" i="9"/>
  <c r="K29" i="12" s="1"/>
  <c r="L27" i="9"/>
  <c r="J29" i="12" s="1"/>
  <c r="K27" i="9"/>
  <c r="I29" i="12" s="1"/>
  <c r="AC27" i="9"/>
  <c r="L29" i="12" s="1"/>
  <c r="I7" i="12" l="1"/>
  <c r="I48" i="12" s="1"/>
  <c r="E21" i="11" s="1"/>
  <c r="K46" i="9"/>
  <c r="F32" i="13" s="1"/>
  <c r="Y46" i="9"/>
  <c r="O26" i="13" s="1"/>
  <c r="K7" i="12"/>
  <c r="K48" i="12" s="1"/>
  <c r="G21" i="11" s="1"/>
  <c r="H48" i="12"/>
  <c r="D21" i="11" s="1"/>
  <c r="L7" i="12"/>
  <c r="L48" i="12" s="1"/>
  <c r="H21" i="11" s="1"/>
  <c r="AC46" i="9"/>
  <c r="O27" i="13" s="1"/>
  <c r="L46" i="9"/>
  <c r="J7" i="12"/>
  <c r="J48" i="12" s="1"/>
  <c r="F21" i="11" s="1"/>
  <c r="F33" i="13" l="1"/>
  <c r="G38" i="13" s="1"/>
  <c r="N46" i="9"/>
  <c r="O33" i="9" l="1"/>
  <c r="O44" i="9"/>
  <c r="O42" i="9"/>
  <c r="O37" i="9"/>
  <c r="O8" i="9"/>
  <c r="O22" i="9"/>
  <c r="O14" i="9"/>
  <c r="O32" i="9"/>
  <c r="O7" i="9"/>
  <c r="O16" i="9"/>
  <c r="O34" i="9"/>
  <c r="O40" i="9"/>
  <c r="O23" i="9"/>
  <c r="O17" i="9"/>
  <c r="O5" i="9"/>
  <c r="O41" i="9"/>
  <c r="O9" i="9"/>
  <c r="O25" i="9"/>
  <c r="O12" i="9"/>
  <c r="O18" i="9"/>
  <c r="O24" i="9"/>
  <c r="O45" i="9"/>
  <c r="O11" i="9"/>
  <c r="O29" i="9"/>
  <c r="O20" i="9"/>
  <c r="O43" i="9"/>
  <c r="O35" i="9"/>
  <c r="O15" i="9"/>
  <c r="O26" i="9"/>
  <c r="O19" i="9"/>
  <c r="O36" i="9"/>
  <c r="O27" i="9"/>
  <c r="O30" i="9"/>
  <c r="O21" i="9"/>
  <c r="O28" i="9"/>
  <c r="O10" i="9"/>
  <c r="O39" i="9"/>
  <c r="O38" i="9"/>
  <c r="O13" i="9"/>
  <c r="O31" i="9"/>
  <c r="O6" i="9"/>
  <c r="Q29" i="9" l="1"/>
  <c r="P29" i="9"/>
  <c r="Q19" i="9"/>
  <c r="P19" i="9"/>
  <c r="P22" i="9"/>
  <c r="Q22" i="9"/>
  <c r="P27" i="9"/>
  <c r="Q27" i="9"/>
  <c r="Q11" i="9"/>
  <c r="P11" i="9"/>
  <c r="P8" i="9"/>
  <c r="Q8" i="9"/>
  <c r="Q36" i="9"/>
  <c r="P36" i="9"/>
  <c r="Q31" i="9"/>
  <c r="P31" i="9"/>
  <c r="Q41" i="9"/>
  <c r="P41" i="9"/>
  <c r="P32" i="9"/>
  <c r="Q32" i="9"/>
  <c r="O46" i="9"/>
  <c r="F43" i="13" s="1"/>
  <c r="P5" i="9"/>
  <c r="Q5" i="9"/>
  <c r="P14" i="9"/>
  <c r="Q14" i="9"/>
  <c r="Q38" i="9"/>
  <c r="P38" i="9"/>
  <c r="P45" i="9"/>
  <c r="Q45" i="9"/>
  <c r="Q17" i="9"/>
  <c r="P17" i="9"/>
  <c r="Q39" i="9"/>
  <c r="P39" i="9"/>
  <c r="P26" i="9"/>
  <c r="Q26" i="9"/>
  <c r="Q24" i="9"/>
  <c r="P24" i="9"/>
  <c r="Q23" i="9"/>
  <c r="P23" i="9"/>
  <c r="P10" i="9"/>
  <c r="Q10" i="9"/>
  <c r="Q18" i="9"/>
  <c r="P18" i="9"/>
  <c r="P40" i="9"/>
  <c r="Q40" i="9"/>
  <c r="P37" i="9"/>
  <c r="Q37" i="9"/>
  <c r="Q28" i="9"/>
  <c r="P28" i="9"/>
  <c r="Q35" i="9"/>
  <c r="P35" i="9"/>
  <c r="P12" i="9"/>
  <c r="Q12" i="9"/>
  <c r="Q34" i="9"/>
  <c r="P34" i="9"/>
  <c r="P42" i="9"/>
  <c r="Q42" i="9"/>
  <c r="Q13" i="9"/>
  <c r="P13" i="9"/>
  <c r="P15" i="9"/>
  <c r="Q15" i="9"/>
  <c r="Q21" i="9"/>
  <c r="P21" i="9"/>
  <c r="Q43" i="9"/>
  <c r="P43" i="9"/>
  <c r="Q25" i="9"/>
  <c r="P25" i="9"/>
  <c r="P16" i="9"/>
  <c r="Q16" i="9"/>
  <c r="P44" i="9"/>
  <c r="Q44" i="9"/>
  <c r="P6" i="9"/>
  <c r="Q6" i="9"/>
  <c r="P30" i="9"/>
  <c r="Q30" i="9"/>
  <c r="Q20" i="9"/>
  <c r="P20" i="9"/>
  <c r="Q9" i="9"/>
  <c r="P9" i="9"/>
  <c r="P7" i="9"/>
  <c r="Q7" i="9"/>
  <c r="Q33" i="9"/>
  <c r="P33" i="9"/>
  <c r="R5" i="9" l="1" a="1"/>
  <c r="P46" i="9"/>
  <c r="D48" i="13" s="1"/>
  <c r="Q46" i="9"/>
  <c r="F48" i="13" s="1"/>
  <c r="R24" i="9" l="1"/>
  <c r="R19" i="9"/>
  <c r="R37" i="9"/>
  <c r="R41" i="9"/>
  <c r="R42" i="9"/>
  <c r="R9" i="9"/>
  <c r="R23" i="9"/>
  <c r="R5" i="9"/>
  <c r="R6" i="9"/>
  <c r="R11" i="9"/>
  <c r="R12" i="9"/>
  <c r="R14" i="9"/>
  <c r="R32" i="9"/>
  <c r="R22" i="9"/>
  <c r="R30" i="9"/>
  <c r="R44" i="9"/>
  <c r="R20" i="9"/>
  <c r="R43" i="9"/>
  <c r="R13" i="9"/>
  <c r="R31" i="9"/>
  <c r="R17" i="9"/>
  <c r="R36" i="9"/>
  <c r="R25" i="9"/>
  <c r="R34" i="9"/>
  <c r="R39" i="9"/>
  <c r="R10" i="9"/>
  <c r="R8" i="9"/>
  <c r="R38" i="9"/>
  <c r="R33" i="9"/>
  <c r="R35" i="9"/>
  <c r="R45" i="9"/>
  <c r="R21" i="9"/>
  <c r="R26" i="9"/>
  <c r="R15" i="9"/>
  <c r="R29" i="9"/>
  <c r="R7" i="9"/>
  <c r="R16" i="9"/>
  <c r="R28" i="9"/>
  <c r="R27" i="9"/>
  <c r="R18" i="9"/>
  <c r="R40" i="9"/>
  <c r="Z44" i="9" l="1"/>
  <c r="T44" i="9"/>
  <c r="U44" i="9"/>
  <c r="AD44" i="9"/>
  <c r="S44" i="9"/>
  <c r="M46" i="12"/>
  <c r="R46" i="12" s="1"/>
  <c r="S25" i="9"/>
  <c r="U25" i="9"/>
  <c r="M27" i="12"/>
  <c r="R27" i="12" s="1"/>
  <c r="AD25" i="9"/>
  <c r="Z25" i="9"/>
  <c r="T25" i="9"/>
  <c r="U23" i="9"/>
  <c r="S23" i="9"/>
  <c r="Z23" i="9"/>
  <c r="AD23" i="9"/>
  <c r="T23" i="9"/>
  <c r="M25" i="12"/>
  <c r="R25" i="12" s="1"/>
  <c r="T28" i="9"/>
  <c r="M30" i="12"/>
  <c r="R30" i="12" s="1"/>
  <c r="U28" i="9"/>
  <c r="S28" i="9"/>
  <c r="AD28" i="9"/>
  <c r="Z28" i="9"/>
  <c r="U35" i="9"/>
  <c r="S35" i="9"/>
  <c r="T35" i="9"/>
  <c r="Z35" i="9"/>
  <c r="AD35" i="9"/>
  <c r="M37" i="12"/>
  <c r="R37" i="12" s="1"/>
  <c r="M38" i="12"/>
  <c r="R38" i="12" s="1"/>
  <c r="S36" i="9"/>
  <c r="U36" i="9"/>
  <c r="T36" i="9"/>
  <c r="Z36" i="9"/>
  <c r="AD36" i="9"/>
  <c r="Z22" i="9"/>
  <c r="S22" i="9"/>
  <c r="U22" i="9"/>
  <c r="AD22" i="9"/>
  <c r="M24" i="12"/>
  <c r="R24" i="12" s="1"/>
  <c r="T22" i="9"/>
  <c r="AD9" i="9"/>
  <c r="T9" i="9"/>
  <c r="U9" i="9"/>
  <c r="M11" i="12"/>
  <c r="R11" i="12" s="1"/>
  <c r="Z9" i="9"/>
  <c r="S9" i="9"/>
  <c r="Z34" i="9"/>
  <c r="AD34" i="9"/>
  <c r="S34" i="9"/>
  <c r="U34" i="9"/>
  <c r="M36" i="12"/>
  <c r="R36" i="12" s="1"/>
  <c r="T34" i="9"/>
  <c r="S16" i="9"/>
  <c r="T16" i="9"/>
  <c r="U16" i="9"/>
  <c r="Z16" i="9"/>
  <c r="M18" i="12"/>
  <c r="R18" i="12" s="1"/>
  <c r="AD16" i="9"/>
  <c r="AD33" i="9"/>
  <c r="T33" i="9"/>
  <c r="S33" i="9"/>
  <c r="Z33" i="9"/>
  <c r="U33" i="9"/>
  <c r="M35" i="12"/>
  <c r="R35" i="12" s="1"/>
  <c r="T17" i="9"/>
  <c r="S17" i="9"/>
  <c r="M19" i="12"/>
  <c r="R19" i="12" s="1"/>
  <c r="Z17" i="9"/>
  <c r="U17" i="9"/>
  <c r="AD17" i="9"/>
  <c r="Z32" i="9"/>
  <c r="AD32" i="9"/>
  <c r="M34" i="12"/>
  <c r="R34" i="12" s="1"/>
  <c r="S32" i="9"/>
  <c r="U32" i="9"/>
  <c r="T32" i="9"/>
  <c r="Z42" i="9"/>
  <c r="M44" i="12"/>
  <c r="R44" i="12" s="1"/>
  <c r="U42" i="9"/>
  <c r="AD42" i="9"/>
  <c r="S42" i="9"/>
  <c r="T42" i="9"/>
  <c r="S21" i="9"/>
  <c r="T21" i="9"/>
  <c r="Z21" i="9"/>
  <c r="AD21" i="9"/>
  <c r="U21" i="9"/>
  <c r="M23" i="12"/>
  <c r="R23" i="12" s="1"/>
  <c r="AD27" i="9"/>
  <c r="Z27" i="9"/>
  <c r="S27" i="9"/>
  <c r="U27" i="9"/>
  <c r="M29" i="12"/>
  <c r="R29" i="12" s="1"/>
  <c r="T27" i="9"/>
  <c r="AD7" i="9"/>
  <c r="M9" i="12"/>
  <c r="R9" i="12" s="1"/>
  <c r="S7" i="9"/>
  <c r="T7" i="9"/>
  <c r="U7" i="9"/>
  <c r="Z7" i="9"/>
  <c r="U38" i="9"/>
  <c r="M40" i="12"/>
  <c r="R40" i="12" s="1"/>
  <c r="Z38" i="9"/>
  <c r="S38" i="9"/>
  <c r="AD38" i="9"/>
  <c r="T38" i="9"/>
  <c r="Z31" i="9"/>
  <c r="U31" i="9"/>
  <c r="AD31" i="9"/>
  <c r="M33" i="12"/>
  <c r="R33" i="12" s="1"/>
  <c r="T31" i="9"/>
  <c r="S31" i="9"/>
  <c r="Z14" i="9"/>
  <c r="T14" i="9"/>
  <c r="U14" i="9"/>
  <c r="S14" i="9"/>
  <c r="AD14" i="9"/>
  <c r="M16" i="12"/>
  <c r="R16" i="12" s="1"/>
  <c r="AD41" i="9"/>
  <c r="Z41" i="9"/>
  <c r="U41" i="9"/>
  <c r="S41" i="9"/>
  <c r="T41" i="9"/>
  <c r="M43" i="12"/>
  <c r="R43" i="12" s="1"/>
  <c r="Z18" i="9"/>
  <c r="U18" i="9"/>
  <c r="S18" i="9"/>
  <c r="M20" i="12"/>
  <c r="R20" i="12" s="1"/>
  <c r="T18" i="9"/>
  <c r="AD18" i="9"/>
  <c r="Z30" i="9"/>
  <c r="S30" i="9"/>
  <c r="M32" i="12"/>
  <c r="R32" i="12" s="1"/>
  <c r="T30" i="9"/>
  <c r="AD30" i="9"/>
  <c r="U30" i="9"/>
  <c r="U29" i="9"/>
  <c r="Z29" i="9"/>
  <c r="T29" i="9"/>
  <c r="AD29" i="9"/>
  <c r="S29" i="9"/>
  <c r="M31" i="12"/>
  <c r="R31" i="12" s="1"/>
  <c r="Z8" i="9"/>
  <c r="AD8" i="9"/>
  <c r="S8" i="9"/>
  <c r="T8" i="9"/>
  <c r="U8" i="9"/>
  <c r="M10" i="12"/>
  <c r="R10" i="12" s="1"/>
  <c r="U13" i="9"/>
  <c r="AD13" i="9"/>
  <c r="S13" i="9"/>
  <c r="M15" i="12"/>
  <c r="R15" i="12" s="1"/>
  <c r="T13" i="9"/>
  <c r="Z13" i="9"/>
  <c r="AD12" i="9"/>
  <c r="M14" i="12"/>
  <c r="R14" i="12" s="1"/>
  <c r="T12" i="9"/>
  <c r="Z12" i="9"/>
  <c r="U12" i="9"/>
  <c r="S12" i="9"/>
  <c r="U37" i="9"/>
  <c r="Z37" i="9"/>
  <c r="S37" i="9"/>
  <c r="AD37" i="9"/>
  <c r="T37" i="9"/>
  <c r="M39" i="12"/>
  <c r="R39" i="12" s="1"/>
  <c r="Z5" i="9"/>
  <c r="M7" i="12"/>
  <c r="T5" i="9"/>
  <c r="S5" i="9"/>
  <c r="U5" i="9"/>
  <c r="AD5" i="9"/>
  <c r="R46" i="9"/>
  <c r="G53" i="13" s="1"/>
  <c r="AD45" i="9"/>
  <c r="U45" i="9"/>
  <c r="S45" i="9"/>
  <c r="Z45" i="9"/>
  <c r="T45" i="9"/>
  <c r="M47" i="12"/>
  <c r="R47" i="12" s="1"/>
  <c r="Z15" i="9"/>
  <c r="T15" i="9"/>
  <c r="S15" i="9"/>
  <c r="M17" i="12"/>
  <c r="R17" i="12" s="1"/>
  <c r="U15" i="9"/>
  <c r="AD15" i="9"/>
  <c r="AD10" i="9"/>
  <c r="M12" i="12"/>
  <c r="R12" i="12" s="1"/>
  <c r="U10" i="9"/>
  <c r="Z10" i="9"/>
  <c r="S10" i="9"/>
  <c r="T10" i="9"/>
  <c r="T43" i="9"/>
  <c r="Z43" i="9"/>
  <c r="U43" i="9"/>
  <c r="AD43" i="9"/>
  <c r="M45" i="12"/>
  <c r="R45" i="12" s="1"/>
  <c r="S43" i="9"/>
  <c r="M13" i="12"/>
  <c r="R13" i="12" s="1"/>
  <c r="U11" i="9"/>
  <c r="T11" i="9"/>
  <c r="AD11" i="9"/>
  <c r="S11" i="9"/>
  <c r="Z11" i="9"/>
  <c r="U19" i="9"/>
  <c r="M21" i="12"/>
  <c r="R21" i="12" s="1"/>
  <c r="T19" i="9"/>
  <c r="AD19" i="9"/>
  <c r="Z19" i="9"/>
  <c r="S19" i="9"/>
  <c r="S40" i="9"/>
  <c r="M42" i="12"/>
  <c r="R42" i="12" s="1"/>
  <c r="U40" i="9"/>
  <c r="T40" i="9"/>
  <c r="Z40" i="9"/>
  <c r="AD40" i="9"/>
  <c r="AD26" i="9"/>
  <c r="S26" i="9"/>
  <c r="U26" i="9"/>
  <c r="T26" i="9"/>
  <c r="Z26" i="9"/>
  <c r="M28" i="12"/>
  <c r="R28" i="12" s="1"/>
  <c r="T39" i="9"/>
  <c r="U39" i="9"/>
  <c r="M41" i="12"/>
  <c r="R41" i="12" s="1"/>
  <c r="S39" i="9"/>
  <c r="Z39" i="9"/>
  <c r="AD39" i="9"/>
  <c r="U20" i="9"/>
  <c r="Z20" i="9"/>
  <c r="AD20" i="9"/>
  <c r="S20" i="9"/>
  <c r="M22" i="12"/>
  <c r="R22" i="12" s="1"/>
  <c r="T20" i="9"/>
  <c r="U6" i="9"/>
  <c r="Z6" i="9"/>
  <c r="AD6" i="9"/>
  <c r="M8" i="12"/>
  <c r="R8" i="12" s="1"/>
  <c r="T6" i="9"/>
  <c r="S6" i="9"/>
  <c r="Z24" i="9"/>
  <c r="U24" i="9"/>
  <c r="M26" i="12"/>
  <c r="R26" i="12" s="1"/>
  <c r="AD24" i="9"/>
  <c r="T24" i="9"/>
  <c r="S24" i="9"/>
  <c r="W39" i="9" l="1"/>
  <c r="O41" i="12"/>
  <c r="T41" i="12" s="1"/>
  <c r="Q23" i="12"/>
  <c r="V23" i="12" s="1"/>
  <c r="AE21" i="9"/>
  <c r="Q19" i="12"/>
  <c r="V19" i="12" s="1"/>
  <c r="AE17" i="9"/>
  <c r="W16" i="9"/>
  <c r="O18" i="12"/>
  <c r="T18" i="12" s="1"/>
  <c r="V9" i="9"/>
  <c r="N11" i="12"/>
  <c r="S11" i="12" s="1"/>
  <c r="N38" i="12"/>
  <c r="S38" i="12" s="1"/>
  <c r="V36" i="9"/>
  <c r="AE23" i="9"/>
  <c r="Q25" i="12"/>
  <c r="V25" i="12" s="1"/>
  <c r="N26" i="12"/>
  <c r="S26" i="12" s="1"/>
  <c r="V24" i="9"/>
  <c r="V43" i="9"/>
  <c r="N45" i="12"/>
  <c r="S45" i="12" s="1"/>
  <c r="AA10" i="9"/>
  <c r="P12" i="12"/>
  <c r="U12" i="12" s="1"/>
  <c r="O17" i="12"/>
  <c r="T17" i="12" s="1"/>
  <c r="W15" i="9"/>
  <c r="W37" i="9"/>
  <c r="O39" i="12"/>
  <c r="T39" i="12" s="1"/>
  <c r="O14" i="12"/>
  <c r="T14" i="12" s="1"/>
  <c r="W12" i="9"/>
  <c r="N31" i="12"/>
  <c r="S31" i="12" s="1"/>
  <c r="V29" i="9"/>
  <c r="AA18" i="9"/>
  <c r="P20" i="12"/>
  <c r="U20" i="12" s="1"/>
  <c r="AE14" i="9"/>
  <c r="Q16" i="12"/>
  <c r="V16" i="12" s="1"/>
  <c r="Q33" i="12"/>
  <c r="V33" i="12" s="1"/>
  <c r="AE31" i="9"/>
  <c r="P23" i="12"/>
  <c r="U23" i="12" s="1"/>
  <c r="AA21" i="9"/>
  <c r="P44" i="12"/>
  <c r="U44" i="12" s="1"/>
  <c r="AA42" i="9"/>
  <c r="N35" i="12"/>
  <c r="S35" i="12" s="1"/>
  <c r="V33" i="9"/>
  <c r="V16" i="9"/>
  <c r="N18" i="12"/>
  <c r="S18" i="12" s="1"/>
  <c r="P11" i="12"/>
  <c r="U11" i="12" s="1"/>
  <c r="AA9" i="9"/>
  <c r="Q30" i="12"/>
  <c r="V30" i="12" s="1"/>
  <c r="AE28" i="9"/>
  <c r="AA23" i="9"/>
  <c r="P25" i="12"/>
  <c r="U25" i="12" s="1"/>
  <c r="N27" i="12"/>
  <c r="S27" i="12" s="1"/>
  <c r="V25" i="9"/>
  <c r="W6" i="9"/>
  <c r="O8" i="12"/>
  <c r="T8" i="12" s="1"/>
  <c r="W19" i="9"/>
  <c r="O21" i="12"/>
  <c r="T21" i="12" s="1"/>
  <c r="N12" i="12"/>
  <c r="S12" i="12" s="1"/>
  <c r="V10" i="9"/>
  <c r="Q47" i="12"/>
  <c r="V47" i="12" s="1"/>
  <c r="AE45" i="9"/>
  <c r="AA12" i="9"/>
  <c r="P14" i="12"/>
  <c r="U14" i="12" s="1"/>
  <c r="O32" i="12"/>
  <c r="T32" i="12" s="1"/>
  <c r="W30" i="9"/>
  <c r="P35" i="12"/>
  <c r="U35" i="12" s="1"/>
  <c r="AA33" i="9"/>
  <c r="AE22" i="9"/>
  <c r="Q24" i="12"/>
  <c r="V24" i="12" s="1"/>
  <c r="P22" i="12"/>
  <c r="U22" i="12" s="1"/>
  <c r="AA20" i="9"/>
  <c r="O42" i="12"/>
  <c r="T42" i="12" s="1"/>
  <c r="W40" i="9"/>
  <c r="O26" i="12"/>
  <c r="T26" i="12" s="1"/>
  <c r="W24" i="9"/>
  <c r="Q8" i="12"/>
  <c r="V8" i="12" s="1"/>
  <c r="AE6" i="9"/>
  <c r="P28" i="12"/>
  <c r="U28" i="12" s="1"/>
  <c r="AA26" i="9"/>
  <c r="P17" i="12"/>
  <c r="U17" i="12" s="1"/>
  <c r="AA15" i="9"/>
  <c r="AE5" i="9"/>
  <c r="AD46" i="9"/>
  <c r="O53" i="13" s="1"/>
  <c r="Q7" i="12"/>
  <c r="AE37" i="9"/>
  <c r="Q39" i="12"/>
  <c r="V39" i="12" s="1"/>
  <c r="Q31" i="12"/>
  <c r="V31" i="12" s="1"/>
  <c r="AE29" i="9"/>
  <c r="V30" i="9"/>
  <c r="N32" i="12"/>
  <c r="S32" i="12" s="1"/>
  <c r="N16" i="12"/>
  <c r="S16" i="12" s="1"/>
  <c r="V14" i="9"/>
  <c r="AA7" i="9"/>
  <c r="P9" i="12"/>
  <c r="U9" i="12" s="1"/>
  <c r="W21" i="9"/>
  <c r="O23" i="12"/>
  <c r="T23" i="12" s="1"/>
  <c r="O34" i="12"/>
  <c r="T34" i="12" s="1"/>
  <c r="W32" i="9"/>
  <c r="P19" i="12"/>
  <c r="U19" i="12" s="1"/>
  <c r="AA17" i="9"/>
  <c r="O35" i="12"/>
  <c r="T35" i="12" s="1"/>
  <c r="W33" i="9"/>
  <c r="W34" i="9"/>
  <c r="O36" i="12"/>
  <c r="T36" i="12" s="1"/>
  <c r="N24" i="12"/>
  <c r="S24" i="12" s="1"/>
  <c r="V22" i="9"/>
  <c r="V28" i="9"/>
  <c r="N30" i="12"/>
  <c r="S30" i="12" s="1"/>
  <c r="V23" i="9"/>
  <c r="N25" i="12"/>
  <c r="S25" i="12" s="1"/>
  <c r="AA40" i="9"/>
  <c r="P42" i="12"/>
  <c r="U42" i="12" s="1"/>
  <c r="N17" i="12"/>
  <c r="S17" i="12" s="1"/>
  <c r="V15" i="9"/>
  <c r="Q15" i="12"/>
  <c r="V15" i="12" s="1"/>
  <c r="AE13" i="9"/>
  <c r="O29" i="12"/>
  <c r="T29" i="12" s="1"/>
  <c r="W27" i="9"/>
  <c r="P30" i="12"/>
  <c r="U30" i="12" s="1"/>
  <c r="AA28" i="9"/>
  <c r="AE24" i="9"/>
  <c r="Q26" i="12"/>
  <c r="V26" i="12" s="1"/>
  <c r="AA6" i="9"/>
  <c r="P8" i="12"/>
  <c r="U8" i="12" s="1"/>
  <c r="Q41" i="12"/>
  <c r="V41" i="12" s="1"/>
  <c r="AE39" i="9"/>
  <c r="W26" i="9"/>
  <c r="O28" i="12"/>
  <c r="T28" i="12" s="1"/>
  <c r="P13" i="12"/>
  <c r="U13" i="12" s="1"/>
  <c r="AA11" i="9"/>
  <c r="AE43" i="9"/>
  <c r="Q45" i="12"/>
  <c r="V45" i="12" s="1"/>
  <c r="U46" i="9"/>
  <c r="V37" i="9"/>
  <c r="N39" i="12"/>
  <c r="S39" i="12" s="1"/>
  <c r="Q14" i="12"/>
  <c r="V14" i="12" s="1"/>
  <c r="AE12" i="9"/>
  <c r="W29" i="9"/>
  <c r="O31" i="12"/>
  <c r="T31" i="12" s="1"/>
  <c r="P32" i="12"/>
  <c r="U32" i="12" s="1"/>
  <c r="AA30" i="9"/>
  <c r="O43" i="12"/>
  <c r="T43" i="12" s="1"/>
  <c r="W41" i="9"/>
  <c r="AA31" i="9"/>
  <c r="P33" i="12"/>
  <c r="U33" i="12" s="1"/>
  <c r="N29" i="12"/>
  <c r="S29" i="12" s="1"/>
  <c r="V27" i="9"/>
  <c r="N23" i="12"/>
  <c r="S23" i="12" s="1"/>
  <c r="V21" i="9"/>
  <c r="AE33" i="9"/>
  <c r="Q35" i="12"/>
  <c r="V35" i="12" s="1"/>
  <c r="AA22" i="9"/>
  <c r="P24" i="12"/>
  <c r="U24" i="12" s="1"/>
  <c r="Q37" i="12"/>
  <c r="V37" i="12" s="1"/>
  <c r="AE35" i="9"/>
  <c r="V44" i="9"/>
  <c r="N46" i="12"/>
  <c r="S46" i="12" s="1"/>
  <c r="O47" i="12"/>
  <c r="T47" i="12" s="1"/>
  <c r="W45" i="9"/>
  <c r="N19" i="12"/>
  <c r="S19" i="12" s="1"/>
  <c r="V17" i="9"/>
  <c r="AE20" i="9"/>
  <c r="Q22" i="12"/>
  <c r="V22" i="12" s="1"/>
  <c r="N13" i="12"/>
  <c r="S13" i="12" s="1"/>
  <c r="V11" i="9"/>
  <c r="AE10" i="9"/>
  <c r="Q12" i="12"/>
  <c r="V12" i="12" s="1"/>
  <c r="P39" i="12"/>
  <c r="U39" i="12" s="1"/>
  <c r="AA37" i="9"/>
  <c r="O10" i="12"/>
  <c r="T10" i="12" s="1"/>
  <c r="W8" i="9"/>
  <c r="AE18" i="9"/>
  <c r="Q20" i="12"/>
  <c r="V20" i="12" s="1"/>
  <c r="N43" i="12"/>
  <c r="S43" i="12" s="1"/>
  <c r="V41" i="9"/>
  <c r="O40" i="12"/>
  <c r="T40" i="12" s="1"/>
  <c r="W38" i="9"/>
  <c r="W7" i="9"/>
  <c r="O9" i="12"/>
  <c r="T9" i="12" s="1"/>
  <c r="O44" i="12"/>
  <c r="T44" i="12" s="1"/>
  <c r="W42" i="9"/>
  <c r="N34" i="12"/>
  <c r="S34" i="12" s="1"/>
  <c r="V32" i="9"/>
  <c r="Q18" i="12"/>
  <c r="V18" i="12" s="1"/>
  <c r="AE16" i="9"/>
  <c r="O11" i="12"/>
  <c r="T11" i="12" s="1"/>
  <c r="W9" i="9"/>
  <c r="AE36" i="9"/>
  <c r="Q38" i="12"/>
  <c r="V38" i="12" s="1"/>
  <c r="P37" i="12"/>
  <c r="U37" i="12" s="1"/>
  <c r="AA35" i="9"/>
  <c r="W25" i="9"/>
  <c r="O27" i="12"/>
  <c r="T27" i="12" s="1"/>
  <c r="Q46" i="12"/>
  <c r="V46" i="12" s="1"/>
  <c r="AE44" i="9"/>
  <c r="O22" i="12"/>
  <c r="T22" i="12" s="1"/>
  <c r="W20" i="9"/>
  <c r="N41" i="12"/>
  <c r="S41" i="12" s="1"/>
  <c r="V39" i="9"/>
  <c r="N28" i="12"/>
  <c r="S28" i="12" s="1"/>
  <c r="V26" i="9"/>
  <c r="N21" i="12"/>
  <c r="S21" i="12" s="1"/>
  <c r="V19" i="9"/>
  <c r="Q13" i="12"/>
  <c r="V13" i="12" s="1"/>
  <c r="AE11" i="9"/>
  <c r="P45" i="12"/>
  <c r="U45" i="12" s="1"/>
  <c r="AA43" i="9"/>
  <c r="Q17" i="12"/>
  <c r="V17" i="12" s="1"/>
  <c r="AE15" i="9"/>
  <c r="AA45" i="9"/>
  <c r="P47" i="12"/>
  <c r="U47" i="12" s="1"/>
  <c r="W5" i="9"/>
  <c r="T46" i="9"/>
  <c r="F59" i="13" s="1"/>
  <c r="O7" i="12"/>
  <c r="O15" i="12"/>
  <c r="T15" i="12" s="1"/>
  <c r="W13" i="9"/>
  <c r="V8" i="9"/>
  <c r="N10" i="12"/>
  <c r="S10" i="12" s="1"/>
  <c r="W18" i="9"/>
  <c r="O20" i="12"/>
  <c r="T20" i="12" s="1"/>
  <c r="P16" i="12"/>
  <c r="U16" i="12" s="1"/>
  <c r="AA14" i="9"/>
  <c r="Q40" i="12"/>
  <c r="V40" i="12" s="1"/>
  <c r="AE38" i="9"/>
  <c r="V7" i="9"/>
  <c r="N9" i="12"/>
  <c r="S9" i="12" s="1"/>
  <c r="Q29" i="12"/>
  <c r="V29" i="12" s="1"/>
  <c r="AE27" i="9"/>
  <c r="N44" i="12"/>
  <c r="S44" i="12" s="1"/>
  <c r="V42" i="9"/>
  <c r="O19" i="12"/>
  <c r="T19" i="12" s="1"/>
  <c r="W17" i="9"/>
  <c r="V34" i="9"/>
  <c r="N36" i="12"/>
  <c r="S36" i="12" s="1"/>
  <c r="Q11" i="12"/>
  <c r="V11" i="12" s="1"/>
  <c r="AE9" i="9"/>
  <c r="P38" i="12"/>
  <c r="U38" i="12" s="1"/>
  <c r="AA36" i="9"/>
  <c r="W35" i="9"/>
  <c r="O37" i="12"/>
  <c r="T37" i="12" s="1"/>
  <c r="O30" i="12"/>
  <c r="T30" i="12" s="1"/>
  <c r="W28" i="9"/>
  <c r="P27" i="12"/>
  <c r="U27" i="12" s="1"/>
  <c r="AA25" i="9"/>
  <c r="AA39" i="9"/>
  <c r="P41" i="12"/>
  <c r="U41" i="12" s="1"/>
  <c r="N42" i="12"/>
  <c r="S42" i="12" s="1"/>
  <c r="V40" i="9"/>
  <c r="N7" i="12"/>
  <c r="S46" i="9"/>
  <c r="F58" i="13" s="1"/>
  <c r="V5" i="9"/>
  <c r="P15" i="12"/>
  <c r="U15" i="12" s="1"/>
  <c r="AA13" i="9"/>
  <c r="AA29" i="9"/>
  <c r="P31" i="12"/>
  <c r="U31" i="12" s="1"/>
  <c r="O16" i="12"/>
  <c r="T16" i="12" s="1"/>
  <c r="W14" i="9"/>
  <c r="P29" i="12"/>
  <c r="U29" i="12" s="1"/>
  <c r="AA27" i="9"/>
  <c r="AA24" i="9"/>
  <c r="P26" i="12"/>
  <c r="U26" i="12" s="1"/>
  <c r="Q28" i="12"/>
  <c r="V28" i="12" s="1"/>
  <c r="AE26" i="9"/>
  <c r="AA19" i="9"/>
  <c r="P21" i="12"/>
  <c r="U21" i="12" s="1"/>
  <c r="W11" i="9"/>
  <c r="O13" i="12"/>
  <c r="T13" i="12" s="1"/>
  <c r="W43" i="9"/>
  <c r="O45" i="12"/>
  <c r="T45" i="12" s="1"/>
  <c r="V45" i="9"/>
  <c r="N47" i="12"/>
  <c r="S47" i="12" s="1"/>
  <c r="M48" i="12"/>
  <c r="D22" i="11" s="1"/>
  <c r="R7" i="12"/>
  <c r="R48" i="12" s="1"/>
  <c r="D19" i="11" s="1"/>
  <c r="D23" i="11" s="1"/>
  <c r="V12" i="9"/>
  <c r="N14" i="12"/>
  <c r="S14" i="12" s="1"/>
  <c r="Q10" i="12"/>
  <c r="V10" i="12" s="1"/>
  <c r="AE8" i="9"/>
  <c r="P43" i="12"/>
  <c r="U43" i="12" s="1"/>
  <c r="AA41" i="9"/>
  <c r="N33" i="12"/>
  <c r="S33" i="12" s="1"/>
  <c r="V31" i="9"/>
  <c r="V38" i="9"/>
  <c r="N40" i="12"/>
  <c r="S40" i="12" s="1"/>
  <c r="AE42" i="9"/>
  <c r="Q44" i="12"/>
  <c r="V44" i="12" s="1"/>
  <c r="Q34" i="12"/>
  <c r="V34" i="12" s="1"/>
  <c r="AE32" i="9"/>
  <c r="P18" i="12"/>
  <c r="U18" i="12" s="1"/>
  <c r="AA16" i="9"/>
  <c r="AE34" i="9"/>
  <c r="Q36" i="12"/>
  <c r="V36" i="12" s="1"/>
  <c r="O24" i="12"/>
  <c r="T24" i="12" s="1"/>
  <c r="W22" i="9"/>
  <c r="W36" i="9"/>
  <c r="O38" i="12"/>
  <c r="T38" i="12" s="1"/>
  <c r="N37" i="12"/>
  <c r="S37" i="12" s="1"/>
  <c r="V35" i="9"/>
  <c r="Q27" i="12"/>
  <c r="V27" i="12" s="1"/>
  <c r="AE25" i="9"/>
  <c r="O46" i="12"/>
  <c r="T46" i="12" s="1"/>
  <c r="W44" i="9"/>
  <c r="N8" i="12"/>
  <c r="S8" i="12" s="1"/>
  <c r="V6" i="9"/>
  <c r="V20" i="9"/>
  <c r="N22" i="12"/>
  <c r="S22" i="12" s="1"/>
  <c r="Q42" i="12"/>
  <c r="V42" i="12" s="1"/>
  <c r="AE40" i="9"/>
  <c r="AE19" i="9"/>
  <c r="Q21" i="12"/>
  <c r="V21" i="12" s="1"/>
  <c r="W10" i="9"/>
  <c r="O12" i="12"/>
  <c r="T12" i="12" s="1"/>
  <c r="AA5" i="9"/>
  <c r="Z46" i="9"/>
  <c r="O52" i="13" s="1"/>
  <c r="P7" i="12"/>
  <c r="N15" i="12"/>
  <c r="S15" i="12" s="1"/>
  <c r="V13" i="9"/>
  <c r="AA8" i="9"/>
  <c r="P10" i="12"/>
  <c r="U10" i="12" s="1"/>
  <c r="Q32" i="12"/>
  <c r="V32" i="12" s="1"/>
  <c r="AE30" i="9"/>
  <c r="N20" i="12"/>
  <c r="S20" i="12" s="1"/>
  <c r="V18" i="9"/>
  <c r="Q43" i="12"/>
  <c r="V43" i="12" s="1"/>
  <c r="AE41" i="9"/>
  <c r="O33" i="12"/>
  <c r="T33" i="12" s="1"/>
  <c r="W31" i="9"/>
  <c r="AA38" i="9"/>
  <c r="P40" i="12"/>
  <c r="U40" i="12" s="1"/>
  <c r="Q9" i="12"/>
  <c r="V9" i="12" s="1"/>
  <c r="AE7" i="9"/>
  <c r="P34" i="12"/>
  <c r="U34" i="12" s="1"/>
  <c r="AA32" i="9"/>
  <c r="P36" i="12"/>
  <c r="U36" i="12" s="1"/>
  <c r="AA34" i="9"/>
  <c r="W23" i="9"/>
  <c r="O25" i="12"/>
  <c r="T25" i="12" s="1"/>
  <c r="P46" i="12"/>
  <c r="U46" i="12" s="1"/>
  <c r="AA44" i="9"/>
  <c r="V46" i="9" l="1"/>
  <c r="U7" i="12"/>
  <c r="U48" i="12" s="1"/>
  <c r="G19" i="11" s="1"/>
  <c r="P48" i="12"/>
  <c r="G22" i="11" s="1"/>
  <c r="AE46" i="9"/>
  <c r="N48" i="12"/>
  <c r="E22" i="11" s="1"/>
  <c r="S7" i="12"/>
  <c r="S48" i="12" s="1"/>
  <c r="E19" i="11" s="1"/>
  <c r="AA46" i="9"/>
  <c r="T7" i="12"/>
  <c r="T48" i="12" s="1"/>
  <c r="F19" i="11" s="1"/>
  <c r="O48" i="12"/>
  <c r="F22" i="11" s="1"/>
  <c r="W46" i="9"/>
  <c r="Q48" i="12"/>
  <c r="H22" i="11" s="1"/>
  <c r="V7" i="12"/>
  <c r="V48" i="12" s="1"/>
  <c r="H19" i="11" s="1"/>
</calcChain>
</file>

<file path=xl/sharedStrings.xml><?xml version="1.0" encoding="utf-8"?>
<sst xmlns="http://schemas.openxmlformats.org/spreadsheetml/2006/main" count="943" uniqueCount="393">
  <si>
    <t>農業　　　　　</t>
  </si>
  <si>
    <t>林業</t>
  </si>
  <si>
    <t>漁業</t>
  </si>
  <si>
    <t>鉱業  　　　　　　　</t>
  </si>
  <si>
    <t>飲食料品　　　　　　　</t>
    <rPh sb="0" eb="1">
      <t>イン</t>
    </rPh>
    <rPh sb="1" eb="4">
      <t>ショクリョウヒン</t>
    </rPh>
    <phoneticPr fontId="5"/>
  </si>
  <si>
    <t>繊維製品　　　　　　</t>
  </si>
  <si>
    <t>パルプ・紙・木製品</t>
  </si>
  <si>
    <t>印刷・製版・製本</t>
  </si>
  <si>
    <t>化学製品  　　　  　</t>
  </si>
  <si>
    <t>石油・石炭製品　　　</t>
  </si>
  <si>
    <t>窯業・土石製品　　</t>
  </si>
  <si>
    <t>鉄鋼　　　　　　　　</t>
  </si>
  <si>
    <t>非鉄金属　　　　　　</t>
  </si>
  <si>
    <t>金属製品　　　　　　</t>
  </si>
  <si>
    <t>一般機械　　  　　　</t>
  </si>
  <si>
    <t>電気機械　　　　　　</t>
  </si>
  <si>
    <t>情報・通信機器</t>
    <rPh sb="0" eb="2">
      <t>ジョウホウ</t>
    </rPh>
    <rPh sb="3" eb="5">
      <t>ツウシン</t>
    </rPh>
    <rPh sb="5" eb="7">
      <t>キキ</t>
    </rPh>
    <phoneticPr fontId="5"/>
  </si>
  <si>
    <t>電子部品</t>
    <rPh sb="0" eb="2">
      <t>デンシ</t>
    </rPh>
    <rPh sb="2" eb="4">
      <t>ブヒン</t>
    </rPh>
    <phoneticPr fontId="5"/>
  </si>
  <si>
    <t>輸送機械  　　　　　</t>
  </si>
  <si>
    <t>精密機械　　　　　　</t>
  </si>
  <si>
    <t>その他の製造工業製品</t>
    <rPh sb="8" eb="9">
      <t>セイ</t>
    </rPh>
    <phoneticPr fontId="1"/>
  </si>
  <si>
    <t>建設　　　　　　　　</t>
  </si>
  <si>
    <t>電力・ガス・熱供給　</t>
  </si>
  <si>
    <t>水道・廃棄物処理　　</t>
  </si>
  <si>
    <t>商業　　　　　　　　</t>
  </si>
  <si>
    <t>金融・保険　　　　　</t>
  </si>
  <si>
    <t>不動産　　　　　　　</t>
  </si>
  <si>
    <t>運輸　　　　　　　　</t>
  </si>
  <si>
    <t>情報通信</t>
    <rPh sb="0" eb="2">
      <t>ジョウホウ</t>
    </rPh>
    <rPh sb="2" eb="4">
      <t>ツウシン</t>
    </rPh>
    <phoneticPr fontId="5"/>
  </si>
  <si>
    <t>公務　　　　　　　　</t>
  </si>
  <si>
    <t>教育・研究　　　　　</t>
  </si>
  <si>
    <t>医療・保健・社会保障・介護</t>
  </si>
  <si>
    <t>その他の公共サービス</t>
  </si>
  <si>
    <t>物品賃貸サービス</t>
  </si>
  <si>
    <t>その他の対事業所サービス</t>
    <rPh sb="2" eb="3">
      <t>タ</t>
    </rPh>
    <phoneticPr fontId="1"/>
  </si>
  <si>
    <t>娯楽サービス</t>
    <rPh sb="0" eb="2">
      <t>ゴラク</t>
    </rPh>
    <phoneticPr fontId="5"/>
  </si>
  <si>
    <t>飲食店</t>
    <rPh sb="0" eb="3">
      <t>インショクテン</t>
    </rPh>
    <phoneticPr fontId="1"/>
  </si>
  <si>
    <t>宿泊業</t>
    <rPh sb="0" eb="2">
      <t>シュクハク</t>
    </rPh>
    <rPh sb="2" eb="3">
      <t>ギョウ</t>
    </rPh>
    <phoneticPr fontId="1"/>
  </si>
  <si>
    <t>その他の対個人サービス</t>
    <rPh sb="2" eb="3">
      <t>タ</t>
    </rPh>
    <rPh sb="4" eb="5">
      <t>タイ</t>
    </rPh>
    <rPh sb="5" eb="7">
      <t>コジン</t>
    </rPh>
    <phoneticPr fontId="5"/>
  </si>
  <si>
    <t>事務用品　　　　　　</t>
  </si>
  <si>
    <t>分類不明　　　　　　</t>
  </si>
  <si>
    <t>内生部門計</t>
    <rPh sb="0" eb="2">
      <t>ナイセイ</t>
    </rPh>
    <rPh sb="2" eb="4">
      <t>ブモン</t>
    </rPh>
    <rPh sb="4" eb="5">
      <t>ケイ</t>
    </rPh>
    <phoneticPr fontId="4"/>
  </si>
  <si>
    <t>在庫純増</t>
  </si>
  <si>
    <t>移輸出</t>
  </si>
  <si>
    <t>最終需要計</t>
    <rPh sb="0" eb="2">
      <t>サイシュウ</t>
    </rPh>
    <rPh sb="2" eb="4">
      <t>ジュヨウ</t>
    </rPh>
    <rPh sb="4" eb="5">
      <t>ケイ</t>
    </rPh>
    <phoneticPr fontId="4"/>
  </si>
  <si>
    <t>需要合計</t>
    <rPh sb="0" eb="2">
      <t>ジュヨウ</t>
    </rPh>
    <rPh sb="2" eb="4">
      <t>ゴウケイ</t>
    </rPh>
    <phoneticPr fontId="4"/>
  </si>
  <si>
    <t>県内生産額</t>
  </si>
  <si>
    <t>家計外消費支出（行）</t>
  </si>
  <si>
    <t>雇用者所得</t>
  </si>
  <si>
    <t>営業余剰</t>
  </si>
  <si>
    <t>資本減耗引当</t>
  </si>
  <si>
    <t>間接税（除関税・輸入品商品税）</t>
  </si>
  <si>
    <t>（控除）経常補助金</t>
  </si>
  <si>
    <t>粗付加価値部門計</t>
    <rPh sb="0" eb="3">
      <t>ソフカ</t>
    </rPh>
    <rPh sb="3" eb="5">
      <t>カチ</t>
    </rPh>
    <rPh sb="5" eb="7">
      <t>ブモン</t>
    </rPh>
    <rPh sb="7" eb="8">
      <t>ケイ</t>
    </rPh>
    <phoneticPr fontId="4"/>
  </si>
  <si>
    <t>マージン率表</t>
    <rPh sb="4" eb="5">
      <t>リツ</t>
    </rPh>
    <rPh sb="5" eb="6">
      <t>ヒョウ</t>
    </rPh>
    <phoneticPr fontId="3"/>
  </si>
  <si>
    <t>コード</t>
  </si>
  <si>
    <t>飲食料品　　　　　　　</t>
    <rPh sb="0" eb="1">
      <t>イン</t>
    </rPh>
    <rPh sb="1" eb="4">
      <t>ショクリョウヒン</t>
    </rPh>
    <phoneticPr fontId="10"/>
  </si>
  <si>
    <t>情報・通信機器</t>
    <rPh sb="0" eb="2">
      <t>ジョウホウ</t>
    </rPh>
    <rPh sb="3" eb="5">
      <t>ツウシン</t>
    </rPh>
    <rPh sb="5" eb="7">
      <t>キキ</t>
    </rPh>
    <phoneticPr fontId="10"/>
  </si>
  <si>
    <t>電子部品</t>
    <rPh sb="0" eb="2">
      <t>デンシ</t>
    </rPh>
    <rPh sb="2" eb="4">
      <t>ブヒン</t>
    </rPh>
    <phoneticPr fontId="10"/>
  </si>
  <si>
    <t>その他の製造工業製品</t>
    <rPh sb="8" eb="9">
      <t>セイ</t>
    </rPh>
    <phoneticPr fontId="4"/>
  </si>
  <si>
    <t>情報通信</t>
    <rPh sb="0" eb="2">
      <t>ジョウホウ</t>
    </rPh>
    <rPh sb="2" eb="4">
      <t>ツウシン</t>
    </rPh>
    <phoneticPr fontId="10"/>
  </si>
  <si>
    <t>その他の対事業所サービス</t>
    <rPh sb="2" eb="3">
      <t>タ</t>
    </rPh>
    <phoneticPr fontId="4"/>
  </si>
  <si>
    <t>宿泊業</t>
    <rPh sb="0" eb="2">
      <t>シュクハク</t>
    </rPh>
    <rPh sb="2" eb="3">
      <t>ギョウ</t>
    </rPh>
    <phoneticPr fontId="4"/>
  </si>
  <si>
    <t>その他の対個人サービス</t>
    <rPh sb="2" eb="3">
      <t>タ</t>
    </rPh>
    <rPh sb="4" eb="5">
      <t>タイ</t>
    </rPh>
    <rPh sb="5" eb="7">
      <t>コジン</t>
    </rPh>
    <phoneticPr fontId="10"/>
  </si>
  <si>
    <t>部門名</t>
    <phoneticPr fontId="4"/>
  </si>
  <si>
    <t>各種係数表</t>
    <rPh sb="0" eb="2">
      <t>カクシュ</t>
    </rPh>
    <rPh sb="2" eb="4">
      <t>ケイスウ</t>
    </rPh>
    <rPh sb="4" eb="5">
      <t>ヒョウ</t>
    </rPh>
    <phoneticPr fontId="3"/>
  </si>
  <si>
    <t>雇用者所得率</t>
    <rPh sb="0" eb="3">
      <t>コヨウシャ</t>
    </rPh>
    <rPh sb="3" eb="6">
      <t>ショトクリツ</t>
    </rPh>
    <phoneticPr fontId="3"/>
  </si>
  <si>
    <t>消費支出構成比</t>
    <rPh sb="0" eb="2">
      <t>ショウヒ</t>
    </rPh>
    <rPh sb="2" eb="4">
      <t>シシュツ</t>
    </rPh>
    <rPh sb="4" eb="7">
      <t>コウセイヒ</t>
    </rPh>
    <phoneticPr fontId="3"/>
  </si>
  <si>
    <t>従業係数</t>
    <rPh sb="0" eb="2">
      <t>ジュウギョウ</t>
    </rPh>
    <rPh sb="2" eb="4">
      <t>ケイスウ</t>
    </rPh>
    <phoneticPr fontId="3"/>
  </si>
  <si>
    <t>印刷・製版・製本</t>
    <phoneticPr fontId="4"/>
  </si>
  <si>
    <t>医療・保健・社会保障・介護</t>
    <phoneticPr fontId="4"/>
  </si>
  <si>
    <t>その他の公共サービス</t>
    <phoneticPr fontId="4"/>
  </si>
  <si>
    <t>物品賃貸サービス</t>
    <phoneticPr fontId="4"/>
  </si>
  <si>
    <t>逆行列係数表（観光分析用41部門表）</t>
    <rPh sb="0" eb="3">
      <t>ギャクギョウレツ</t>
    </rPh>
    <rPh sb="3" eb="5">
      <t>ケイスウ</t>
    </rPh>
    <rPh sb="5" eb="6">
      <t>ヒョウ</t>
    </rPh>
    <rPh sb="7" eb="9">
      <t>カンコウ</t>
    </rPh>
    <rPh sb="9" eb="11">
      <t>ブンセキ</t>
    </rPh>
    <rPh sb="11" eb="12">
      <t>ヨウ</t>
    </rPh>
    <rPh sb="14" eb="17">
      <t>ブモンヒョウ</t>
    </rPh>
    <phoneticPr fontId="3"/>
  </si>
  <si>
    <t>投入係数表（観光分析用41部門表）</t>
    <rPh sb="0" eb="2">
      <t>トウニュウ</t>
    </rPh>
    <rPh sb="2" eb="4">
      <t>ケイスウ</t>
    </rPh>
    <rPh sb="4" eb="5">
      <t>ヒョウ</t>
    </rPh>
    <rPh sb="6" eb="8">
      <t>カンコウ</t>
    </rPh>
    <rPh sb="8" eb="10">
      <t>ブンセキ</t>
    </rPh>
    <rPh sb="10" eb="11">
      <t>ヨウ</t>
    </rPh>
    <rPh sb="13" eb="16">
      <t>ブモンヒョウ</t>
    </rPh>
    <phoneticPr fontId="3"/>
  </si>
  <si>
    <t>購入者価格から生産者価格への変換</t>
    <rPh sb="0" eb="3">
      <t>コウニュウシャ</t>
    </rPh>
    <rPh sb="3" eb="5">
      <t>カカク</t>
    </rPh>
    <rPh sb="7" eb="10">
      <t>セイサンシャ</t>
    </rPh>
    <rPh sb="10" eb="12">
      <t>カカク</t>
    </rPh>
    <rPh sb="14" eb="16">
      <t>ヘンカン</t>
    </rPh>
    <phoneticPr fontId="3"/>
  </si>
  <si>
    <t>計</t>
    <rPh sb="0" eb="1">
      <t>ケイ</t>
    </rPh>
    <phoneticPr fontId="3"/>
  </si>
  <si>
    <t>最終需要額</t>
    <rPh sb="0" eb="2">
      <t>サイシュウ</t>
    </rPh>
    <rPh sb="2" eb="5">
      <t>ジュヨウガク</t>
    </rPh>
    <phoneticPr fontId="3"/>
  </si>
  <si>
    <t>（購入者価格）</t>
    <rPh sb="1" eb="4">
      <t>コウニュウシャ</t>
    </rPh>
    <rPh sb="4" eb="6">
      <t>カカク</t>
    </rPh>
    <phoneticPr fontId="3"/>
  </si>
  <si>
    <t>マージン率</t>
    <rPh sb="4" eb="5">
      <t>リツ</t>
    </rPh>
    <phoneticPr fontId="3"/>
  </si>
  <si>
    <t>商業</t>
    <rPh sb="0" eb="2">
      <t>ショウギョウ</t>
    </rPh>
    <phoneticPr fontId="3"/>
  </si>
  <si>
    <t>運輸</t>
    <rPh sb="0" eb="2">
      <t>ウンユ</t>
    </rPh>
    <phoneticPr fontId="3"/>
  </si>
  <si>
    <t>マージン額</t>
    <rPh sb="4" eb="5">
      <t>ガク</t>
    </rPh>
    <phoneticPr fontId="3"/>
  </si>
  <si>
    <t>振り分け</t>
    <rPh sb="0" eb="1">
      <t>フ</t>
    </rPh>
    <rPh sb="2" eb="3">
      <t>ワ</t>
    </rPh>
    <phoneticPr fontId="3"/>
  </si>
  <si>
    <t>（生産者価格）</t>
    <rPh sb="1" eb="4">
      <t>セイサンシャ</t>
    </rPh>
    <rPh sb="4" eb="6">
      <t>カカク</t>
    </rPh>
    <phoneticPr fontId="3"/>
  </si>
  <si>
    <t>a</t>
    <phoneticPr fontId="3"/>
  </si>
  <si>
    <t>b</t>
    <phoneticPr fontId="3"/>
  </si>
  <si>
    <t>c</t>
    <phoneticPr fontId="3"/>
  </si>
  <si>
    <t>d=a*b</t>
    <phoneticPr fontId="3"/>
  </si>
  <si>
    <t>e=a*c</t>
    <phoneticPr fontId="3"/>
  </si>
  <si>
    <t>f=d+e</t>
    <phoneticPr fontId="3"/>
  </si>
  <si>
    <t>f</t>
    <phoneticPr fontId="3"/>
  </si>
  <si>
    <t>g</t>
    <phoneticPr fontId="3"/>
  </si>
  <si>
    <t>A</t>
    <phoneticPr fontId="3"/>
  </si>
  <si>
    <t>直　接　効　果</t>
    <rPh sb="0" eb="1">
      <t>チョク</t>
    </rPh>
    <rPh sb="2" eb="3">
      <t>セツ</t>
    </rPh>
    <rPh sb="4" eb="5">
      <t>コウ</t>
    </rPh>
    <rPh sb="6" eb="7">
      <t>カ</t>
    </rPh>
    <phoneticPr fontId="13"/>
  </si>
  <si>
    <t>(直接)</t>
    <rPh sb="1" eb="3">
      <t>チョクセツ</t>
    </rPh>
    <phoneticPr fontId="13"/>
  </si>
  <si>
    <t>第１次間接波及効果</t>
    <rPh sb="5" eb="7">
      <t>ハキュウ</t>
    </rPh>
    <phoneticPr fontId="14"/>
  </si>
  <si>
    <t>第２次間接波及効果</t>
    <rPh sb="3" eb="5">
      <t>カンセツ</t>
    </rPh>
    <phoneticPr fontId="14"/>
  </si>
  <si>
    <t>総合効果</t>
    <rPh sb="0" eb="2">
      <t>ソウゴウ</t>
    </rPh>
    <rPh sb="2" eb="4">
      <t>コウカ</t>
    </rPh>
    <phoneticPr fontId="13"/>
  </si>
  <si>
    <t>(第1次)</t>
    <rPh sb="1" eb="2">
      <t>ダイ</t>
    </rPh>
    <rPh sb="3" eb="4">
      <t>ジ</t>
    </rPh>
    <phoneticPr fontId="13"/>
  </si>
  <si>
    <t>(第2次)</t>
    <rPh sb="1" eb="2">
      <t>ダイ</t>
    </rPh>
    <rPh sb="3" eb="4">
      <t>ジ</t>
    </rPh>
    <phoneticPr fontId="13"/>
  </si>
  <si>
    <t>県内需要
増加額</t>
    <rPh sb="0" eb="1">
      <t>ケン</t>
    </rPh>
    <rPh sb="1" eb="2">
      <t>ナイ</t>
    </rPh>
    <rPh sb="2" eb="4">
      <t>ジュヨウ</t>
    </rPh>
    <rPh sb="5" eb="7">
      <t>ゾウカ</t>
    </rPh>
    <rPh sb="7" eb="8">
      <t>ガク</t>
    </rPh>
    <phoneticPr fontId="13"/>
  </si>
  <si>
    <t>粗付加価値額</t>
    <rPh sb="0" eb="5">
      <t>ソフカカチ</t>
    </rPh>
    <rPh sb="5" eb="6">
      <t>ガク</t>
    </rPh>
    <phoneticPr fontId="13"/>
  </si>
  <si>
    <t>雇用者
所得額</t>
    <rPh sb="0" eb="3">
      <t>コヨウシャ</t>
    </rPh>
    <rPh sb="4" eb="6">
      <t>ショトク</t>
    </rPh>
    <rPh sb="6" eb="7">
      <t>ガク</t>
    </rPh>
    <phoneticPr fontId="13"/>
  </si>
  <si>
    <t>原材料
投入額</t>
    <rPh sb="0" eb="3">
      <t>ゲンザイリョウ</t>
    </rPh>
    <rPh sb="4" eb="6">
      <t>トウニュウ</t>
    </rPh>
    <rPh sb="6" eb="7">
      <t>ガク</t>
    </rPh>
    <phoneticPr fontId="13"/>
  </si>
  <si>
    <t>県内
需要額</t>
    <rPh sb="1" eb="2">
      <t>ナイ</t>
    </rPh>
    <phoneticPr fontId="13"/>
  </si>
  <si>
    <t>移輸入額</t>
    <rPh sb="0" eb="1">
      <t>イ</t>
    </rPh>
    <rPh sb="1" eb="3">
      <t>ユニュウ</t>
    </rPh>
    <phoneticPr fontId="13"/>
  </si>
  <si>
    <t>第１次生産誘発額</t>
    <rPh sb="0" eb="1">
      <t>ダイ</t>
    </rPh>
    <rPh sb="2" eb="3">
      <t>ジ</t>
    </rPh>
    <rPh sb="3" eb="5">
      <t>セイサン</t>
    </rPh>
    <rPh sb="5" eb="7">
      <t>ユウハツ</t>
    </rPh>
    <rPh sb="7" eb="8">
      <t>ガク</t>
    </rPh>
    <phoneticPr fontId="13"/>
  </si>
  <si>
    <t>粗付加価値誘発額</t>
    <rPh sb="0" eb="5">
      <t>ソフカカチ</t>
    </rPh>
    <rPh sb="5" eb="7">
      <t>ユウハツ</t>
    </rPh>
    <rPh sb="7" eb="8">
      <t>ガク</t>
    </rPh>
    <phoneticPr fontId="13"/>
  </si>
  <si>
    <t>雇用者所得誘発額</t>
    <rPh sb="0" eb="3">
      <t>コヨウシャ</t>
    </rPh>
    <rPh sb="3" eb="5">
      <t>ショトク</t>
    </rPh>
    <rPh sb="5" eb="7">
      <t>ユウハツ</t>
    </rPh>
    <rPh sb="7" eb="8">
      <t>ガク</t>
    </rPh>
    <phoneticPr fontId="13"/>
  </si>
  <si>
    <t>消費転換係数</t>
    <rPh sb="0" eb="2">
      <t>ショウヒ</t>
    </rPh>
    <rPh sb="2" eb="4">
      <t>テンカン</t>
    </rPh>
    <rPh sb="4" eb="6">
      <t>ケイスウ</t>
    </rPh>
    <phoneticPr fontId="13"/>
  </si>
  <si>
    <t>消費支
出総額</t>
    <rPh sb="0" eb="2">
      <t>ショウヒ</t>
    </rPh>
    <rPh sb="2" eb="5">
      <t>シシュツ</t>
    </rPh>
    <rPh sb="5" eb="7">
      <t>ソウガク</t>
    </rPh>
    <phoneticPr fontId="13"/>
  </si>
  <si>
    <t>部門別
消費支出</t>
    <rPh sb="0" eb="3">
      <t>ブモンベツ</t>
    </rPh>
    <rPh sb="4" eb="8">
      <t>ショウヒシシュツ</t>
    </rPh>
    <phoneticPr fontId="13"/>
  </si>
  <si>
    <t>県  内
需要額</t>
    <rPh sb="0" eb="4">
      <t>ケンナイ</t>
    </rPh>
    <rPh sb="5" eb="8">
      <t>ジュヨウガク</t>
    </rPh>
    <phoneticPr fontId="13"/>
  </si>
  <si>
    <t>移輸入額</t>
    <rPh sb="0" eb="1">
      <t>イ</t>
    </rPh>
    <rPh sb="1" eb="4">
      <t>ユニュウガク</t>
    </rPh>
    <phoneticPr fontId="13"/>
  </si>
  <si>
    <t>第２次生産誘発額</t>
    <rPh sb="0" eb="1">
      <t>ダイ</t>
    </rPh>
    <rPh sb="2" eb="3">
      <t>ジ</t>
    </rPh>
    <rPh sb="3" eb="5">
      <t>セイサン</t>
    </rPh>
    <rPh sb="5" eb="7">
      <t>ユウハツ</t>
    </rPh>
    <rPh sb="7" eb="8">
      <t>ガク</t>
    </rPh>
    <phoneticPr fontId="13"/>
  </si>
  <si>
    <t>粗付加価値誘発額</t>
    <rPh sb="0" eb="1">
      <t>ホボ</t>
    </rPh>
    <rPh sb="1" eb="3">
      <t>フカ</t>
    </rPh>
    <rPh sb="3" eb="5">
      <t>カチ</t>
    </rPh>
    <rPh sb="5" eb="7">
      <t>ユウハツ</t>
    </rPh>
    <rPh sb="7" eb="8">
      <t>ガク</t>
    </rPh>
    <phoneticPr fontId="13"/>
  </si>
  <si>
    <t>雇用者所得誘発額</t>
    <rPh sb="0" eb="3">
      <t>コヨウシャ</t>
    </rPh>
    <rPh sb="3" eb="5">
      <t>ショトク</t>
    </rPh>
    <rPh sb="5" eb="8">
      <t>ユウハツガク</t>
    </rPh>
    <phoneticPr fontId="13"/>
  </si>
  <si>
    <t>生産誘発額</t>
    <rPh sb="0" eb="2">
      <t>セイサン</t>
    </rPh>
    <rPh sb="2" eb="4">
      <t>ユウハツ</t>
    </rPh>
    <rPh sb="4" eb="5">
      <t>ガク</t>
    </rPh>
    <phoneticPr fontId="13"/>
  </si>
  <si>
    <t>就業誘
発者数</t>
    <phoneticPr fontId="13"/>
  </si>
  <si>
    <t>従業誘発者数計</t>
    <rPh sb="0" eb="1">
      <t>ジュウ</t>
    </rPh>
    <rPh sb="6" eb="7">
      <t>ケイ</t>
    </rPh>
    <phoneticPr fontId="13"/>
  </si>
  <si>
    <t>雇用誘
発者数</t>
    <phoneticPr fontId="13"/>
  </si>
  <si>
    <t>雇用誘発者数計</t>
    <rPh sb="6" eb="7">
      <t>ケイ</t>
    </rPh>
    <phoneticPr fontId="13"/>
  </si>
  <si>
    <t>B=A×自給率</t>
    <rPh sb="4" eb="7">
      <t>ジキュウリツ</t>
    </rPh>
    <phoneticPr fontId="14"/>
  </si>
  <si>
    <t>C=B×粗付加価値率</t>
    <rPh sb="4" eb="7">
      <t>ソフカ</t>
    </rPh>
    <rPh sb="7" eb="9">
      <t>カチ</t>
    </rPh>
    <rPh sb="9" eb="10">
      <t>リツ</t>
    </rPh>
    <phoneticPr fontId="13"/>
  </si>
  <si>
    <t>D=B×雇用者所得率</t>
    <rPh sb="4" eb="7">
      <t>コヨウシャ</t>
    </rPh>
    <rPh sb="7" eb="10">
      <t>ショトクリツ</t>
    </rPh>
    <phoneticPr fontId="13"/>
  </si>
  <si>
    <t>E=B×投入係数</t>
    <rPh sb="4" eb="6">
      <t>トウニュウ</t>
    </rPh>
    <rPh sb="6" eb="8">
      <t>ケイスウ</t>
    </rPh>
    <phoneticPr fontId="13"/>
  </si>
  <si>
    <t>F=E×自給率</t>
    <rPh sb="4" eb="7">
      <t>ジキュウリツ</t>
    </rPh>
    <phoneticPr fontId="13"/>
  </si>
  <si>
    <t>G=E×移輸入率</t>
    <rPh sb="4" eb="5">
      <t>イ</t>
    </rPh>
    <rPh sb="5" eb="7">
      <t>ユニュウ</t>
    </rPh>
    <phoneticPr fontId="13"/>
  </si>
  <si>
    <t>H=逆行列係数×F</t>
    <rPh sb="2" eb="5">
      <t>ギャクギョウレツ</t>
    </rPh>
    <rPh sb="5" eb="7">
      <t>ケイスウ</t>
    </rPh>
    <phoneticPr fontId="13"/>
  </si>
  <si>
    <t>I=H×粗付加価値率</t>
    <rPh sb="4" eb="7">
      <t>ソフカ</t>
    </rPh>
    <rPh sb="7" eb="9">
      <t>カチ</t>
    </rPh>
    <rPh sb="9" eb="10">
      <t>リツ</t>
    </rPh>
    <phoneticPr fontId="13"/>
  </si>
  <si>
    <t>J=H×雇用者所得率</t>
    <rPh sb="4" eb="7">
      <t>コヨウシャ</t>
    </rPh>
    <rPh sb="7" eb="10">
      <t>ショトクリツ</t>
    </rPh>
    <phoneticPr fontId="13"/>
  </si>
  <si>
    <t>K</t>
    <phoneticPr fontId="13"/>
  </si>
  <si>
    <t>L=(D+J)×K</t>
    <phoneticPr fontId="13"/>
  </si>
  <si>
    <t>M=L×消費支出構成</t>
    <rPh sb="4" eb="6">
      <t>ショウヒ</t>
    </rPh>
    <rPh sb="6" eb="8">
      <t>シシュツ</t>
    </rPh>
    <rPh sb="8" eb="10">
      <t>コウセイ</t>
    </rPh>
    <phoneticPr fontId="13"/>
  </si>
  <si>
    <t>N=M×自給率</t>
    <rPh sb="4" eb="7">
      <t>ジキュウリツ</t>
    </rPh>
    <phoneticPr fontId="13"/>
  </si>
  <si>
    <t>O=M×移輸入率</t>
    <rPh sb="4" eb="5">
      <t>イ</t>
    </rPh>
    <rPh sb="5" eb="7">
      <t>ユニュウ</t>
    </rPh>
    <rPh sb="7" eb="8">
      <t>リツ</t>
    </rPh>
    <phoneticPr fontId="13"/>
  </si>
  <si>
    <t>P=逆行列係数×N</t>
    <rPh sb="2" eb="5">
      <t>ギャクギョウレツ</t>
    </rPh>
    <rPh sb="5" eb="7">
      <t>ケイスウ</t>
    </rPh>
    <phoneticPr fontId="13"/>
  </si>
  <si>
    <t>Q=P×粗付加価値率</t>
    <rPh sb="4" eb="7">
      <t>ソフカ</t>
    </rPh>
    <rPh sb="7" eb="9">
      <t>カチ</t>
    </rPh>
    <rPh sb="9" eb="10">
      <t>リツ</t>
    </rPh>
    <phoneticPr fontId="13"/>
  </si>
  <si>
    <t>R=P×雇用者所得率</t>
    <rPh sb="4" eb="7">
      <t>コヨウシャ</t>
    </rPh>
    <rPh sb="7" eb="10">
      <t>ショトクリツ</t>
    </rPh>
    <phoneticPr fontId="13"/>
  </si>
  <si>
    <t>B+H+P</t>
    <phoneticPr fontId="13"/>
  </si>
  <si>
    <t>C+I+Q</t>
    <phoneticPr fontId="13"/>
  </si>
  <si>
    <t>D+J+R</t>
    <phoneticPr fontId="13"/>
  </si>
  <si>
    <t>B×従業係数</t>
    <rPh sb="2" eb="4">
      <t>ジュウギョウ</t>
    </rPh>
    <rPh sb="4" eb="6">
      <t>ケイスウ</t>
    </rPh>
    <phoneticPr fontId="13"/>
  </si>
  <si>
    <t>H×従業係数</t>
    <rPh sb="2" eb="4">
      <t>ジュウギョウ</t>
    </rPh>
    <rPh sb="4" eb="6">
      <t>ケイスウ</t>
    </rPh>
    <phoneticPr fontId="13"/>
  </si>
  <si>
    <t>P×従業係数</t>
    <rPh sb="2" eb="4">
      <t>ジュウギョウ</t>
    </rPh>
    <rPh sb="4" eb="6">
      <t>ケイスウ</t>
    </rPh>
    <phoneticPr fontId="13"/>
  </si>
  <si>
    <t>B×雇用係数</t>
    <rPh sb="2" eb="4">
      <t>コヨウ</t>
    </rPh>
    <rPh sb="4" eb="6">
      <t>ケイスウ</t>
    </rPh>
    <phoneticPr fontId="13"/>
  </si>
  <si>
    <t>H×雇用係数</t>
    <rPh sb="2" eb="4">
      <t>コヨウ</t>
    </rPh>
    <rPh sb="4" eb="6">
      <t>ケイスウ</t>
    </rPh>
    <phoneticPr fontId="13"/>
  </si>
  <si>
    <t>P×雇用係数</t>
    <rPh sb="2" eb="4">
      <t>コヨウ</t>
    </rPh>
    <rPh sb="4" eb="6">
      <t>ケイスウ</t>
    </rPh>
    <phoneticPr fontId="13"/>
  </si>
  <si>
    <t>生産者価格</t>
    <rPh sb="0" eb="3">
      <t>セイサンシャ</t>
    </rPh>
    <rPh sb="3" eb="5">
      <t>カカク</t>
    </rPh>
    <phoneticPr fontId="4"/>
  </si>
  <si>
    <t>購入者価格</t>
    <rPh sb="0" eb="2">
      <t>コウニュウ</t>
    </rPh>
    <rPh sb="2" eb="3">
      <t>シャ</t>
    </rPh>
    <rPh sb="3" eb="5">
      <t>カカク</t>
    </rPh>
    <phoneticPr fontId="4"/>
  </si>
  <si>
    <t>： 店頭で販売するときの価格</t>
    <rPh sb="2" eb="4">
      <t>テントウ</t>
    </rPh>
    <rPh sb="5" eb="7">
      <t>ハンバイ</t>
    </rPh>
    <phoneticPr fontId="15"/>
  </si>
  <si>
    <t>県内需要増加額</t>
    <rPh sb="0" eb="2">
      <t>ケンナイ</t>
    </rPh>
    <rPh sb="2" eb="4">
      <t>ジュヨウ</t>
    </rPh>
    <rPh sb="4" eb="7">
      <t>ゾウカガク</t>
    </rPh>
    <phoneticPr fontId="3"/>
  </si>
  <si>
    <t>第一次生産誘発額</t>
    <rPh sb="0" eb="3">
      <t>ダイイチジ</t>
    </rPh>
    <rPh sb="3" eb="5">
      <t>セイサン</t>
    </rPh>
    <rPh sb="5" eb="8">
      <t>ユウハツガク</t>
    </rPh>
    <phoneticPr fontId="3"/>
  </si>
  <si>
    <t>従業係数、雇用係数</t>
    <rPh sb="0" eb="2">
      <t>ジュウギョウ</t>
    </rPh>
    <rPh sb="2" eb="4">
      <t>ケイスウ</t>
    </rPh>
    <rPh sb="5" eb="7">
      <t>コヨウ</t>
    </rPh>
    <rPh sb="7" eb="9">
      <t>ケイスウ</t>
    </rPh>
    <phoneticPr fontId="16"/>
  </si>
  <si>
    <t>（単位：百万円／人）</t>
    <rPh sb="1" eb="3">
      <t>タンイ</t>
    </rPh>
    <rPh sb="4" eb="5">
      <t>ヒャク</t>
    </rPh>
    <rPh sb="5" eb="7">
      <t>マンエン</t>
    </rPh>
    <rPh sb="8" eb="9">
      <t>ニン</t>
    </rPh>
    <phoneticPr fontId="16"/>
  </si>
  <si>
    <t>係数単位調整</t>
    <rPh sb="0" eb="2">
      <t>ケイスウ</t>
    </rPh>
    <phoneticPr fontId="16"/>
  </si>
  <si>
    <t>億円</t>
  </si>
  <si>
    <t>百万円</t>
  </si>
  <si>
    <t>万円</t>
  </si>
  <si>
    <t>千円</t>
  </si>
  <si>
    <t>円</t>
  </si>
  <si>
    <t>雇用係数</t>
    <rPh sb="0" eb="2">
      <t>コヨウ</t>
    </rPh>
    <rPh sb="2" eb="4">
      <t>ケイスウ</t>
    </rPh>
    <phoneticPr fontId="3"/>
  </si>
  <si>
    <t>価格の種類</t>
    <rPh sb="0" eb="2">
      <t>カカク</t>
    </rPh>
    <rPh sb="3" eb="5">
      <t>シュルイ</t>
    </rPh>
    <phoneticPr fontId="3"/>
  </si>
  <si>
    <t>消費転換係数</t>
    <rPh sb="0" eb="2">
      <t>ショウヒ</t>
    </rPh>
    <rPh sb="2" eb="4">
      <t>テンカン</t>
    </rPh>
    <rPh sb="4" eb="6">
      <t>ケイスウ</t>
    </rPh>
    <phoneticPr fontId="3"/>
  </si>
  <si>
    <t>農業</t>
  </si>
  <si>
    <t>鉱業</t>
  </si>
  <si>
    <t>飲食料品</t>
  </si>
  <si>
    <t>繊維製品</t>
  </si>
  <si>
    <t>化学製品</t>
  </si>
  <si>
    <t>石油・石炭製品</t>
  </si>
  <si>
    <t>窯業・土石製品</t>
  </si>
  <si>
    <t>鉄鋼</t>
  </si>
  <si>
    <t>非鉄金属</t>
  </si>
  <si>
    <t>金属製品</t>
  </si>
  <si>
    <t>一般機械</t>
  </si>
  <si>
    <t>電気機械</t>
  </si>
  <si>
    <t>電子部品</t>
  </si>
  <si>
    <t>輸送機械</t>
  </si>
  <si>
    <t>その他の製造工業製品</t>
  </si>
  <si>
    <t>建設</t>
  </si>
  <si>
    <t>電力・ガス・熱供給</t>
  </si>
  <si>
    <t>商業</t>
  </si>
  <si>
    <t>金融・保険</t>
  </si>
  <si>
    <t>不動産</t>
  </si>
  <si>
    <t>情報通信</t>
  </si>
  <si>
    <t>公務</t>
  </si>
  <si>
    <t>教育・研究</t>
  </si>
  <si>
    <t>その他の対事業所サービス</t>
  </si>
  <si>
    <t>娯楽サービス</t>
  </si>
  <si>
    <t>飲食店</t>
  </si>
  <si>
    <t>宿泊業</t>
  </si>
  <si>
    <t>その他の対個人サービス</t>
  </si>
  <si>
    <t>事務用品</t>
  </si>
  <si>
    <t>分類不明</t>
  </si>
  <si>
    <t>計</t>
  </si>
  <si>
    <t>産業連関分析結果</t>
    <rPh sb="0" eb="2">
      <t>サンギョウ</t>
    </rPh>
    <rPh sb="2" eb="4">
      <t>レンカン</t>
    </rPh>
    <rPh sb="4" eb="6">
      <t>ブンセキ</t>
    </rPh>
    <rPh sb="6" eb="8">
      <t>ケッカ</t>
    </rPh>
    <phoneticPr fontId="13"/>
  </si>
  <si>
    <t>１　分析テーマ</t>
    <rPh sb="2" eb="4">
      <t>ブンセキ</t>
    </rPh>
    <phoneticPr fontId="4"/>
  </si>
  <si>
    <t>２　分析内容</t>
    <rPh sb="2" eb="4">
      <t>ブンセキ</t>
    </rPh>
    <rPh sb="4" eb="6">
      <t>ナイヨウ</t>
    </rPh>
    <phoneticPr fontId="13"/>
  </si>
  <si>
    <t>３　当初設定</t>
    <rPh sb="2" eb="4">
      <t>トウショ</t>
    </rPh>
    <rPh sb="4" eb="6">
      <t>セッテイ</t>
    </rPh>
    <phoneticPr fontId="13"/>
  </si>
  <si>
    <t>最終需要額</t>
    <rPh sb="0" eb="2">
      <t>サイシュウ</t>
    </rPh>
    <rPh sb="2" eb="4">
      <t>ジュヨウ</t>
    </rPh>
    <rPh sb="4" eb="5">
      <t>ガク</t>
    </rPh>
    <phoneticPr fontId="13"/>
  </si>
  <si>
    <t>うち県内最終需要額</t>
    <rPh sb="2" eb="4">
      <t>ケンナイ</t>
    </rPh>
    <rPh sb="4" eb="6">
      <t>サイシュウ</t>
    </rPh>
    <rPh sb="6" eb="8">
      <t>ジュヨウ</t>
    </rPh>
    <rPh sb="8" eb="9">
      <t>ガク</t>
    </rPh>
    <phoneticPr fontId="13"/>
  </si>
  <si>
    <t>生産誘発額</t>
    <rPh sb="0" eb="2">
      <t>セイサン</t>
    </rPh>
    <rPh sb="2" eb="5">
      <t>ユウハツガク</t>
    </rPh>
    <phoneticPr fontId="13"/>
  </si>
  <si>
    <t>区分</t>
    <rPh sb="0" eb="2">
      <t>クブン</t>
    </rPh>
    <phoneticPr fontId="13"/>
  </si>
  <si>
    <t>うち粗付加価値</t>
    <rPh sb="2" eb="5">
      <t>ソフカ</t>
    </rPh>
    <rPh sb="5" eb="7">
      <t>カチ</t>
    </rPh>
    <phoneticPr fontId="13"/>
  </si>
  <si>
    <t>うち</t>
    <phoneticPr fontId="13"/>
  </si>
  <si>
    <t>誘発額</t>
  </si>
  <si>
    <t>誘発額</t>
    <rPh sb="0" eb="3">
      <t>ユウハツガク</t>
    </rPh>
    <phoneticPr fontId="13"/>
  </si>
  <si>
    <t>発者数</t>
    <rPh sb="1" eb="2">
      <t>シャ</t>
    </rPh>
    <rPh sb="2" eb="3">
      <t>スウ</t>
    </rPh>
    <phoneticPr fontId="13"/>
  </si>
  <si>
    <t>直接効果（県内需要額）</t>
    <rPh sb="0" eb="2">
      <t>チョクセツ</t>
    </rPh>
    <rPh sb="2" eb="4">
      <t>コウカ</t>
    </rPh>
    <rPh sb="5" eb="7">
      <t>ケンナイ</t>
    </rPh>
    <rPh sb="7" eb="10">
      <t>ジュヨウガク</t>
    </rPh>
    <phoneticPr fontId="13"/>
  </si>
  <si>
    <t>第１次間接波及効果</t>
    <rPh sb="0" eb="1">
      <t>ダイ</t>
    </rPh>
    <rPh sb="2" eb="3">
      <t>ジ</t>
    </rPh>
    <rPh sb="3" eb="5">
      <t>カンセツ</t>
    </rPh>
    <rPh sb="5" eb="7">
      <t>ハキュウ</t>
    </rPh>
    <rPh sb="7" eb="9">
      <t>コウカ</t>
    </rPh>
    <phoneticPr fontId="13"/>
  </si>
  <si>
    <t>第２次間接波及効果</t>
    <rPh sb="0" eb="1">
      <t>ダイ</t>
    </rPh>
    <rPh sb="2" eb="3">
      <t>ジ</t>
    </rPh>
    <rPh sb="3" eb="5">
      <t>カンセツ</t>
    </rPh>
    <rPh sb="5" eb="7">
      <t>ハキュウ</t>
    </rPh>
    <rPh sb="7" eb="9">
      <t>コウカ</t>
    </rPh>
    <phoneticPr fontId="13"/>
  </si>
  <si>
    <t>５　産業連関表による分析の注意点</t>
    <rPh sb="2" eb="4">
      <t>サンギョウ</t>
    </rPh>
    <rPh sb="4" eb="6">
      <t>レンカン</t>
    </rPh>
    <rPh sb="6" eb="7">
      <t>ヒョウ</t>
    </rPh>
    <rPh sb="10" eb="12">
      <t>ブンセキ</t>
    </rPh>
    <rPh sb="13" eb="16">
      <t>チュウイテン</t>
    </rPh>
    <phoneticPr fontId="15"/>
  </si>
  <si>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15"/>
  </si>
  <si>
    <t>(1)すべての生産は、最終需要を満たすために行われるとします。</t>
    <rPh sb="7" eb="9">
      <t>セイサン</t>
    </rPh>
    <rPh sb="11" eb="13">
      <t>サイシュウ</t>
    </rPh>
    <rPh sb="13" eb="15">
      <t>ジュヨウ</t>
    </rPh>
    <rPh sb="16" eb="17">
      <t>ミ</t>
    </rPh>
    <rPh sb="22" eb="23">
      <t>オコナ</t>
    </rPh>
    <phoneticPr fontId="15"/>
  </si>
  <si>
    <t>(2)生産を行う上での制約条件はないものとします。</t>
    <rPh sb="3" eb="5">
      <t>セイサン</t>
    </rPh>
    <rPh sb="6" eb="7">
      <t>オコナ</t>
    </rPh>
    <rPh sb="8" eb="9">
      <t>ウエ</t>
    </rPh>
    <rPh sb="11" eb="13">
      <t>セイヤク</t>
    </rPh>
    <rPh sb="13" eb="15">
      <t>ジョウケン</t>
    </rPh>
    <phoneticPr fontId="15"/>
  </si>
  <si>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15"/>
  </si>
  <si>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15"/>
  </si>
  <si>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1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</si>
  <si>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15"/>
  </si>
  <si>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15"/>
  </si>
  <si>
    <t>経済波及効果推計表</t>
    <rPh sb="0" eb="2">
      <t>ケイザイ</t>
    </rPh>
    <rPh sb="2" eb="6">
      <t>ハキュウコウカ</t>
    </rPh>
    <rPh sb="6" eb="8">
      <t>スイケイ</t>
    </rPh>
    <rPh sb="8" eb="9">
      <t>ヒョウ</t>
    </rPh>
    <phoneticPr fontId="3"/>
  </si>
  <si>
    <t>雇用誘
発者数</t>
    <phoneticPr fontId="3"/>
  </si>
  <si>
    <t>雇用者所得
誘発額</t>
    <rPh sb="0" eb="3">
      <t>コヨウシャ</t>
    </rPh>
    <rPh sb="3" eb="5">
      <t>ショトク</t>
    </rPh>
    <rPh sb="6" eb="8">
      <t>ユウハツ</t>
    </rPh>
    <rPh sb="8" eb="9">
      <t>ガク</t>
    </rPh>
    <phoneticPr fontId="13"/>
  </si>
  <si>
    <t>直接効果（ア）</t>
    <phoneticPr fontId="3"/>
  </si>
  <si>
    <t>第１次間接波及効果（イ）</t>
    <phoneticPr fontId="3"/>
  </si>
  <si>
    <t>第２次間接波及効果（ウ）</t>
    <phoneticPr fontId="3"/>
  </si>
  <si>
    <t>総合効果（ア＋イ＋ウ）</t>
    <phoneticPr fontId="3"/>
  </si>
  <si>
    <t>うち雇用者所得</t>
    <phoneticPr fontId="13"/>
  </si>
  <si>
    <t>※四捨五入の関係で</t>
    <rPh sb="1" eb="5">
      <t>シシャゴニュウ</t>
    </rPh>
    <rPh sb="6" eb="8">
      <t>カンケイ</t>
    </rPh>
    <phoneticPr fontId="4"/>
  </si>
  <si>
    <t>　内訳が合計と一致しない場合があります。</t>
    <phoneticPr fontId="3"/>
  </si>
  <si>
    <t>経済波及効果フロー</t>
    <rPh sb="0" eb="2">
      <t>ケイザイ</t>
    </rPh>
    <rPh sb="2" eb="6">
      <t>ハキュウコウカ</t>
    </rPh>
    <phoneticPr fontId="4"/>
  </si>
  <si>
    <t>分析テーマ</t>
    <rPh sb="0" eb="2">
      <t>ブンセキ</t>
    </rPh>
    <phoneticPr fontId="4"/>
  </si>
  <si>
    <t>最終需要増加額</t>
    <rPh sb="0" eb="2">
      <t>サイシュウ</t>
    </rPh>
    <rPh sb="2" eb="4">
      <t>ジュヨウ</t>
    </rPh>
    <rPh sb="4" eb="7">
      <t>ゾウカガク</t>
    </rPh>
    <phoneticPr fontId="4"/>
  </si>
  <si>
    <t xml:space="preserve"> × 県内自給率</t>
    <rPh sb="3" eb="5">
      <t>ケンナイ</t>
    </rPh>
    <rPh sb="5" eb="8">
      <t>ジキュウリツ</t>
    </rPh>
    <phoneticPr fontId="4"/>
  </si>
  <si>
    <t>直接効果</t>
    <rPh sb="0" eb="2">
      <t>チョクセツ</t>
    </rPh>
    <rPh sb="2" eb="4">
      <t>コウカ</t>
    </rPh>
    <phoneticPr fontId="4"/>
  </si>
  <si>
    <t>直接需要＝県内最終需要増加額</t>
    <rPh sb="0" eb="2">
      <t>チョクセツ</t>
    </rPh>
    <rPh sb="2" eb="4">
      <t>ジュヨウ</t>
    </rPh>
    <rPh sb="5" eb="7">
      <t>ケンナイ</t>
    </rPh>
    <rPh sb="7" eb="9">
      <t>サイシュウ</t>
    </rPh>
    <rPh sb="9" eb="11">
      <t>ジュヨウ</t>
    </rPh>
    <rPh sb="11" eb="14">
      <t>ゾウカガク</t>
    </rPh>
    <phoneticPr fontId="4"/>
  </si>
  <si>
    <t xml:space="preserve"> × 雇用係数</t>
    <rPh sb="3" eb="5">
      <t>コヨウ</t>
    </rPh>
    <rPh sb="5" eb="7">
      <t>ケイスウ</t>
    </rPh>
    <phoneticPr fontId="4"/>
  </si>
  <si>
    <t>雇用誘発者数</t>
    <rPh sb="0" eb="2">
      <t>コヨウ</t>
    </rPh>
    <rPh sb="2" eb="4">
      <t>ユウハツ</t>
    </rPh>
    <rPh sb="4" eb="5">
      <t>シャ</t>
    </rPh>
    <rPh sb="5" eb="6">
      <t>スウ</t>
    </rPh>
    <phoneticPr fontId="4"/>
  </si>
  <si>
    <t xml:space="preserve"> × 投入係数</t>
    <rPh sb="3" eb="5">
      <t>トウニュウ</t>
    </rPh>
    <rPh sb="5" eb="7">
      <t>ケイスウ</t>
    </rPh>
    <phoneticPr fontId="4"/>
  </si>
  <si>
    <t xml:space="preserve"> × 粗付加価値率</t>
    <rPh sb="3" eb="6">
      <t>ソフカ</t>
    </rPh>
    <rPh sb="6" eb="9">
      <t>カチリツ</t>
    </rPh>
    <phoneticPr fontId="4"/>
  </si>
  <si>
    <t xml:space="preserve"> × 雇用者所得率</t>
    <rPh sb="3" eb="6">
      <t>コヨウシャ</t>
    </rPh>
    <rPh sb="6" eb="8">
      <t>ショトク</t>
    </rPh>
    <rPh sb="8" eb="9">
      <t>リツ</t>
    </rPh>
    <phoneticPr fontId="4"/>
  </si>
  <si>
    <t>原材料投入額</t>
    <rPh sb="0" eb="3">
      <t>ゲンザイリョウ</t>
    </rPh>
    <rPh sb="3" eb="6">
      <t>トウニュウガク</t>
    </rPh>
    <phoneticPr fontId="4"/>
  </si>
  <si>
    <t>粗付加価値誘発額</t>
    <rPh sb="0" eb="3">
      <t>ソフカ</t>
    </rPh>
    <rPh sb="3" eb="5">
      <t>カチ</t>
    </rPh>
    <rPh sb="5" eb="8">
      <t>ユウハツガク</t>
    </rPh>
    <phoneticPr fontId="4"/>
  </si>
  <si>
    <t>雇用者所得誘発額</t>
    <rPh sb="0" eb="3">
      <t>コヨウシャ</t>
    </rPh>
    <rPh sb="3" eb="5">
      <t>ショトク</t>
    </rPh>
    <rPh sb="5" eb="8">
      <t>ユウハツガク</t>
    </rPh>
    <phoneticPr fontId="4"/>
  </si>
  <si>
    <t xml:space="preserve"> × 移輸入率</t>
    <rPh sb="3" eb="4">
      <t>イ</t>
    </rPh>
    <rPh sb="4" eb="6">
      <t>ユニュウ</t>
    </rPh>
    <rPh sb="6" eb="7">
      <t>リツ</t>
    </rPh>
    <phoneticPr fontId="4"/>
  </si>
  <si>
    <t>県内需要額</t>
    <rPh sb="0" eb="2">
      <t>ケンナイ</t>
    </rPh>
    <rPh sb="2" eb="5">
      <t>ジュヨウガク</t>
    </rPh>
    <phoneticPr fontId="4"/>
  </si>
  <si>
    <t>移輸入額</t>
    <rPh sb="0" eb="1">
      <t>イ</t>
    </rPh>
    <rPh sb="1" eb="4">
      <t>ユニュウガク</t>
    </rPh>
    <phoneticPr fontId="4"/>
  </si>
  <si>
    <t xml:space="preserve"> × 逆行列係数</t>
    <rPh sb="3" eb="6">
      <t>ギャクギョウレツ</t>
    </rPh>
    <rPh sb="6" eb="8">
      <t>ケイスウ</t>
    </rPh>
    <phoneticPr fontId="4"/>
  </si>
  <si>
    <t>第１次間接波及効果</t>
    <rPh sb="0" eb="1">
      <t>ダイ</t>
    </rPh>
    <rPh sb="2" eb="9">
      <t>ジカンセツハキュウコウカ</t>
    </rPh>
    <phoneticPr fontId="4"/>
  </si>
  <si>
    <t>第1次間接波及効果</t>
    <phoneticPr fontId="4"/>
  </si>
  <si>
    <t>（原材料投入額+粗付加価値額）</t>
    <phoneticPr fontId="4"/>
  </si>
  <si>
    <t>（直接効果＋第1次間接波及効果）</t>
    <rPh sb="1" eb="3">
      <t>チョクセツ</t>
    </rPh>
    <rPh sb="3" eb="5">
      <t>コウカ</t>
    </rPh>
    <rPh sb="6" eb="7">
      <t>ダイ</t>
    </rPh>
    <rPh sb="8" eb="15">
      <t>ジカンセツハキュウコウカ</t>
    </rPh>
    <phoneticPr fontId="4"/>
  </si>
  <si>
    <t>消費支出額</t>
    <rPh sb="0" eb="2">
      <t>ショウヒ</t>
    </rPh>
    <rPh sb="2" eb="5">
      <t>シシュツガク</t>
    </rPh>
    <phoneticPr fontId="4"/>
  </si>
  <si>
    <t xml:space="preserve"> × 消費支出構成比</t>
    <rPh sb="3" eb="5">
      <t>ショウヒ</t>
    </rPh>
    <rPh sb="5" eb="7">
      <t>シシュツ</t>
    </rPh>
    <rPh sb="7" eb="10">
      <t>コウセイヒ</t>
    </rPh>
    <phoneticPr fontId="4"/>
  </si>
  <si>
    <t>第２次間接波及効果</t>
    <rPh sb="0" eb="1">
      <t>ダイ</t>
    </rPh>
    <rPh sb="2" eb="9">
      <t>ジカンセツハキュウコウカ</t>
    </rPh>
    <phoneticPr fontId="4"/>
  </si>
  <si>
    <t>第2次間接波及効果</t>
    <phoneticPr fontId="4"/>
  </si>
  <si>
    <t>部門別経済波及効果分析グラフ</t>
    <rPh sb="0" eb="3">
      <t>ブモンベツ</t>
    </rPh>
    <rPh sb="3" eb="5">
      <t>ケイザイ</t>
    </rPh>
    <rPh sb="5" eb="9">
      <t>ハキュウコウカ</t>
    </rPh>
    <rPh sb="9" eb="11">
      <t>ブンセキ</t>
    </rPh>
    <phoneticPr fontId="4"/>
  </si>
  <si>
    <t>　　分析テーマ</t>
    <rPh sb="2" eb="4">
      <t>ブンセキ</t>
    </rPh>
    <phoneticPr fontId="4"/>
  </si>
  <si>
    <t>計算</t>
    <rPh sb="0" eb="2">
      <t>ケイサン</t>
    </rPh>
    <phoneticPr fontId="3"/>
  </si>
  <si>
    <t>型</t>
    <rPh sb="0" eb="1">
      <t>ガタ</t>
    </rPh>
    <phoneticPr fontId="3"/>
  </si>
  <si>
    <t>部門</t>
    <rPh sb="0" eb="2">
      <t>ブモン</t>
    </rPh>
    <phoneticPr fontId="3"/>
  </si>
  <si>
    <t>発生需要額</t>
    <rPh sb="0" eb="2">
      <t>ハッセイ</t>
    </rPh>
    <rPh sb="2" eb="5">
      <t>ジュヨウガク</t>
    </rPh>
    <phoneticPr fontId="3"/>
  </si>
  <si>
    <t>経済波及効果分析ツール</t>
    <phoneticPr fontId="3"/>
  </si>
  <si>
    <t>分析テーマ</t>
    <phoneticPr fontId="3"/>
  </si>
  <si>
    <t>◆</t>
    <phoneticPr fontId="3"/>
  </si>
  <si>
    <t>部門別発生需要額</t>
    <phoneticPr fontId="3"/>
  </si>
  <si>
    <t>単位：</t>
    <phoneticPr fontId="3"/>
  </si>
  <si>
    <t>　←　ドロップダウンリストから選択してください</t>
    <phoneticPr fontId="3"/>
  </si>
  <si>
    <t>・</t>
    <phoneticPr fontId="4"/>
  </si>
  <si>
    <t>： 生産者が出荷するときの価格</t>
    <phoneticPr fontId="4"/>
  </si>
  <si>
    <t>粗付加価値率</t>
    <rPh sb="0" eb="1">
      <t>ソ</t>
    </rPh>
    <rPh sb="1" eb="3">
      <t>フカ</t>
    </rPh>
    <rPh sb="3" eb="6">
      <t>カチリツ</t>
    </rPh>
    <phoneticPr fontId="3"/>
  </si>
  <si>
    <t>４　分析結果　……(a)</t>
    <rPh sb="2" eb="4">
      <t>ブンセキ</t>
    </rPh>
    <rPh sb="4" eb="6">
      <t>ケッカ</t>
    </rPh>
    <phoneticPr fontId="13"/>
  </si>
  <si>
    <t>１．ご利用にあたって</t>
    <rPh sb="3" eb="5">
      <t>リヨウ</t>
    </rPh>
    <phoneticPr fontId="15"/>
  </si>
  <si>
    <t>２．分析ツールの使用方法</t>
    <rPh sb="2" eb="4">
      <t>ブンセキ</t>
    </rPh>
    <rPh sb="8" eb="10">
      <t>シヨウ</t>
    </rPh>
    <rPh sb="10" eb="12">
      <t>ホウホウ</t>
    </rPh>
    <phoneticPr fontId="15"/>
  </si>
  <si>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15"/>
  </si>
  <si>
    <t>４．その他</t>
    <rPh sb="4" eb="5">
      <t>ホカ</t>
    </rPh>
    <phoneticPr fontId="15"/>
  </si>
  <si>
    <t>1) 分析ツールを利用した結果を公表・発表した場合は大分県企画振興部統計調査課統計分析班までご連絡ください。
2) 分析ツールは産業連関表の利用方法を例示したに過ぎず、分析ツールによる結果を大分県が保証するものではありません。
3) 分析方法の見直し等により、分析ツールを予告なしに変更する場合があります。
4) 分析ツールに関する問い合わせは下記までお願いします。</t>
    <phoneticPr fontId="3"/>
  </si>
  <si>
    <t>直接効果の推計に用いる県内自給率は、</t>
    <phoneticPr fontId="3"/>
  </si>
  <si>
    <t>県内自給率を100％と設定している。</t>
    <phoneticPr fontId="3"/>
  </si>
  <si>
    <t>※</t>
    <phoneticPr fontId="3"/>
  </si>
  <si>
    <t>移輸入率
（波及用）</t>
    <rPh sb="0" eb="1">
      <t>イ</t>
    </rPh>
    <rPh sb="1" eb="3">
      <t>ユニュウ</t>
    </rPh>
    <rPh sb="3" eb="4">
      <t>リツ</t>
    </rPh>
    <rPh sb="6" eb="8">
      <t>ハキュウ</t>
    </rPh>
    <rPh sb="8" eb="9">
      <t>ヨウ</t>
    </rPh>
    <phoneticPr fontId="2"/>
  </si>
  <si>
    <t>県内自給率
（波及用）</t>
    <rPh sb="0" eb="1">
      <t>ケン</t>
    </rPh>
    <rPh sb="1" eb="2">
      <t>ナイ</t>
    </rPh>
    <rPh sb="2" eb="4">
      <t>ジキュウ</t>
    </rPh>
    <rPh sb="4" eb="5">
      <t>リツ</t>
    </rPh>
    <rPh sb="7" eb="9">
      <t>ハキュウ</t>
    </rPh>
    <rPh sb="9" eb="10">
      <t>ヨウ</t>
    </rPh>
    <phoneticPr fontId="2"/>
  </si>
  <si>
    <t>移輸入率
（直接効果）</t>
    <rPh sb="0" eb="1">
      <t>イ</t>
    </rPh>
    <rPh sb="1" eb="3">
      <t>ユニュウ</t>
    </rPh>
    <rPh sb="3" eb="4">
      <t>リツ</t>
    </rPh>
    <rPh sb="6" eb="8">
      <t>チョクセツ</t>
    </rPh>
    <rPh sb="8" eb="10">
      <t>コウカ</t>
    </rPh>
    <phoneticPr fontId="2"/>
  </si>
  <si>
    <t>県内自給率
（直接効果）</t>
    <rPh sb="0" eb="1">
      <t>ケン</t>
    </rPh>
    <rPh sb="1" eb="2">
      <t>ナイ</t>
    </rPh>
    <rPh sb="2" eb="4">
      <t>ジキュウ</t>
    </rPh>
    <rPh sb="4" eb="5">
      <t>リツ</t>
    </rPh>
    <rPh sb="7" eb="9">
      <t>チョクセツ</t>
    </rPh>
    <rPh sb="9" eb="11">
      <t>コウカ</t>
    </rPh>
    <phoneticPr fontId="2"/>
  </si>
  <si>
    <t>※</t>
    <phoneticPr fontId="3"/>
  </si>
  <si>
    <t>直接効果の推計に用いる県内自給率は、</t>
    <phoneticPr fontId="3"/>
  </si>
  <si>
    <t>○○の経済波及効果</t>
    <rPh sb="3" eb="5">
      <t>ケイザイ</t>
    </rPh>
    <rPh sb="5" eb="9">
      <t>ハキュウコウカ</t>
    </rPh>
    <phoneticPr fontId="3"/>
  </si>
  <si>
    <t>　　大分県 企画振興部 統計調査課 統計分析班
　　〒870-8501　大分県大分市大手町３－１－１
　　電話：097-506-2442　FAX：097-506-1727
　　E-mail：a10800@pref.oita.lg.jp</t>
    <phoneticPr fontId="3"/>
  </si>
  <si>
    <t>印刷・製版・製本</t>
    <rPh sb="0" eb="2">
      <t>インサツ</t>
    </rPh>
    <rPh sb="3" eb="5">
      <t>セイハン</t>
    </rPh>
    <rPh sb="6" eb="8">
      <t>セイホン</t>
    </rPh>
    <phoneticPr fontId="1"/>
  </si>
  <si>
    <t>電気機械</t>
    <rPh sb="0" eb="2">
      <t>デンキ</t>
    </rPh>
    <rPh sb="2" eb="4">
      <t>キカイ</t>
    </rPh>
    <phoneticPr fontId="1"/>
  </si>
  <si>
    <t>情報･通信機器</t>
  </si>
  <si>
    <t>水道</t>
  </si>
  <si>
    <t>廃棄物処理</t>
  </si>
  <si>
    <t>運輸・郵便</t>
    <rPh sb="3" eb="5">
      <t>ユウビン</t>
    </rPh>
    <phoneticPr fontId="1"/>
  </si>
  <si>
    <t>医療・福祉</t>
    <rPh sb="0" eb="2">
      <t>イリョウ</t>
    </rPh>
    <rPh sb="3" eb="5">
      <t>フクシ</t>
    </rPh>
    <phoneticPr fontId="1"/>
  </si>
  <si>
    <t>その他の非営利団体サービス</t>
    <rPh sb="4" eb="7">
      <t>ヒエイリ</t>
    </rPh>
    <rPh sb="7" eb="9">
      <t>ダンタイ</t>
    </rPh>
    <phoneticPr fontId="1"/>
  </si>
  <si>
    <t>物品賃貸サービス</t>
    <rPh sb="0" eb="2">
      <t>ブッピン</t>
    </rPh>
    <rPh sb="2" eb="4">
      <t>チンタイ</t>
    </rPh>
    <phoneticPr fontId="1"/>
  </si>
  <si>
    <t>飲食店</t>
    <rPh sb="0" eb="2">
      <t>インショク</t>
    </rPh>
    <rPh sb="2" eb="3">
      <t>テン</t>
    </rPh>
    <phoneticPr fontId="1"/>
  </si>
  <si>
    <t>娯楽サービス</t>
    <rPh sb="0" eb="2">
      <t>ゴラク</t>
    </rPh>
    <phoneticPr fontId="1"/>
  </si>
  <si>
    <t>その他の対個人サービス</t>
    <rPh sb="2" eb="3">
      <t>タ</t>
    </rPh>
    <rPh sb="4" eb="5">
      <t>タイ</t>
    </rPh>
    <rPh sb="5" eb="7">
      <t>コジン</t>
    </rPh>
    <phoneticPr fontId="1"/>
  </si>
  <si>
    <t>印刷・製版・製本</t>
    <rPh sb="0" eb="2">
      <t>インサツ</t>
    </rPh>
    <rPh sb="3" eb="5">
      <t>セイハン</t>
    </rPh>
    <rPh sb="6" eb="8">
      <t>セイホン</t>
    </rPh>
    <phoneticPr fontId="4"/>
  </si>
  <si>
    <t>電気機械</t>
    <rPh sb="0" eb="2">
      <t>デンキ</t>
    </rPh>
    <rPh sb="2" eb="4">
      <t>キカイ</t>
    </rPh>
    <phoneticPr fontId="4"/>
  </si>
  <si>
    <t>運輸・郵便</t>
    <rPh sb="3" eb="5">
      <t>ユウビン</t>
    </rPh>
    <phoneticPr fontId="4"/>
  </si>
  <si>
    <t>医療・福祉</t>
    <rPh sb="0" eb="2">
      <t>イリョウ</t>
    </rPh>
    <rPh sb="3" eb="5">
      <t>フクシ</t>
    </rPh>
    <phoneticPr fontId="4"/>
  </si>
  <si>
    <t>その他の非営利団体サービス</t>
    <rPh sb="4" eb="7">
      <t>ヒエイリ</t>
    </rPh>
    <rPh sb="7" eb="9">
      <t>ダンタイ</t>
    </rPh>
    <phoneticPr fontId="4"/>
  </si>
  <si>
    <t>物品賃貸サービス</t>
    <rPh sb="0" eb="2">
      <t>ブッピン</t>
    </rPh>
    <rPh sb="2" eb="4">
      <t>チンタイ</t>
    </rPh>
    <phoneticPr fontId="4"/>
  </si>
  <si>
    <t>飲食店</t>
    <rPh sb="0" eb="2">
      <t>インショク</t>
    </rPh>
    <rPh sb="2" eb="3">
      <t>テン</t>
    </rPh>
    <phoneticPr fontId="4"/>
  </si>
  <si>
    <t>娯楽サービス</t>
    <rPh sb="0" eb="2">
      <t>ゴラク</t>
    </rPh>
    <phoneticPr fontId="4"/>
  </si>
  <si>
    <t>その他の対個人サービス</t>
    <rPh sb="2" eb="3">
      <t>タ</t>
    </rPh>
    <rPh sb="4" eb="5">
      <t>タイ</t>
    </rPh>
    <rPh sb="5" eb="7">
      <t>コジン</t>
    </rPh>
    <phoneticPr fontId="4"/>
  </si>
  <si>
    <t>石油・
石炭製品</t>
  </si>
  <si>
    <t>窯業・
土石製品</t>
  </si>
  <si>
    <t>情報･
通信機器</t>
  </si>
  <si>
    <t>電力・ガス・
熱供給</t>
  </si>
  <si>
    <t>運輸・郵便</t>
  </si>
  <si>
    <t>医療・福祉</t>
  </si>
  <si>
    <t>その他の非営利団体サービス</t>
  </si>
  <si>
    <t>その他の
対事業所
サービス</t>
  </si>
  <si>
    <t>娯楽
サービス</t>
  </si>
  <si>
    <t>その他の
対個人
サービス</t>
  </si>
  <si>
    <t>行和</t>
    <rPh sb="0" eb="1">
      <t>ギョウ</t>
    </rPh>
    <rPh sb="1" eb="2">
      <t>ワ</t>
    </rPh>
    <phoneticPr fontId="1"/>
  </si>
  <si>
    <t>感応度係数</t>
    <rPh sb="0" eb="3">
      <t>カンノウド</t>
    </rPh>
    <rPh sb="3" eb="5">
      <t>ケイスウ</t>
    </rPh>
    <phoneticPr fontId="1"/>
  </si>
  <si>
    <t>列和</t>
    <rPh sb="0" eb="1">
      <t>レツ</t>
    </rPh>
    <rPh sb="1" eb="2">
      <t>ワ</t>
    </rPh>
    <phoneticPr fontId="1"/>
  </si>
  <si>
    <t>影響力係数</t>
    <rPh sb="0" eb="3">
      <t>エイキョウリョク</t>
    </rPh>
    <rPh sb="3" eb="5">
      <t>ケイスウ</t>
    </rPh>
    <phoneticPr fontId="1"/>
  </si>
  <si>
    <t>その他の
対事業所
サービス</t>
    <rPh sb="2" eb="3">
      <t>タ</t>
    </rPh>
    <phoneticPr fontId="1"/>
  </si>
  <si>
    <t>娯楽
サービス</t>
    <rPh sb="0" eb="2">
      <t>ゴラク</t>
    </rPh>
    <phoneticPr fontId="1"/>
  </si>
  <si>
    <t>その他の
対個人
サービス</t>
    <rPh sb="2" eb="3">
      <t>タ</t>
    </rPh>
    <phoneticPr fontId="1"/>
  </si>
  <si>
    <t>内生部門計</t>
    <rPh sb="0" eb="2">
      <t>ナイセイ</t>
    </rPh>
    <rPh sb="2" eb="4">
      <t>ブモン</t>
    </rPh>
    <rPh sb="4" eb="5">
      <t>ケイ</t>
    </rPh>
    <phoneticPr fontId="1"/>
  </si>
  <si>
    <t>間接税（関税・輸入品商品税を除く。）</t>
    <rPh sb="14" eb="15">
      <t>ノゾ</t>
    </rPh>
    <phoneticPr fontId="1"/>
  </si>
  <si>
    <t>粗付加価値部門計</t>
    <rPh sb="0" eb="3">
      <t>ソフカ</t>
    </rPh>
    <rPh sb="3" eb="5">
      <t>カチ</t>
    </rPh>
    <rPh sb="5" eb="7">
      <t>ブモン</t>
    </rPh>
    <rPh sb="7" eb="8">
      <t>ケイ</t>
    </rPh>
    <phoneticPr fontId="1"/>
  </si>
  <si>
    <t>その他の
対事業所
サービス</t>
    <rPh sb="2" eb="3">
      <t>タ</t>
    </rPh>
    <phoneticPr fontId="4"/>
  </si>
  <si>
    <t>娯楽
サービス</t>
    <rPh sb="0" eb="2">
      <t>ゴラク</t>
    </rPh>
    <phoneticPr fontId="4"/>
  </si>
  <si>
    <t>その他の
対個人
サービス</t>
    <rPh sb="2" eb="3">
      <t>タ</t>
    </rPh>
    <phoneticPr fontId="4"/>
  </si>
  <si>
    <t>県内最終
需要計</t>
    <rPh sb="0" eb="2">
      <t>ケンナイ</t>
    </rPh>
    <rPh sb="2" eb="4">
      <t>サイシュウ</t>
    </rPh>
    <rPh sb="5" eb="7">
      <t>ジュヨウ</t>
    </rPh>
    <rPh sb="7" eb="8">
      <t>ケイ</t>
    </rPh>
    <phoneticPr fontId="4"/>
  </si>
  <si>
    <t>県内需要
合計</t>
    <rPh sb="0" eb="2">
      <t>ケンナイ</t>
    </rPh>
    <rPh sb="2" eb="4">
      <t>ジュヨウ</t>
    </rPh>
    <rPh sb="5" eb="7">
      <t>ゴウケイ</t>
    </rPh>
    <phoneticPr fontId="4"/>
  </si>
  <si>
    <t>最終需要
部門計</t>
    <rPh sb="0" eb="2">
      <t>サイシュウ</t>
    </rPh>
    <rPh sb="2" eb="4">
      <t>ジュヨウ</t>
    </rPh>
    <rPh sb="5" eb="7">
      <t>ブモン</t>
    </rPh>
    <rPh sb="7" eb="8">
      <t>ケイ</t>
    </rPh>
    <phoneticPr fontId="4"/>
  </si>
  <si>
    <t>間接税（関税・輸入品商品税を除く。）</t>
    <rPh sb="14" eb="15">
      <t>ノゾ</t>
    </rPh>
    <phoneticPr fontId="4"/>
  </si>
  <si>
    <t>商業マージン率</t>
    <rPh sb="0" eb="2">
      <t>ショウギョウ</t>
    </rPh>
    <rPh sb="6" eb="7">
      <t>リツ</t>
    </rPh>
    <phoneticPr fontId="6"/>
  </si>
  <si>
    <t>運輸マージン率</t>
    <rPh sb="0" eb="2">
      <t>ウンユ</t>
    </rPh>
    <rPh sb="6" eb="7">
      <t>リツ</t>
    </rPh>
    <phoneticPr fontId="6"/>
  </si>
  <si>
    <t>飲食サービス</t>
    <rPh sb="0" eb="2">
      <t>インショク</t>
    </rPh>
    <phoneticPr fontId="1"/>
  </si>
  <si>
    <t>運輸・郵便</t>
    <rPh sb="3" eb="5">
      <t>ユウビン</t>
    </rPh>
    <phoneticPr fontId="3"/>
  </si>
  <si>
    <t>飲食サービス</t>
    <rPh sb="0" eb="2">
      <t>インショク</t>
    </rPh>
    <phoneticPr fontId="4"/>
  </si>
  <si>
    <t>宿泊業</t>
    <rPh sb="0" eb="2">
      <t>シュクハク</t>
    </rPh>
    <rPh sb="2" eb="3">
      <t>ギョウ</t>
    </rPh>
    <phoneticPr fontId="10"/>
  </si>
  <si>
    <t>飲食サービス</t>
    <phoneticPr fontId="3"/>
  </si>
  <si>
    <t>旅行客・観光客の消費額すべてが県内産業への需要であると考えられる部門（商業、運輸・郵便、教育・研究、</t>
    <rPh sb="32" eb="34">
      <t>ブモン</t>
    </rPh>
    <rPh sb="35" eb="37">
      <t>ショウギョウ</t>
    </rPh>
    <rPh sb="38" eb="40">
      <t>ウンユ</t>
    </rPh>
    <rPh sb="41" eb="43">
      <t>ユウビン</t>
    </rPh>
    <rPh sb="44" eb="46">
      <t>キョウイク</t>
    </rPh>
    <rPh sb="47" eb="49">
      <t>ケンキュウ</t>
    </rPh>
    <phoneticPr fontId="3"/>
  </si>
  <si>
    <t>医療・福祉、物品賃貸サービス及び対個人サービス）については県内自給率を100％と設定している。</t>
    <rPh sb="0" eb="2">
      <t>イリョウ</t>
    </rPh>
    <rPh sb="3" eb="5">
      <t>フクシ</t>
    </rPh>
    <rPh sb="6" eb="8">
      <t>ブッピン</t>
    </rPh>
    <rPh sb="8" eb="10">
      <t>チンタイ</t>
    </rPh>
    <rPh sb="14" eb="15">
      <t>オヨ</t>
    </rPh>
    <phoneticPr fontId="3"/>
  </si>
  <si>
    <t>旅行客・観光客の消費額すべてが県内産業への需要であると考えられる部門（商業、運輸、教育・研究、医療・福祉、物品賃貸サービス及び対個人サービス部門）については</t>
    <rPh sb="41" eb="43">
      <t>キョウイク</t>
    </rPh>
    <rPh sb="44" eb="46">
      <t>ケンキュウ</t>
    </rPh>
    <rPh sb="47" eb="49">
      <t>イリョウ</t>
    </rPh>
    <rPh sb="50" eb="52">
      <t>フクシ</t>
    </rPh>
    <rPh sb="53" eb="55">
      <t>ブッピン</t>
    </rPh>
    <rPh sb="55" eb="57">
      <t>チンタイ</t>
    </rPh>
    <rPh sb="61" eb="62">
      <t>オヨ</t>
    </rPh>
    <phoneticPr fontId="3"/>
  </si>
  <si>
    <t xml:space="preserve"> × 消費転換係数</t>
    <rPh sb="3" eb="5">
      <t>ショウヒ</t>
    </rPh>
    <rPh sb="5" eb="7">
      <t>テンカン</t>
    </rPh>
    <rPh sb="7" eb="9">
      <t>ケイスウ</t>
    </rPh>
    <phoneticPr fontId="4"/>
  </si>
  <si>
    <t>1) 産業部門別に新規に発生する最終需要額を設定します（最終需要額とは原材料等の中間需要額を除いた消費や投資に回る需要額をさします。例えば、りんごを１つ買う場合でもそのまま消費すれば最終需要ですが、ジャムを作って販売する場合は中間需要であり最終需要とはなりません）。需要額の設定には別途、アンケート調査や他の統計資料の利用等が必要となる場合があります。
　※ 大分県内の産業に需要が発生しない場合や、需要が発生する産業が不明な場合はこのツールで分析することができません。
2)  1)で設定した最終需要額をデータ入力表に入力します。最終需要額はドロップダウンリストから、生産者価格または購入者価格を選択してください。
　※ 単位の調整は必要に応じて行ってください。
3) 消費転換率を決定します。この分析ツールでは、可処分所得に対する消費支出の割合（出典：総務省「家計調査、勤労者世帯」）を例示しています。
4) 結果表に、分析内容を入力します。
分析結果①～④に分析結果が出力され、印刷することができます。</t>
    <phoneticPr fontId="3"/>
  </si>
  <si>
    <t>雇用誘</t>
    <phoneticPr fontId="13"/>
  </si>
  <si>
    <t>就業誘発者数</t>
    <rPh sb="0" eb="2">
      <t>シュウギョウ</t>
    </rPh>
    <rPh sb="2" eb="4">
      <t>ユウハツ</t>
    </rPh>
    <rPh sb="4" eb="5">
      <t>シャ</t>
    </rPh>
    <rPh sb="5" eb="6">
      <t>スウ</t>
    </rPh>
    <phoneticPr fontId="13"/>
  </si>
  <si>
    <t>就業誘
発者数</t>
    <phoneticPr fontId="3"/>
  </si>
  <si>
    <t xml:space="preserve"> × 就業係数</t>
    <rPh sb="5" eb="7">
      <t>ケイスウ</t>
    </rPh>
    <phoneticPr fontId="4"/>
  </si>
  <si>
    <t>就業誘発者数</t>
    <rPh sb="2" eb="4">
      <t>ユウハツ</t>
    </rPh>
    <rPh sb="4" eb="5">
      <t>シャ</t>
    </rPh>
    <rPh sb="5" eb="6">
      <t>スウ</t>
    </rPh>
    <phoneticPr fontId="4"/>
  </si>
  <si>
    <t>（使用データ：平成〇〇年大分市家計調査年報）</t>
    <rPh sb="1" eb="3">
      <t>シヨウ</t>
    </rPh>
    <rPh sb="7" eb="9">
      <t>ヘイセイ</t>
    </rPh>
    <rPh sb="12" eb="14">
      <t>オオイタ</t>
    </rPh>
    <rPh sb="14" eb="15">
      <t>シ</t>
    </rPh>
    <rPh sb="15" eb="17">
      <t>カケイ</t>
    </rPh>
    <phoneticPr fontId="13"/>
  </si>
  <si>
    <t>最終需要額に対する波及倍率</t>
    <rPh sb="0" eb="2">
      <t>サイシュウ</t>
    </rPh>
    <rPh sb="2" eb="5">
      <t>ジュヨウガク</t>
    </rPh>
    <rPh sb="6" eb="7">
      <t>タイ</t>
    </rPh>
    <rPh sb="9" eb="11">
      <t>ハキュウ</t>
    </rPh>
    <rPh sb="11" eb="13">
      <t>バイリツ</t>
    </rPh>
    <phoneticPr fontId="13"/>
  </si>
  <si>
    <t>平成27年（2015年）大分県産業連関表　経済波及効果分析ツール</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15"/>
  </si>
  <si>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大分県内への経済波及効果を簡易に分析できるようにしたもので、大分県産業連関表の普及、利用促進を目的として作成・公表しています。</t>
    <phoneticPr fontId="15"/>
  </si>
  <si>
    <t>1) 分析者によって分析の前提条件・方法などが異なるため、同じ産業連関表を使っても分析結果が異なる場合があります。
2) 需要量が2倍になれば、原材料投入額も2倍になるという「線形比例」を仮定しているため、規模の経済性等は考慮していません。また、「線形比例」であることから、各部門が生産活動を個別に行った和は、それらの部門が同時に行った時の総和に等しくなります。
3) 生産を行う上での、制約条件はないものとします。需要増加に県内での原材料調達が行えず、移輸入により増産に対応するようなことは考えず、移輸入率が一定の下で十分に増産に対応できるとします。
4) 生産波及は、途中段階で中断することはなく、最後まで波及するものとします。例えば、在庫の取り崩しではなく、新規の生産で対応するものとします。
5) 一般的に産業連関モデルには時間の概念がないため、経済波及効果の達成時期は明確ではありません。
6) 分析に使用する産業連関表は平成27年時点のものであり、当時の経済情勢（産業構造や物価）をもとに作成されています。その後の経済情勢の変化（新規の企業立地や物価変動）は反映されていません。</t>
    <phoneticPr fontId="3"/>
  </si>
  <si>
    <t>原則として、平成27年大分県産業連関表における県内自給率（1－移輸入係数）を用いているが、</t>
    <phoneticPr fontId="3"/>
  </si>
  <si>
    <t>原則として、平成27 年大分県産業連関表における県内自給率（1－移輸入係数）を用いているが、</t>
    <phoneticPr fontId="3"/>
  </si>
  <si>
    <t>出典：平成27年産業連関表（総務省）の購入者価格評価表、商業マージン表及び国内貨物運賃表から
　　　　マージン率を求めています（商業・運輸は除く）。</t>
    <rPh sb="24" eb="26">
      <t>ヒョウカ</t>
    </rPh>
    <rPh sb="28" eb="30">
      <t>ショウギョウ</t>
    </rPh>
    <rPh sb="34" eb="35">
      <t>ヒョウ</t>
    </rPh>
    <rPh sb="35" eb="36">
      <t>オヨ</t>
    </rPh>
    <rPh sb="37" eb="39">
      <t>コクナイ</t>
    </rPh>
    <rPh sb="39" eb="41">
      <t>カモツ</t>
    </rPh>
    <rPh sb="41" eb="43">
      <t>ウンチン</t>
    </rPh>
    <rPh sb="43" eb="44">
      <t>ヒョウ</t>
    </rPh>
    <phoneticPr fontId="3"/>
  </si>
  <si>
    <t>平成27年（2015年）大分県産業連関表</t>
    <rPh sb="0" eb="2">
      <t>ヘイセイ</t>
    </rPh>
    <rPh sb="4" eb="5">
      <t>ネン</t>
    </rPh>
    <rPh sb="10" eb="11">
      <t>ネン</t>
    </rPh>
    <rPh sb="12" eb="15">
      <t>オオイタケン</t>
    </rPh>
    <rPh sb="15" eb="17">
      <t>サンギョウ</t>
    </rPh>
    <rPh sb="17" eb="20">
      <t>レンカンヒョウ</t>
    </rPh>
    <phoneticPr fontId="3"/>
  </si>
  <si>
    <t>家計調査（大分市、二人以上の世帯のうち勤労者世帯、消費支出/勤め先収入）</t>
  </si>
  <si>
    <t>平成27年（2015年）</t>
  </si>
  <si>
    <t>平成28年（2016年）</t>
  </si>
  <si>
    <t>平成29年（2017年）</t>
  </si>
  <si>
    <t>平成30年（2018年）</t>
  </si>
  <si>
    <t>令和元年（2019年）</t>
  </si>
  <si>
    <t>上記平均</t>
  </si>
  <si>
    <t>単位変換</t>
    <rPh sb="0" eb="2">
      <t>タンイ</t>
    </rPh>
    <rPh sb="2" eb="4">
      <t>ヘンカン</t>
    </rPh>
    <phoneticPr fontId="3"/>
  </si>
  <si>
    <t>円</t>
    <rPh sb="0" eb="1">
      <t>エン</t>
    </rPh>
    <phoneticPr fontId="2"/>
  </si>
  <si>
    <t>千円</t>
    <rPh sb="0" eb="2">
      <t>センエン</t>
    </rPh>
    <phoneticPr fontId="2"/>
  </si>
  <si>
    <t>万円</t>
    <rPh sb="0" eb="2">
      <t>マンエン</t>
    </rPh>
    <phoneticPr fontId="2"/>
  </si>
  <si>
    <t>百万円</t>
    <rPh sb="0" eb="3">
      <t>ヒャクマンエン</t>
    </rPh>
    <phoneticPr fontId="2"/>
  </si>
  <si>
    <t>億円</t>
    <rPh sb="0" eb="2">
      <t>オクエン</t>
    </rPh>
    <phoneticPr fontId="2"/>
  </si>
  <si>
    <t>生産者価格評価表 （41部門）</t>
    <rPh sb="0" eb="3">
      <t>セイサンシャ</t>
    </rPh>
    <rPh sb="3" eb="5">
      <t>カカク</t>
    </rPh>
    <rPh sb="5" eb="8">
      <t>ヒョウカヒョウ</t>
    </rPh>
    <rPh sb="12" eb="14">
      <t>ブモン</t>
    </rPh>
    <phoneticPr fontId="4"/>
  </si>
  <si>
    <t>単位：100万円</t>
    <rPh sb="0" eb="2">
      <t>タンイ</t>
    </rPh>
    <rPh sb="6" eb="8">
      <t>マンエン</t>
    </rPh>
    <phoneticPr fontId="4"/>
  </si>
  <si>
    <t>石油・
石炭製品</t>
    <phoneticPr fontId="4"/>
  </si>
  <si>
    <t>窯業・
土石製品</t>
    <phoneticPr fontId="4"/>
  </si>
  <si>
    <t>情報･
通信機器</t>
    <phoneticPr fontId="4"/>
  </si>
  <si>
    <t>電力・ガス・
熱供給</t>
    <phoneticPr fontId="4"/>
  </si>
  <si>
    <t>家計外消費
支出（列）</t>
    <phoneticPr fontId="4"/>
  </si>
  <si>
    <t>民間消費
支出</t>
    <phoneticPr fontId="4"/>
  </si>
  <si>
    <t>一般政府
消費支出</t>
    <phoneticPr fontId="4"/>
  </si>
  <si>
    <t>県内総固定
資本形成
（公的）</t>
    <phoneticPr fontId="4"/>
  </si>
  <si>
    <t>県内総固定
資本形成
（民間）</t>
    <phoneticPr fontId="4"/>
  </si>
  <si>
    <t>（控除）
移輸入</t>
    <phoneticPr fontId="4"/>
  </si>
  <si>
    <t>水道</t>
    <phoneticPr fontId="4"/>
  </si>
  <si>
    <t>廃棄物処理</t>
    <phoneticPr fontId="4"/>
  </si>
  <si>
    <t>（参考）</t>
  </si>
  <si>
    <t>家計消費支出</t>
  </si>
  <si>
    <t>（参考）賃金・棒給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</si>
</sst>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
    <numFmt numFmtId="178" formatCode="#,##0.000000_ "/>
    <numFmt numFmtId="179" formatCode="#,##0_);[Red]\(#,##0\)"/>
    <numFmt numFmtId="180" formatCode="#,##0_ ;[Red]\-#,##0\ "/>
    <numFmt numFmtId="181" formatCode="#,##0.000;\-#,##0.000"/>
    <numFmt numFmtId="182" formatCode="#,##0.000000;\-#,##0.000000"/>
    <numFmt numFmtId="183" formatCode="#,##0.000_ "/>
    <numFmt numFmtId="184" formatCode="#,##0.00_ "/>
    <numFmt numFmtId="185" formatCode="0_ "/>
    <numFmt numFmtId="186" formatCode="#,##0.000000_);[Red]\(#,##0.000000\)"/>
  </numFmts>
  <fonts count="39">
    <font>
      <sz val="9"/>
      <color theme="1"/>
      <name val="メイリオ"/>
      <family val="3"/>
      <charset val="128"/>
    </font>
    <font>
      <sz val="9"/>
      <color indexed="8"/>
      <name val="メイリオ"/>
      <family val="3"/>
      <charset val="128"/>
    </font>
    <font>
      <sz val="10"/>
      <color indexed="8"/>
      <name val="ＭＳ Ｐゴシック"/>
      <family val="3"/>
      <charset val="128"/>
    </font>
    <font>
      <sz val="6"/>
      <name val="メイリオ"/>
      <family val="3"/>
      <charset val="128"/>
    </font>
    <font>
      <sz val="6"/>
      <name val="ＭＳ Ｐゴシック"/>
      <family val="3"/>
      <charset val="128"/>
    </font>
    <font>
      <sz val="8"/>
      <color indexed="8"/>
      <name val="ＭＳ Ｐゴシック"/>
      <family val="3"/>
      <charset val="128"/>
    </font>
    <font>
      <sz val="6"/>
      <name val="ＭＳ Ｐゴシック"/>
      <family val="3"/>
      <charset val="128"/>
    </font>
    <font>
      <sz val="11"/>
      <name val="ＭＳ Ｐゴシック"/>
      <family val="3"/>
      <charset val="128"/>
    </font>
    <font>
      <sz val="9"/>
      <name val="ＭＳ 明朝"/>
      <family val="1"/>
      <charset val="128"/>
    </font>
    <font>
      <sz val="12"/>
      <name val="ＭＳ 明朝"/>
      <family val="1"/>
      <charset val="128"/>
    </font>
    <font>
      <b/>
      <sz val="11"/>
      <color indexed="52"/>
      <name val="ＭＳ Ｐゴシック"/>
      <family val="3"/>
      <charset val="128"/>
    </font>
    <font>
      <sz val="10"/>
      <name val="ＭＳ 明朝"/>
      <family val="1"/>
      <charset val="128"/>
    </font>
    <font>
      <sz val="9"/>
      <name val="ＭＳ ゴシック"/>
      <family val="3"/>
      <charset val="128"/>
    </font>
    <font>
      <sz val="6"/>
      <name val="ＭＳ Ｐ明朝"/>
      <family val="1"/>
      <charset val="128"/>
    </font>
    <font>
      <sz val="6"/>
      <name val="ＭＳ Ｐゴシック"/>
      <family val="3"/>
      <charset val="128"/>
    </font>
    <font>
      <b/>
      <sz val="15"/>
      <color indexed="56"/>
      <name val="ＭＳ Ｐゴシック"/>
      <family val="3"/>
      <charset val="128"/>
    </font>
    <font>
      <sz val="6"/>
      <name val="ＭＳ ゴシック"/>
      <family val="3"/>
      <charset val="128"/>
    </font>
    <font>
      <sz val="11"/>
      <name val="ＭＳ Ｐ明朝"/>
      <family val="1"/>
      <charset val="128"/>
    </font>
    <font>
      <sz val="11"/>
      <name val="ＭＳ 明朝"/>
      <family val="1"/>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color theme="1" tint="0.499984740745262"/>
      <name val="ＭＳ Ｐゴシック"/>
      <family val="3"/>
      <charset val="128"/>
      <scheme val="minor"/>
    </font>
    <font>
      <sz val="9.5"/>
      <color theme="1"/>
      <name val="ＭＳ Ｐゴシック"/>
      <family val="3"/>
      <charset val="128"/>
      <scheme val="minor"/>
    </font>
    <font>
      <sz val="9.5"/>
      <name val="ＭＳ Ｐゴシック"/>
      <family val="3"/>
      <charset val="128"/>
      <scheme val="minor"/>
    </font>
    <font>
      <sz val="9.5"/>
      <color theme="1"/>
      <name val="メイリオ"/>
      <family val="3"/>
      <charset val="128"/>
    </font>
    <font>
      <sz val="9.5"/>
      <color theme="1"/>
      <name val="ＭＳ Ｐゴシック"/>
      <family val="3"/>
      <charset val="128"/>
      <scheme val="major"/>
    </font>
    <font>
      <sz val="9.5"/>
      <name val="ＭＳ Ｐゴシック"/>
      <family val="3"/>
      <charset val="128"/>
      <scheme val="major"/>
    </font>
    <font>
      <sz val="9.5"/>
      <color theme="1"/>
      <name val="ＭＳ Ｐゴシック"/>
      <family val="3"/>
      <charset val="128"/>
    </font>
    <font>
      <sz val="9.5"/>
      <color theme="0" tint="-0.499984740745262"/>
      <name val="ＭＳ Ｐゴシック"/>
      <family val="3"/>
      <charset val="128"/>
      <scheme val="minor"/>
    </font>
    <font>
      <sz val="9.5"/>
      <color theme="0"/>
      <name val="ＭＳ Ｐゴシック"/>
      <family val="3"/>
      <charset val="128"/>
    </font>
    <font>
      <sz val="9"/>
      <color theme="5"/>
      <name val="メイリオ"/>
      <family val="3"/>
      <charset val="128"/>
    </font>
    <font>
      <sz val="9"/>
      <color theme="1" tint="0.499984740745262"/>
      <name val="ＭＳ Ｐゴシック"/>
      <family val="3"/>
      <charset val="128"/>
      <scheme val="minor"/>
    </font>
    <font>
      <u/>
      <sz val="10"/>
      <color theme="1"/>
      <name val="ＭＳ Ｐゴシック"/>
      <family val="3"/>
      <charset val="128"/>
      <scheme val="minor"/>
    </font>
    <font>
      <sz val="9.5"/>
      <color rgb="FFFF000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ajor"/>
    </font>
    <font>
      <sz val="12"/>
      <color theme="1"/>
      <name val="ＭＳ Ｐ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1" tint="0.249977111117893"/>
        <bgColor indexed="64"/>
      </patternFill>
    </fill>
  </fills>
  <borders count="7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bottom/>
      <diagonal/>
    </border>
    <border>
      <left style="dashed">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style="thin">
        <color indexed="64"/>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s>
  <cellStyleXfs count="12">
    <xf numFmtId="0" fontId="0" fillId="0" borderId="0">
      <alignment vertical="center"/>
    </xf>
    <xf numFmtId="38" fontId="19" fillId="0" borderId="0" applyFont="0" applyFill="0" applyBorder="0" applyAlignment="0" applyProtection="0">
      <alignment vertical="center"/>
    </xf>
    <xf numFmtId="0" fontId="20" fillId="0" borderId="0">
      <alignment vertical="center"/>
    </xf>
    <xf numFmtId="0" fontId="19" fillId="0" borderId="0">
      <alignment vertical="center"/>
    </xf>
    <xf numFmtId="0" fontId="18" fillId="0" borderId="0"/>
    <xf numFmtId="0" fontId="20" fillId="0" borderId="0">
      <alignment vertical="center"/>
    </xf>
    <xf numFmtId="0" fontId="7" fillId="0" borderId="0">
      <alignment vertical="center"/>
    </xf>
    <xf numFmtId="0" fontId="8" fillId="0" borderId="0"/>
    <xf numFmtId="0" fontId="11" fillId="0" borderId="0"/>
    <xf numFmtId="0" fontId="9" fillId="0" borderId="0"/>
    <xf numFmtId="0" fontId="7" fillId="0" borderId="0"/>
    <xf numFmtId="0" fontId="17" fillId="0" borderId="0"/>
  </cellStyleXfs>
  <cellXfs count="469">
    <xf numFmtId="0" fontId="0" fillId="0" borderId="0" xfId="0">
      <alignment vertical="center"/>
    </xf>
    <xf numFmtId="176" fontId="21" fillId="0" borderId="0" xfId="0" applyNumberFormat="1" applyFont="1">
      <alignment vertical="center"/>
    </xf>
    <xf numFmtId="176" fontId="20" fillId="0" borderId="0" xfId="2" applyNumberFormat="1" applyFont="1">
      <alignment vertical="center"/>
    </xf>
    <xf numFmtId="176" fontId="20" fillId="0" borderId="1" xfId="2" applyNumberFormat="1" applyFont="1" applyBorder="1">
      <alignment vertical="center"/>
    </xf>
    <xf numFmtId="176" fontId="20" fillId="0" borderId="2" xfId="2" applyNumberFormat="1" applyFont="1" applyBorder="1">
      <alignment vertical="center"/>
    </xf>
    <xf numFmtId="177" fontId="20" fillId="0" borderId="1" xfId="2" applyNumberFormat="1" applyFont="1" applyBorder="1" applyAlignment="1">
      <alignment horizontal="center" vertical="center" wrapText="1"/>
    </xf>
    <xf numFmtId="177" fontId="20" fillId="0" borderId="3" xfId="2" applyNumberFormat="1" applyFont="1" applyBorder="1" applyAlignment="1">
      <alignment horizontal="center" vertical="center" wrapText="1"/>
    </xf>
    <xf numFmtId="177" fontId="20" fillId="0" borderId="4" xfId="2" applyNumberFormat="1" applyFont="1" applyBorder="1" applyAlignment="1">
      <alignment horizontal="center" vertical="center" wrapText="1"/>
    </xf>
    <xf numFmtId="177" fontId="20" fillId="0" borderId="5" xfId="2" applyNumberFormat="1" applyFont="1" applyBorder="1" applyAlignment="1">
      <alignment horizontal="center" vertical="center" wrapText="1"/>
    </xf>
    <xf numFmtId="177" fontId="20" fillId="0" borderId="2" xfId="2" applyNumberFormat="1" applyFont="1" applyBorder="1" applyAlignment="1">
      <alignment horizontal="center" vertical="center" wrapText="1"/>
    </xf>
    <xf numFmtId="176" fontId="20" fillId="0" borderId="6" xfId="2" applyNumberFormat="1" applyFont="1" applyBorder="1">
      <alignment vertical="center"/>
    </xf>
    <xf numFmtId="176" fontId="20" fillId="0" borderId="7" xfId="2" applyNumberFormat="1" applyFont="1" applyBorder="1">
      <alignment vertical="center"/>
    </xf>
    <xf numFmtId="176" fontId="20" fillId="0" borderId="6" xfId="2" applyNumberFormat="1" applyFont="1" applyBorder="1" applyAlignment="1">
      <alignment horizontal="center" vertical="center" wrapText="1"/>
    </xf>
    <xf numFmtId="176" fontId="20" fillId="0" borderId="8" xfId="2" applyNumberFormat="1" applyFont="1" applyBorder="1" applyAlignment="1">
      <alignment horizontal="center" vertical="center" wrapText="1"/>
    </xf>
    <xf numFmtId="176" fontId="20" fillId="0" borderId="9" xfId="2" applyNumberFormat="1" applyFont="1" applyBorder="1" applyAlignment="1">
      <alignment horizontal="center" vertical="center" wrapText="1"/>
    </xf>
    <xf numFmtId="176" fontId="20" fillId="0" borderId="10" xfId="2" applyNumberFormat="1" applyFont="1" applyBorder="1" applyAlignment="1">
      <alignment horizontal="center" vertical="center" wrapText="1"/>
    </xf>
    <xf numFmtId="176" fontId="20" fillId="0" borderId="7" xfId="2" applyNumberFormat="1" applyFont="1" applyBorder="1" applyAlignment="1">
      <alignment horizontal="center" vertical="center" wrapText="1"/>
    </xf>
    <xf numFmtId="177" fontId="20" fillId="0" borderId="1" xfId="2" applyNumberFormat="1" applyFont="1" applyBorder="1" applyAlignment="1">
      <alignment horizontal="center" vertical="center"/>
    </xf>
    <xf numFmtId="176" fontId="20" fillId="0" borderId="3" xfId="2" applyNumberFormat="1" applyFont="1" applyBorder="1">
      <alignment vertical="center"/>
    </xf>
    <xf numFmtId="176" fontId="20" fillId="0" borderId="4" xfId="2" applyNumberFormat="1" applyFont="1" applyBorder="1">
      <alignment vertical="center"/>
    </xf>
    <xf numFmtId="176" fontId="20" fillId="0" borderId="5" xfId="2" applyNumberFormat="1" applyFont="1" applyBorder="1">
      <alignment vertical="center"/>
    </xf>
    <xf numFmtId="177" fontId="20" fillId="0" borderId="11" xfId="2" applyNumberFormat="1" applyFont="1" applyBorder="1" applyAlignment="1">
      <alignment horizontal="center" vertical="center"/>
    </xf>
    <xf numFmtId="176" fontId="20" fillId="0" borderId="12" xfId="2" applyNumberFormat="1" applyFont="1" applyBorder="1">
      <alignment vertical="center"/>
    </xf>
    <xf numFmtId="176" fontId="20" fillId="0" borderId="11" xfId="2" applyNumberFormat="1" applyFont="1" applyBorder="1">
      <alignment vertical="center"/>
    </xf>
    <xf numFmtId="176" fontId="20" fillId="0" borderId="0" xfId="2" applyNumberFormat="1" applyFont="1" applyBorder="1">
      <alignment vertical="center"/>
    </xf>
    <xf numFmtId="176" fontId="20" fillId="0" borderId="13" xfId="2" applyNumberFormat="1" applyFont="1" applyBorder="1">
      <alignment vertical="center"/>
    </xf>
    <xf numFmtId="176" fontId="20" fillId="0" borderId="14" xfId="2" applyNumberFormat="1" applyFont="1" applyBorder="1">
      <alignment vertical="center"/>
    </xf>
    <xf numFmtId="177" fontId="20" fillId="0" borderId="15" xfId="2" applyNumberFormat="1" applyFont="1" applyBorder="1" applyAlignment="1">
      <alignment horizontal="center" vertical="center"/>
    </xf>
    <xf numFmtId="176" fontId="20" fillId="0" borderId="16" xfId="2" applyNumberFormat="1" applyFont="1" applyBorder="1">
      <alignment vertical="center"/>
    </xf>
    <xf numFmtId="176" fontId="20" fillId="0" borderId="15" xfId="2" applyNumberFormat="1" applyFont="1" applyBorder="1">
      <alignment vertical="center"/>
    </xf>
    <xf numFmtId="176" fontId="20" fillId="0" borderId="17" xfId="2" applyNumberFormat="1" applyFont="1" applyBorder="1">
      <alignment vertical="center"/>
    </xf>
    <xf numFmtId="176" fontId="20" fillId="0" borderId="18" xfId="2" applyNumberFormat="1" applyFont="1" applyBorder="1">
      <alignment vertical="center"/>
    </xf>
    <xf numFmtId="176" fontId="20" fillId="0" borderId="19" xfId="2" applyNumberFormat="1" applyFont="1" applyBorder="1">
      <alignment vertical="center"/>
    </xf>
    <xf numFmtId="177" fontId="20" fillId="0" borderId="20" xfId="2" applyNumberFormat="1" applyFont="1" applyBorder="1" applyAlignment="1">
      <alignment horizontal="center" vertical="center"/>
    </xf>
    <xf numFmtId="176" fontId="20" fillId="0" borderId="21" xfId="2" applyNumberFormat="1" applyFont="1" applyBorder="1">
      <alignment vertical="center"/>
    </xf>
    <xf numFmtId="176" fontId="20" fillId="0" borderId="20" xfId="2" applyNumberFormat="1" applyFont="1" applyBorder="1">
      <alignment vertical="center"/>
    </xf>
    <xf numFmtId="176" fontId="20" fillId="0" borderId="22" xfId="2" applyNumberFormat="1" applyFont="1" applyBorder="1">
      <alignment vertical="center"/>
    </xf>
    <xf numFmtId="176" fontId="20" fillId="0" borderId="23" xfId="2" applyNumberFormat="1" applyFont="1" applyBorder="1">
      <alignment vertical="center"/>
    </xf>
    <xf numFmtId="176" fontId="20" fillId="0" borderId="24" xfId="2" applyNumberFormat="1" applyFont="1" applyBorder="1">
      <alignment vertical="center"/>
    </xf>
    <xf numFmtId="0" fontId="22" fillId="0" borderId="24" xfId="7" applyNumberFormat="1" applyFont="1" applyFill="1" applyBorder="1" applyAlignment="1">
      <alignment horizontal="center" vertical="center"/>
    </xf>
    <xf numFmtId="0" fontId="22" fillId="0" borderId="0" xfId="9" applyNumberFormat="1" applyFont="1" applyFill="1" applyBorder="1" applyAlignment="1">
      <alignment horizontal="center" vertical="center"/>
    </xf>
    <xf numFmtId="0" fontId="22" fillId="0" borderId="0" xfId="9" applyNumberFormat="1" applyFont="1" applyFill="1" applyBorder="1" applyAlignment="1">
      <alignment vertical="center"/>
    </xf>
    <xf numFmtId="0" fontId="20" fillId="0" borderId="0" xfId="0" applyFont="1" applyFill="1">
      <alignment vertical="center"/>
    </xf>
    <xf numFmtId="0" fontId="22" fillId="0" borderId="5" xfId="9" applyNumberFormat="1" applyFont="1" applyFill="1" applyBorder="1" applyAlignment="1">
      <alignment vertical="center"/>
    </xf>
    <xf numFmtId="0" fontId="22" fillId="0" borderId="14" xfId="9" applyNumberFormat="1" applyFont="1" applyFill="1" applyBorder="1" applyAlignment="1">
      <alignment vertical="center"/>
    </xf>
    <xf numFmtId="0" fontId="22" fillId="0" borderId="10" xfId="9" applyNumberFormat="1" applyFont="1" applyFill="1" applyBorder="1" applyAlignment="1">
      <alignment vertical="center"/>
    </xf>
    <xf numFmtId="0" fontId="22" fillId="0" borderId="19" xfId="9" applyNumberFormat="1" applyFont="1" applyFill="1" applyBorder="1" applyAlignment="1">
      <alignment vertical="center"/>
    </xf>
    <xf numFmtId="0" fontId="22" fillId="0" borderId="24" xfId="10" applyFont="1" applyFill="1" applyBorder="1" applyAlignment="1">
      <alignment horizontal="center"/>
    </xf>
    <xf numFmtId="0" fontId="23" fillId="0" borderId="0" xfId="0" applyFont="1" applyFill="1">
      <alignment vertical="center"/>
    </xf>
    <xf numFmtId="0" fontId="24" fillId="0" borderId="0" xfId="0" applyFont="1">
      <alignment vertical="center"/>
    </xf>
    <xf numFmtId="0" fontId="24" fillId="0" borderId="0" xfId="0" applyFont="1" applyFill="1">
      <alignment vertical="center"/>
    </xf>
    <xf numFmtId="176" fontId="24" fillId="0" borderId="14" xfId="2" applyNumberFormat="1" applyFont="1" applyFill="1" applyBorder="1">
      <alignment vertical="center"/>
    </xf>
    <xf numFmtId="176" fontId="24" fillId="0" borderId="19" xfId="2" applyNumberFormat="1" applyFont="1" applyFill="1" applyBorder="1">
      <alignment vertical="center"/>
    </xf>
    <xf numFmtId="176" fontId="24" fillId="0" borderId="10" xfId="2" applyNumberFormat="1" applyFont="1" applyFill="1" applyBorder="1">
      <alignment vertical="center"/>
    </xf>
    <xf numFmtId="176" fontId="24" fillId="0" borderId="0" xfId="2" applyNumberFormat="1" applyFont="1" applyFill="1">
      <alignment vertical="center"/>
    </xf>
    <xf numFmtId="0" fontId="24" fillId="0" borderId="0" xfId="0" applyFont="1" applyFill="1" applyBorder="1">
      <alignment vertical="center"/>
    </xf>
    <xf numFmtId="0" fontId="25" fillId="0" borderId="14" xfId="9" applyNumberFormat="1" applyFont="1" applyFill="1" applyBorder="1" applyAlignment="1">
      <alignment horizontal="center" vertical="center"/>
    </xf>
    <xf numFmtId="0" fontId="25" fillId="0" borderId="14" xfId="9" applyNumberFormat="1" applyFont="1" applyFill="1" applyBorder="1" applyAlignment="1">
      <alignment vertical="center"/>
    </xf>
    <xf numFmtId="0" fontId="25" fillId="0" borderId="19" xfId="9" applyNumberFormat="1" applyFont="1" applyFill="1" applyBorder="1" applyAlignment="1">
      <alignment horizontal="center" vertical="center"/>
    </xf>
    <xf numFmtId="0" fontId="25" fillId="0" borderId="19" xfId="9" applyNumberFormat="1" applyFont="1" applyFill="1" applyBorder="1" applyAlignment="1">
      <alignment vertical="center"/>
    </xf>
    <xf numFmtId="0" fontId="25" fillId="0" borderId="24" xfId="9" applyNumberFormat="1" applyFont="1" applyFill="1" applyBorder="1" applyAlignment="1">
      <alignment horizontal="center" vertical="center"/>
    </xf>
    <xf numFmtId="0" fontId="25" fillId="0" borderId="24" xfId="9" applyNumberFormat="1" applyFont="1" applyFill="1" applyBorder="1" applyAlignment="1">
      <alignment vertical="center"/>
    </xf>
    <xf numFmtId="0" fontId="25" fillId="0" borderId="0" xfId="9" applyNumberFormat="1" applyFont="1" applyFill="1" applyBorder="1" applyAlignment="1">
      <alignment horizontal="center" vertical="center"/>
    </xf>
    <xf numFmtId="0" fontId="25" fillId="0" borderId="0" xfId="9" applyNumberFormat="1" applyFont="1" applyFill="1" applyBorder="1" applyAlignment="1">
      <alignment vertical="center"/>
    </xf>
    <xf numFmtId="176" fontId="24" fillId="0" borderId="24" xfId="2" applyNumberFormat="1" applyFont="1" applyFill="1" applyBorder="1">
      <alignment vertical="center"/>
    </xf>
    <xf numFmtId="0" fontId="24" fillId="0" borderId="0" xfId="2" applyFont="1" applyFill="1" applyBorder="1">
      <alignment vertical="center"/>
    </xf>
    <xf numFmtId="0" fontId="24" fillId="0" borderId="0" xfId="2" applyFont="1" applyFill="1">
      <alignment vertical="center"/>
    </xf>
    <xf numFmtId="176" fontId="24" fillId="0" borderId="24" xfId="2" applyNumberFormat="1" applyFont="1" applyFill="1" applyBorder="1" applyAlignment="1">
      <alignment horizontal="center" vertical="center" wrapText="1"/>
    </xf>
    <xf numFmtId="0" fontId="24" fillId="0" borderId="24" xfId="2" applyFont="1" applyFill="1" applyBorder="1" applyAlignment="1">
      <alignment horizontal="center" vertical="center"/>
    </xf>
    <xf numFmtId="0" fontId="25" fillId="0" borderId="10" xfId="9" applyNumberFormat="1" applyFont="1" applyFill="1" applyBorder="1" applyAlignment="1">
      <alignment horizontal="center" vertical="center"/>
    </xf>
    <xf numFmtId="178" fontId="20" fillId="0" borderId="1" xfId="2" applyNumberFormat="1" applyFont="1" applyBorder="1">
      <alignment vertical="center"/>
    </xf>
    <xf numFmtId="178" fontId="20" fillId="0" borderId="3" xfId="2" applyNumberFormat="1" applyFont="1" applyBorder="1">
      <alignment vertical="center"/>
    </xf>
    <xf numFmtId="178" fontId="20" fillId="0" borderId="4" xfId="2" applyNumberFormat="1" applyFont="1" applyBorder="1">
      <alignment vertical="center"/>
    </xf>
    <xf numFmtId="178" fontId="20" fillId="0" borderId="2" xfId="2" applyNumberFormat="1" applyFont="1" applyBorder="1">
      <alignment vertical="center"/>
    </xf>
    <xf numFmtId="178" fontId="20" fillId="0" borderId="11" xfId="2" applyNumberFormat="1" applyFont="1" applyBorder="1">
      <alignment vertical="center"/>
    </xf>
    <xf numFmtId="178" fontId="20" fillId="0" borderId="0" xfId="2" applyNumberFormat="1" applyFont="1" applyBorder="1">
      <alignment vertical="center"/>
    </xf>
    <xf numFmtId="178" fontId="20" fillId="0" borderId="13" xfId="2" applyNumberFormat="1" applyFont="1" applyBorder="1">
      <alignment vertical="center"/>
    </xf>
    <xf numFmtId="178" fontId="20" fillId="0" borderId="12" xfId="2" applyNumberFormat="1" applyFont="1" applyBorder="1">
      <alignment vertical="center"/>
    </xf>
    <xf numFmtId="178" fontId="20" fillId="0" borderId="15" xfId="2" applyNumberFormat="1" applyFont="1" applyBorder="1">
      <alignment vertical="center"/>
    </xf>
    <xf numFmtId="178" fontId="20" fillId="0" borderId="17" xfId="2" applyNumberFormat="1" applyFont="1" applyBorder="1">
      <alignment vertical="center"/>
    </xf>
    <xf numFmtId="178" fontId="20" fillId="0" borderId="18" xfId="2" applyNumberFormat="1" applyFont="1" applyBorder="1">
      <alignment vertical="center"/>
    </xf>
    <xf numFmtId="178" fontId="20" fillId="0" borderId="16" xfId="2" applyNumberFormat="1" applyFont="1" applyBorder="1">
      <alignment vertical="center"/>
    </xf>
    <xf numFmtId="178" fontId="20" fillId="0" borderId="6" xfId="2" applyNumberFormat="1" applyFont="1" applyBorder="1">
      <alignment vertical="center"/>
    </xf>
    <xf numFmtId="178" fontId="20" fillId="0" borderId="8" xfId="2" applyNumberFormat="1" applyFont="1" applyBorder="1">
      <alignment vertical="center"/>
    </xf>
    <xf numFmtId="178" fontId="20" fillId="0" borderId="9" xfId="2" applyNumberFormat="1" applyFont="1" applyBorder="1">
      <alignment vertical="center"/>
    </xf>
    <xf numFmtId="178" fontId="20" fillId="0" borderId="7" xfId="2" applyNumberFormat="1" applyFont="1" applyBorder="1">
      <alignment vertical="center"/>
    </xf>
    <xf numFmtId="177" fontId="20" fillId="0" borderId="6" xfId="2" applyNumberFormat="1" applyFont="1" applyBorder="1" applyAlignment="1">
      <alignment horizontal="center" vertical="center"/>
    </xf>
    <xf numFmtId="0" fontId="25" fillId="0" borderId="1" xfId="7" applyNumberFormat="1" applyFont="1" applyFill="1" applyBorder="1" applyAlignment="1">
      <alignment vertical="center"/>
    </xf>
    <xf numFmtId="0" fontId="25" fillId="0" borderId="11" xfId="7" applyNumberFormat="1" applyFont="1" applyFill="1" applyBorder="1" applyAlignment="1">
      <alignment vertical="center"/>
    </xf>
    <xf numFmtId="0" fontId="25" fillId="0" borderId="6" xfId="7" applyNumberFormat="1" applyFont="1" applyFill="1" applyBorder="1" applyAlignment="1">
      <alignment vertical="center"/>
    </xf>
    <xf numFmtId="0" fontId="25" fillId="0" borderId="2" xfId="7" applyNumberFormat="1" applyFont="1" applyFill="1" applyBorder="1" applyAlignment="1">
      <alignment vertical="center"/>
    </xf>
    <xf numFmtId="0" fontId="25" fillId="0" borderId="12" xfId="7" applyNumberFormat="1" applyFont="1" applyFill="1" applyBorder="1" applyAlignment="1">
      <alignment vertical="center"/>
    </xf>
    <xf numFmtId="0" fontId="25" fillId="0" borderId="7" xfId="7" applyNumberFormat="1" applyFont="1" applyFill="1" applyBorder="1" applyAlignment="1">
      <alignment vertical="center"/>
    </xf>
    <xf numFmtId="0" fontId="24" fillId="0" borderId="5" xfId="0" applyFont="1" applyBorder="1">
      <alignment vertical="center"/>
    </xf>
    <xf numFmtId="0" fontId="24" fillId="0" borderId="14" xfId="0" applyFont="1" applyBorder="1">
      <alignment vertical="center"/>
    </xf>
    <xf numFmtId="0" fontId="24" fillId="0" borderId="10" xfId="0" applyFont="1" applyBorder="1">
      <alignment vertical="center"/>
    </xf>
    <xf numFmtId="0" fontId="24" fillId="0" borderId="24" xfId="0" applyFont="1" applyBorder="1">
      <alignment vertical="center"/>
    </xf>
    <xf numFmtId="0" fontId="24" fillId="0" borderId="20" xfId="0" applyFont="1" applyBorder="1">
      <alignment vertical="center"/>
    </xf>
    <xf numFmtId="0" fontId="24" fillId="0" borderId="21" xfId="0" applyFont="1" applyBorder="1">
      <alignment vertical="center"/>
    </xf>
    <xf numFmtId="0" fontId="24" fillId="0" borderId="22" xfId="0" applyFont="1" applyBorder="1">
      <alignment vertical="center"/>
    </xf>
    <xf numFmtId="0" fontId="24" fillId="0" borderId="19" xfId="0" applyFont="1" applyBorder="1">
      <alignment vertical="center"/>
    </xf>
    <xf numFmtId="178" fontId="24" fillId="0" borderId="14" xfId="0" applyNumberFormat="1" applyFont="1" applyBorder="1">
      <alignment vertical="center"/>
    </xf>
    <xf numFmtId="178" fontId="24" fillId="0" borderId="19" xfId="0" applyNumberFormat="1" applyFont="1" applyBorder="1">
      <alignment vertical="center"/>
    </xf>
    <xf numFmtId="176" fontId="12" fillId="2" borderId="3" xfId="8" applyNumberFormat="1" applyFont="1" applyFill="1" applyBorder="1" applyAlignment="1">
      <alignment horizontal="centerContinuous" vertical="center"/>
    </xf>
    <xf numFmtId="176" fontId="12" fillId="0" borderId="5" xfId="8" applyNumberFormat="1" applyFont="1" applyBorder="1" applyAlignment="1">
      <alignment horizontal="center" vertical="center"/>
    </xf>
    <xf numFmtId="176" fontId="12" fillId="0" borderId="5" xfId="8" applyNumberFormat="1" applyFont="1" applyBorder="1" applyAlignment="1">
      <alignment vertical="center"/>
    </xf>
    <xf numFmtId="176" fontId="12" fillId="3" borderId="20" xfId="8" applyNumberFormat="1" applyFont="1" applyFill="1" applyBorder="1" applyAlignment="1">
      <alignment horizontal="centerContinuous" vertical="center"/>
    </xf>
    <xf numFmtId="176" fontId="12" fillId="3" borderId="22" xfId="8" applyNumberFormat="1" applyFont="1" applyFill="1" applyBorder="1" applyAlignment="1">
      <alignment horizontal="centerContinuous" vertical="center"/>
    </xf>
    <xf numFmtId="176" fontId="12" fillId="3" borderId="21" xfId="8" applyNumberFormat="1" applyFont="1" applyFill="1" applyBorder="1" applyAlignment="1">
      <alignment horizontal="centerContinuous" vertical="center"/>
    </xf>
    <xf numFmtId="176" fontId="12" fillId="0" borderId="5" xfId="8" applyNumberFormat="1" applyFont="1" applyFill="1" applyBorder="1" applyAlignment="1">
      <alignment vertical="center"/>
    </xf>
    <xf numFmtId="176" fontId="12" fillId="4" borderId="20" xfId="8" applyNumberFormat="1" applyFont="1" applyFill="1" applyBorder="1" applyAlignment="1">
      <alignment horizontal="centerContinuous" vertical="center"/>
    </xf>
    <xf numFmtId="176" fontId="12" fillId="4" borderId="22" xfId="8" applyNumberFormat="1" applyFont="1" applyFill="1" applyBorder="1" applyAlignment="1">
      <alignment horizontal="centerContinuous" vertical="center"/>
    </xf>
    <xf numFmtId="176" fontId="12" fillId="0" borderId="25" xfId="8" applyNumberFormat="1" applyFont="1" applyFill="1" applyBorder="1" applyAlignment="1">
      <alignment horizontal="centerContinuous" vertical="center"/>
    </xf>
    <xf numFmtId="176" fontId="12" fillId="0" borderId="26" xfId="8" applyNumberFormat="1" applyFont="1" applyFill="1" applyBorder="1" applyAlignment="1">
      <alignment horizontal="centerContinuous" vertical="center"/>
    </xf>
    <xf numFmtId="176" fontId="12" fillId="0" borderId="27" xfId="8" applyNumberFormat="1" applyFont="1" applyFill="1" applyBorder="1" applyAlignment="1">
      <alignment horizontal="centerContinuous" vertical="center"/>
    </xf>
    <xf numFmtId="176" fontId="12" fillId="0" borderId="2" xfId="8" applyNumberFormat="1" applyFont="1" applyBorder="1" applyAlignment="1">
      <alignment horizontal="center" vertical="center"/>
    </xf>
    <xf numFmtId="176" fontId="12" fillId="0" borderId="5" xfId="8" applyNumberFormat="1" applyFont="1" applyFill="1" applyBorder="1" applyAlignment="1">
      <alignment horizontal="center" vertical="center" wrapText="1"/>
    </xf>
    <xf numFmtId="176" fontId="12" fillId="0" borderId="14" xfId="8" applyNumberFormat="1" applyFont="1" applyBorder="1" applyAlignment="1">
      <alignment horizontal="center" vertical="center" wrapText="1"/>
    </xf>
    <xf numFmtId="176" fontId="12" fillId="0" borderId="14" xfId="8" applyNumberFormat="1" applyFont="1" applyFill="1" applyBorder="1" applyAlignment="1">
      <alignment horizontal="center" vertical="center" wrapText="1"/>
    </xf>
    <xf numFmtId="176" fontId="12" fillId="0" borderId="7" xfId="8" applyNumberFormat="1" applyFont="1" applyFill="1" applyBorder="1" applyAlignment="1">
      <alignment horizontal="center" vertical="center" wrapText="1"/>
    </xf>
    <xf numFmtId="176" fontId="12" fillId="0" borderId="10" xfId="8" applyNumberFormat="1" applyFont="1" applyFill="1" applyBorder="1" applyAlignment="1">
      <alignment horizontal="center" vertical="center" wrapText="1"/>
    </xf>
    <xf numFmtId="176" fontId="12" fillId="0" borderId="10" xfId="8" applyNumberFormat="1" applyFont="1" applyBorder="1" applyAlignment="1">
      <alignment horizontal="center" vertical="center" wrapText="1"/>
    </xf>
    <xf numFmtId="0" fontId="24" fillId="0" borderId="14" xfId="0" applyFont="1" applyBorder="1" applyAlignment="1">
      <alignment vertical="center" wrapText="1"/>
    </xf>
    <xf numFmtId="176" fontId="24" fillId="0" borderId="24" xfId="0" applyNumberFormat="1" applyFont="1" applyBorder="1">
      <alignment vertical="center"/>
    </xf>
    <xf numFmtId="176" fontId="24" fillId="0" borderId="14" xfId="0" applyNumberFormat="1" applyFont="1" applyBorder="1">
      <alignment vertical="center"/>
    </xf>
    <xf numFmtId="176" fontId="20" fillId="0" borderId="11" xfId="2" applyNumberFormat="1" applyFont="1" applyBorder="1" applyAlignment="1">
      <alignment vertical="center"/>
    </xf>
    <xf numFmtId="176" fontId="20" fillId="0" borderId="0" xfId="2" applyNumberFormat="1" applyFont="1" applyBorder="1" applyAlignment="1">
      <alignment vertical="center"/>
    </xf>
    <xf numFmtId="176" fontId="20" fillId="0" borderId="13" xfId="2" applyNumberFormat="1" applyFont="1" applyBorder="1" applyAlignment="1">
      <alignment vertical="center"/>
    </xf>
    <xf numFmtId="176" fontId="20" fillId="0" borderId="14" xfId="2" applyNumberFormat="1" applyFont="1" applyBorder="1" applyAlignment="1">
      <alignment vertical="center"/>
    </xf>
    <xf numFmtId="176" fontId="24" fillId="0" borderId="19" xfId="0" applyNumberFormat="1" applyFont="1" applyBorder="1">
      <alignment vertical="center"/>
    </xf>
    <xf numFmtId="0" fontId="26" fillId="0" borderId="0" xfId="0" applyFont="1">
      <alignment vertical="center"/>
    </xf>
    <xf numFmtId="0" fontId="27" fillId="0" borderId="0" xfId="0" applyFont="1" applyAlignment="1">
      <alignment vertical="center"/>
    </xf>
    <xf numFmtId="0" fontId="27" fillId="0" borderId="8" xfId="0" applyFont="1" applyBorder="1" applyAlignment="1">
      <alignment vertical="center"/>
    </xf>
    <xf numFmtId="0" fontId="28" fillId="0" borderId="8" xfId="0" applyFont="1" applyBorder="1" applyAlignment="1">
      <alignment vertical="center"/>
    </xf>
    <xf numFmtId="0" fontId="27" fillId="0" borderId="10" xfId="0" applyFont="1" applyBorder="1" applyAlignment="1">
      <alignment vertical="center"/>
    </xf>
    <xf numFmtId="0" fontId="27" fillId="0" borderId="24" xfId="0" applyFont="1" applyBorder="1" applyAlignment="1" applyProtection="1">
      <alignment vertical="center"/>
    </xf>
    <xf numFmtId="37" fontId="27" fillId="0" borderId="24" xfId="0" applyNumberFormat="1" applyFont="1" applyBorder="1" applyAlignment="1" applyProtection="1">
      <alignment vertical="center"/>
    </xf>
    <xf numFmtId="39" fontId="27" fillId="0" borderId="24" xfId="0" applyNumberFormat="1" applyFont="1" applyBorder="1" applyAlignment="1" applyProtection="1">
      <alignment vertical="center"/>
    </xf>
    <xf numFmtId="181" fontId="27" fillId="0" borderId="24" xfId="0" applyNumberFormat="1" applyFont="1" applyBorder="1" applyAlignment="1" applyProtection="1">
      <alignment vertical="center"/>
    </xf>
    <xf numFmtId="182" fontId="27" fillId="0" borderId="24" xfId="0" applyNumberFormat="1" applyFont="1" applyBorder="1" applyAlignment="1" applyProtection="1">
      <alignment vertical="center"/>
    </xf>
    <xf numFmtId="176" fontId="12" fillId="0" borderId="24" xfId="8" applyNumberFormat="1" applyFont="1" applyFill="1" applyBorder="1" applyAlignment="1">
      <alignment horizontal="center" vertical="center" wrapText="1"/>
    </xf>
    <xf numFmtId="176" fontId="12" fillId="0" borderId="20" xfId="8" applyNumberFormat="1" applyFont="1" applyFill="1" applyBorder="1" applyAlignment="1">
      <alignment horizontal="centerContinuous" vertical="center"/>
    </xf>
    <xf numFmtId="176" fontId="12" fillId="0" borderId="22" xfId="8" applyNumberFormat="1" applyFont="1" applyFill="1" applyBorder="1" applyAlignment="1">
      <alignment vertical="center"/>
    </xf>
    <xf numFmtId="176" fontId="12" fillId="0" borderId="21" xfId="8" applyNumberFormat="1" applyFont="1" applyFill="1" applyBorder="1" applyAlignment="1">
      <alignment vertical="center"/>
    </xf>
    <xf numFmtId="176" fontId="28" fillId="0" borderId="0" xfId="11" applyNumberFormat="1" applyFont="1" applyAlignment="1">
      <alignment vertical="center"/>
    </xf>
    <xf numFmtId="176" fontId="27" fillId="0" borderId="0" xfId="0" applyNumberFormat="1" applyFont="1">
      <alignment vertical="center"/>
    </xf>
    <xf numFmtId="176" fontId="28" fillId="0" borderId="0" xfId="11" applyNumberFormat="1" applyFont="1" applyBorder="1" applyAlignment="1">
      <alignment vertical="center"/>
    </xf>
    <xf numFmtId="176" fontId="27" fillId="0" borderId="0" xfId="0" applyNumberFormat="1" applyFont="1" applyAlignment="1">
      <alignment vertical="center" shrinkToFit="1"/>
    </xf>
    <xf numFmtId="176" fontId="28" fillId="0" borderId="0" xfId="0" applyNumberFormat="1" applyFont="1" applyBorder="1" applyAlignment="1">
      <alignment vertical="center"/>
    </xf>
    <xf numFmtId="176" fontId="27" fillId="0" borderId="0" xfId="0" applyNumberFormat="1" applyFont="1" applyAlignment="1">
      <alignment vertical="center"/>
    </xf>
    <xf numFmtId="176" fontId="28" fillId="0" borderId="8" xfId="11" applyNumberFormat="1" applyFont="1" applyBorder="1" applyAlignment="1">
      <alignment vertical="center"/>
    </xf>
    <xf numFmtId="176" fontId="28" fillId="0" borderId="0" xfId="11" applyNumberFormat="1" applyFont="1" applyAlignment="1">
      <alignment horizontal="right" vertical="center"/>
    </xf>
    <xf numFmtId="176" fontId="28" fillId="0" borderId="20" xfId="11" applyNumberFormat="1" applyFont="1" applyBorder="1" applyAlignment="1">
      <alignment vertical="center"/>
    </xf>
    <xf numFmtId="176" fontId="28" fillId="0" borderId="22" xfId="11" applyNumberFormat="1" applyFont="1" applyBorder="1" applyAlignment="1">
      <alignment vertical="center"/>
    </xf>
    <xf numFmtId="176" fontId="28" fillId="0" borderId="24" xfId="11" applyNumberFormat="1" applyFont="1" applyBorder="1" applyAlignment="1">
      <alignment vertical="center"/>
    </xf>
    <xf numFmtId="183" fontId="28" fillId="0" borderId="24" xfId="11" applyNumberFormat="1" applyFont="1" applyBorder="1" applyAlignment="1">
      <alignment vertical="center"/>
    </xf>
    <xf numFmtId="176" fontId="28" fillId="0" borderId="0" xfId="11" applyNumberFormat="1" applyFont="1" applyAlignment="1" applyProtection="1">
      <alignment vertical="center"/>
      <protection locked="0"/>
    </xf>
    <xf numFmtId="176" fontId="28" fillId="0" borderId="1" xfId="11" applyNumberFormat="1" applyFont="1" applyBorder="1" applyAlignment="1">
      <alignment vertical="center"/>
    </xf>
    <xf numFmtId="176" fontId="28" fillId="0" borderId="3" xfId="11" applyNumberFormat="1" applyFont="1" applyBorder="1" applyAlignment="1">
      <alignment vertical="center"/>
    </xf>
    <xf numFmtId="176" fontId="28" fillId="0" borderId="2" xfId="11" applyNumberFormat="1" applyFont="1" applyBorder="1" applyAlignment="1">
      <alignment vertical="center"/>
    </xf>
    <xf numFmtId="176" fontId="28" fillId="0" borderId="21" xfId="11" applyNumberFormat="1" applyFont="1" applyBorder="1" applyAlignment="1">
      <alignment horizontal="center" vertical="center"/>
    </xf>
    <xf numFmtId="176" fontId="28" fillId="0" borderId="11" xfId="11" applyNumberFormat="1" applyFont="1" applyBorder="1" applyAlignment="1">
      <alignment vertical="center"/>
    </xf>
    <xf numFmtId="176" fontId="28" fillId="0" borderId="14" xfId="11" applyNumberFormat="1" applyFont="1" applyBorder="1" applyAlignment="1">
      <alignment vertical="center"/>
    </xf>
    <xf numFmtId="176" fontId="28" fillId="0" borderId="14" xfId="11" applyNumberFormat="1" applyFont="1" applyBorder="1" applyAlignment="1">
      <alignment horizontal="center" vertical="center"/>
    </xf>
    <xf numFmtId="176" fontId="28" fillId="0" borderId="5" xfId="11" applyNumberFormat="1" applyFont="1" applyBorder="1" applyAlignment="1">
      <alignment vertical="center"/>
    </xf>
    <xf numFmtId="176" fontId="28" fillId="0" borderId="6" xfId="11" applyNumberFormat="1" applyFont="1" applyBorder="1" applyAlignment="1">
      <alignment vertical="center"/>
    </xf>
    <xf numFmtId="176" fontId="28" fillId="0" borderId="6" xfId="11" applyNumberFormat="1" applyFont="1" applyBorder="1" applyAlignment="1">
      <alignment vertical="top"/>
    </xf>
    <xf numFmtId="176" fontId="28" fillId="0" borderId="10" xfId="11" applyNumberFormat="1" applyFont="1" applyBorder="1" applyAlignment="1">
      <alignment vertical="center" wrapText="1"/>
    </xf>
    <xf numFmtId="176" fontId="28" fillId="0" borderId="10" xfId="11" applyNumberFormat="1" applyFont="1" applyBorder="1" applyAlignment="1">
      <alignment vertical="top"/>
    </xf>
    <xf numFmtId="176" fontId="28" fillId="0" borderId="10" xfId="11" applyNumberFormat="1" applyFont="1" applyBorder="1" applyAlignment="1">
      <alignment horizontal="center" vertical="top"/>
    </xf>
    <xf numFmtId="176" fontId="28" fillId="0" borderId="28" xfId="11" applyNumberFormat="1" applyFont="1" applyBorder="1" applyAlignment="1">
      <alignment vertical="center"/>
    </xf>
    <xf numFmtId="184" fontId="28" fillId="0" borderId="24" xfId="11" applyNumberFormat="1" applyFont="1" applyBorder="1" applyAlignment="1">
      <alignment vertical="center" shrinkToFit="1"/>
    </xf>
    <xf numFmtId="176" fontId="28" fillId="0" borderId="0" xfId="11" applyNumberFormat="1" applyFont="1" applyAlignment="1">
      <alignment vertical="center" shrinkToFit="1"/>
    </xf>
    <xf numFmtId="176" fontId="20" fillId="0" borderId="0" xfId="0" applyNumberFormat="1" applyFont="1" applyFill="1">
      <alignment vertical="center"/>
    </xf>
    <xf numFmtId="176" fontId="20" fillId="0" borderId="0" xfId="0" applyNumberFormat="1" applyFont="1" applyFill="1" applyAlignment="1">
      <alignment horizontal="right" vertical="center"/>
    </xf>
    <xf numFmtId="176" fontId="20" fillId="0" borderId="1" xfId="0" applyNumberFormat="1" applyFont="1" applyFill="1" applyBorder="1" applyAlignment="1">
      <alignment vertical="center"/>
    </xf>
    <xf numFmtId="176" fontId="20" fillId="0" borderId="3" xfId="0" applyNumberFormat="1" applyFont="1" applyFill="1" applyBorder="1" applyAlignment="1">
      <alignment vertical="center"/>
    </xf>
    <xf numFmtId="176" fontId="20" fillId="0" borderId="3" xfId="0" applyNumberFormat="1" applyFont="1" applyFill="1" applyBorder="1">
      <alignment vertical="center"/>
    </xf>
    <xf numFmtId="176" fontId="20" fillId="0" borderId="2" xfId="0" applyNumberFormat="1" applyFont="1" applyFill="1" applyBorder="1">
      <alignment vertical="center"/>
    </xf>
    <xf numFmtId="176" fontId="20" fillId="0" borderId="0" xfId="0" applyNumberFormat="1" applyFont="1" applyFill="1" applyBorder="1">
      <alignment vertical="center"/>
    </xf>
    <xf numFmtId="176" fontId="20" fillId="0" borderId="6" xfId="0" applyNumberFormat="1" applyFont="1" applyFill="1" applyBorder="1" applyAlignment="1">
      <alignment vertical="center"/>
    </xf>
    <xf numFmtId="176" fontId="20" fillId="0" borderId="8" xfId="0" applyNumberFormat="1" applyFont="1" applyFill="1" applyBorder="1" applyAlignment="1">
      <alignment vertical="center"/>
    </xf>
    <xf numFmtId="176" fontId="20" fillId="0" borderId="8" xfId="0" applyNumberFormat="1" applyFont="1" applyFill="1" applyBorder="1">
      <alignment vertical="center"/>
    </xf>
    <xf numFmtId="176" fontId="20" fillId="0" borderId="7" xfId="0" applyNumberFormat="1" applyFont="1" applyFill="1" applyBorder="1">
      <alignment vertical="center"/>
    </xf>
    <xf numFmtId="176" fontId="20" fillId="0" borderId="0" xfId="0" applyNumberFormat="1" applyFont="1" applyFill="1" applyAlignment="1">
      <alignment vertical="center"/>
    </xf>
    <xf numFmtId="176" fontId="20" fillId="2" borderId="39" xfId="0" applyNumberFormat="1" applyFont="1" applyFill="1" applyBorder="1">
      <alignment vertical="center"/>
    </xf>
    <xf numFmtId="176" fontId="20" fillId="2" borderId="40" xfId="0" applyNumberFormat="1" applyFont="1" applyFill="1" applyBorder="1" applyAlignment="1">
      <alignment vertical="center"/>
    </xf>
    <xf numFmtId="176" fontId="20" fillId="2" borderId="40" xfId="0" applyNumberFormat="1" applyFont="1" applyFill="1" applyBorder="1">
      <alignment vertical="center"/>
    </xf>
    <xf numFmtId="176" fontId="20" fillId="2" borderId="41" xfId="0" applyNumberFormat="1" applyFont="1" applyFill="1" applyBorder="1">
      <alignment vertical="center"/>
    </xf>
    <xf numFmtId="176" fontId="20" fillId="2" borderId="42" xfId="0" applyNumberFormat="1" applyFont="1" applyFill="1" applyBorder="1">
      <alignment vertical="center"/>
    </xf>
    <xf numFmtId="176" fontId="20" fillId="2" borderId="1" xfId="0" applyNumberFormat="1" applyFont="1" applyFill="1" applyBorder="1" applyAlignment="1">
      <alignment vertical="center"/>
    </xf>
    <xf numFmtId="176" fontId="20" fillId="2" borderId="3" xfId="0" applyNumberFormat="1" applyFont="1" applyFill="1" applyBorder="1" applyAlignment="1">
      <alignment vertical="center"/>
    </xf>
    <xf numFmtId="176" fontId="20" fillId="2" borderId="3" xfId="0" applyNumberFormat="1" applyFont="1" applyFill="1" applyBorder="1">
      <alignment vertical="center"/>
    </xf>
    <xf numFmtId="176" fontId="20" fillId="2" borderId="2" xfId="0" applyNumberFormat="1" applyFont="1" applyFill="1" applyBorder="1">
      <alignment vertical="center"/>
    </xf>
    <xf numFmtId="176" fontId="20" fillId="2" borderId="43" xfId="0" applyNumberFormat="1" applyFont="1" applyFill="1" applyBorder="1">
      <alignment vertical="center"/>
    </xf>
    <xf numFmtId="176" fontId="20" fillId="0" borderId="20" xfId="0" applyNumberFormat="1" applyFont="1" applyFill="1" applyBorder="1">
      <alignment vertical="center"/>
    </xf>
    <xf numFmtId="176" fontId="20" fillId="0" borderId="21" xfId="0" applyNumberFormat="1" applyFont="1" applyFill="1" applyBorder="1">
      <alignment vertical="center"/>
    </xf>
    <xf numFmtId="176" fontId="20" fillId="2" borderId="6" xfId="0" applyNumberFormat="1" applyFont="1" applyFill="1" applyBorder="1" applyAlignment="1">
      <alignment vertical="center"/>
    </xf>
    <xf numFmtId="176" fontId="20" fillId="2" borderId="8" xfId="0" applyNumberFormat="1" applyFont="1" applyFill="1" applyBorder="1" applyAlignment="1">
      <alignment vertical="center"/>
    </xf>
    <xf numFmtId="176" fontId="20" fillId="2" borderId="8" xfId="0" applyNumberFormat="1" applyFont="1" applyFill="1" applyBorder="1">
      <alignment vertical="center"/>
    </xf>
    <xf numFmtId="176" fontId="20" fillId="2" borderId="7" xfId="0" applyNumberFormat="1" applyFont="1" applyFill="1" applyBorder="1">
      <alignment vertical="center"/>
    </xf>
    <xf numFmtId="176" fontId="20" fillId="2" borderId="0" xfId="0" applyNumberFormat="1" applyFont="1" applyFill="1" applyBorder="1" applyAlignment="1">
      <alignment vertical="center"/>
    </xf>
    <xf numFmtId="176" fontId="20" fillId="2" borderId="0" xfId="0" applyNumberFormat="1" applyFont="1" applyFill="1" applyBorder="1">
      <alignment vertical="center"/>
    </xf>
    <xf numFmtId="176" fontId="20" fillId="2" borderId="2" xfId="0" applyNumberFormat="1" applyFont="1" applyFill="1" applyBorder="1" applyAlignment="1">
      <alignment vertical="center"/>
    </xf>
    <xf numFmtId="176" fontId="20" fillId="2" borderId="1" xfId="0" applyNumberFormat="1" applyFont="1" applyFill="1" applyBorder="1">
      <alignment vertical="center"/>
    </xf>
    <xf numFmtId="176" fontId="20" fillId="2" borderId="7" xfId="0" applyNumberFormat="1" applyFont="1" applyFill="1" applyBorder="1" applyAlignment="1">
      <alignment vertical="center"/>
    </xf>
    <xf numFmtId="176" fontId="20" fillId="2" borderId="6" xfId="0" applyNumberFormat="1" applyFont="1" applyFill="1" applyBorder="1">
      <alignment vertical="center"/>
    </xf>
    <xf numFmtId="176" fontId="20" fillId="2" borderId="20" xfId="0" applyNumberFormat="1" applyFont="1" applyFill="1" applyBorder="1">
      <alignment vertical="center"/>
    </xf>
    <xf numFmtId="176" fontId="20" fillId="2" borderId="22" xfId="0" applyNumberFormat="1" applyFont="1" applyFill="1" applyBorder="1">
      <alignment vertical="center"/>
    </xf>
    <xf numFmtId="176" fontId="20" fillId="2" borderId="21" xfId="0" applyNumberFormat="1" applyFont="1" applyFill="1" applyBorder="1">
      <alignment vertical="center"/>
    </xf>
    <xf numFmtId="176" fontId="20" fillId="2" borderId="44" xfId="0" applyNumberFormat="1" applyFont="1" applyFill="1" applyBorder="1">
      <alignment vertical="center"/>
    </xf>
    <xf numFmtId="176" fontId="20" fillId="2" borderId="45" xfId="0" applyNumberFormat="1" applyFont="1" applyFill="1" applyBorder="1" applyAlignment="1">
      <alignment vertical="center"/>
    </xf>
    <xf numFmtId="176" fontId="20" fillId="2" borderId="45" xfId="0" applyNumberFormat="1" applyFont="1" applyFill="1" applyBorder="1">
      <alignment vertical="center"/>
    </xf>
    <xf numFmtId="176" fontId="20" fillId="2" borderId="46" xfId="0" applyNumberFormat="1" applyFont="1" applyFill="1" applyBorder="1">
      <alignment vertical="center"/>
    </xf>
    <xf numFmtId="176" fontId="20" fillId="0" borderId="1" xfId="0" applyNumberFormat="1" applyFont="1" applyFill="1" applyBorder="1">
      <alignment vertical="center"/>
    </xf>
    <xf numFmtId="176" fontId="20" fillId="0" borderId="6" xfId="0" applyNumberFormat="1" applyFont="1" applyFill="1" applyBorder="1">
      <alignment vertical="center"/>
    </xf>
    <xf numFmtId="176" fontId="20" fillId="3" borderId="47" xfId="0" applyNumberFormat="1" applyFont="1" applyFill="1" applyBorder="1">
      <alignment vertical="center"/>
    </xf>
    <xf numFmtId="176" fontId="20" fillId="3" borderId="48" xfId="0" applyNumberFormat="1" applyFont="1" applyFill="1" applyBorder="1">
      <alignment vertical="center"/>
    </xf>
    <xf numFmtId="176" fontId="20" fillId="3" borderId="49" xfId="0" applyNumberFormat="1" applyFont="1" applyFill="1" applyBorder="1">
      <alignment vertical="center"/>
    </xf>
    <xf numFmtId="176" fontId="20" fillId="3" borderId="50" xfId="0" applyNumberFormat="1" applyFont="1" applyFill="1" applyBorder="1">
      <alignment vertical="center"/>
    </xf>
    <xf numFmtId="176" fontId="20" fillId="3" borderId="1" xfId="0" applyNumberFormat="1" applyFont="1" applyFill="1" applyBorder="1">
      <alignment vertical="center"/>
    </xf>
    <xf numFmtId="176" fontId="20" fillId="3" borderId="3" xfId="0" applyNumberFormat="1" applyFont="1" applyFill="1" applyBorder="1">
      <alignment vertical="center"/>
    </xf>
    <xf numFmtId="176" fontId="20" fillId="3" borderId="2" xfId="0" applyNumberFormat="1" applyFont="1" applyFill="1" applyBorder="1">
      <alignment vertical="center"/>
    </xf>
    <xf numFmtId="176" fontId="20" fillId="3" borderId="51" xfId="0" applyNumberFormat="1" applyFont="1" applyFill="1" applyBorder="1">
      <alignment vertical="center"/>
    </xf>
    <xf numFmtId="176" fontId="20" fillId="3" borderId="6" xfId="0" applyNumberFormat="1" applyFont="1" applyFill="1" applyBorder="1">
      <alignment vertical="center"/>
    </xf>
    <xf numFmtId="176" fontId="20" fillId="3" borderId="8" xfId="0" applyNumberFormat="1" applyFont="1" applyFill="1" applyBorder="1">
      <alignment vertical="center"/>
    </xf>
    <xf numFmtId="176" fontId="20" fillId="3" borderId="7" xfId="0" applyNumberFormat="1" applyFont="1" applyFill="1" applyBorder="1">
      <alignment vertical="center"/>
    </xf>
    <xf numFmtId="176" fontId="20" fillId="3" borderId="0" xfId="0" applyNumberFormat="1" applyFont="1" applyFill="1" applyBorder="1">
      <alignment vertical="center"/>
    </xf>
    <xf numFmtId="176" fontId="20" fillId="3" borderId="20" xfId="0" applyNumberFormat="1" applyFont="1" applyFill="1" applyBorder="1">
      <alignment vertical="center"/>
    </xf>
    <xf numFmtId="176" fontId="20" fillId="3" borderId="22" xfId="0" applyNumberFormat="1" applyFont="1" applyFill="1" applyBorder="1">
      <alignment vertical="center"/>
    </xf>
    <xf numFmtId="176" fontId="20" fillId="3" borderId="21" xfId="0" applyNumberFormat="1" applyFont="1" applyFill="1" applyBorder="1">
      <alignment vertical="center"/>
    </xf>
    <xf numFmtId="176" fontId="20" fillId="3" borderId="52" xfId="0" applyNumberFormat="1" applyFont="1" applyFill="1" applyBorder="1">
      <alignment vertical="center"/>
    </xf>
    <xf numFmtId="176" fontId="20" fillId="3" borderId="53" xfId="0" applyNumberFormat="1" applyFont="1" applyFill="1" applyBorder="1">
      <alignment vertical="center"/>
    </xf>
    <xf numFmtId="176" fontId="20" fillId="3" borderId="54" xfId="0" applyNumberFormat="1" applyFont="1" applyFill="1" applyBorder="1">
      <alignment vertical="center"/>
    </xf>
    <xf numFmtId="176" fontId="20" fillId="0" borderId="0" xfId="0" applyNumberFormat="1" applyFont="1" applyFill="1" applyBorder="1" applyAlignment="1">
      <alignment horizontal="center" vertical="center" textRotation="255"/>
    </xf>
    <xf numFmtId="183" fontId="20" fillId="0" borderId="0" xfId="0" applyNumberFormat="1" applyFont="1" applyFill="1">
      <alignment vertical="center"/>
    </xf>
    <xf numFmtId="176" fontId="20" fillId="4" borderId="55" xfId="0" applyNumberFormat="1" applyFont="1" applyFill="1" applyBorder="1">
      <alignment vertical="center"/>
    </xf>
    <xf numFmtId="176" fontId="20" fillId="4" borderId="56" xfId="0" applyNumberFormat="1" applyFont="1" applyFill="1" applyBorder="1">
      <alignment vertical="center"/>
    </xf>
    <xf numFmtId="176" fontId="20" fillId="4" borderId="57" xfId="0" applyNumberFormat="1" applyFont="1" applyFill="1" applyBorder="1">
      <alignment vertical="center"/>
    </xf>
    <xf numFmtId="176" fontId="20" fillId="4" borderId="58" xfId="0" applyNumberFormat="1" applyFont="1" applyFill="1" applyBorder="1">
      <alignment vertical="center"/>
    </xf>
    <xf numFmtId="176" fontId="20" fillId="4" borderId="1" xfId="0" applyNumberFormat="1" applyFont="1" applyFill="1" applyBorder="1">
      <alignment vertical="center"/>
    </xf>
    <xf numFmtId="176" fontId="20" fillId="4" borderId="3" xfId="0" applyNumberFormat="1" applyFont="1" applyFill="1" applyBorder="1">
      <alignment vertical="center"/>
    </xf>
    <xf numFmtId="176" fontId="20" fillId="4" borderId="2" xfId="0" applyNumberFormat="1" applyFont="1" applyFill="1" applyBorder="1">
      <alignment vertical="center"/>
    </xf>
    <xf numFmtId="176" fontId="20" fillId="4" borderId="59" xfId="0" applyNumberFormat="1" applyFont="1" applyFill="1" applyBorder="1">
      <alignment vertical="center"/>
    </xf>
    <xf numFmtId="176" fontId="20" fillId="4" borderId="6" xfId="0" applyNumberFormat="1" applyFont="1" applyFill="1" applyBorder="1">
      <alignment vertical="center"/>
    </xf>
    <xf numFmtId="176" fontId="20" fillId="4" borderId="8" xfId="0" applyNumberFormat="1" applyFont="1" applyFill="1" applyBorder="1">
      <alignment vertical="center"/>
    </xf>
    <xf numFmtId="176" fontId="20" fillId="4" borderId="7" xfId="0" applyNumberFormat="1" applyFont="1" applyFill="1" applyBorder="1">
      <alignment vertical="center"/>
    </xf>
    <xf numFmtId="176" fontId="20" fillId="4" borderId="0" xfId="0" applyNumberFormat="1" applyFont="1" applyFill="1" applyBorder="1">
      <alignment vertical="center"/>
    </xf>
    <xf numFmtId="176" fontId="20" fillId="4" borderId="20" xfId="0" applyNumberFormat="1" applyFont="1" applyFill="1" applyBorder="1">
      <alignment vertical="center"/>
    </xf>
    <xf numFmtId="176" fontId="20" fillId="4" borderId="22" xfId="0" applyNumberFormat="1" applyFont="1" applyFill="1" applyBorder="1">
      <alignment vertical="center"/>
    </xf>
    <xf numFmtId="176" fontId="20" fillId="4" borderId="21" xfId="0" applyNumberFormat="1" applyFont="1" applyFill="1" applyBorder="1">
      <alignment vertical="center"/>
    </xf>
    <xf numFmtId="176" fontId="20" fillId="4" borderId="60" xfId="0" applyNumberFormat="1" applyFont="1" applyFill="1" applyBorder="1">
      <alignment vertical="center"/>
    </xf>
    <xf numFmtId="176" fontId="20" fillId="4" borderId="61" xfId="0" applyNumberFormat="1" applyFont="1" applyFill="1" applyBorder="1">
      <alignment vertical="center"/>
    </xf>
    <xf numFmtId="176" fontId="20" fillId="4" borderId="62" xfId="0" applyNumberFormat="1" applyFont="1" applyFill="1" applyBorder="1">
      <alignment vertical="center"/>
    </xf>
    <xf numFmtId="176" fontId="20" fillId="0" borderId="10" xfId="2" applyNumberFormat="1" applyFont="1" applyBorder="1" applyAlignment="1">
      <alignment horizontal="center" vertical="center"/>
    </xf>
    <xf numFmtId="178" fontId="20" fillId="0" borderId="14" xfId="2" applyNumberFormat="1" applyFont="1" applyBorder="1">
      <alignment vertical="center"/>
    </xf>
    <xf numFmtId="178" fontId="20" fillId="0" borderId="19" xfId="2" applyNumberFormat="1" applyFont="1" applyBorder="1">
      <alignment vertical="center"/>
    </xf>
    <xf numFmtId="178" fontId="20" fillId="0" borderId="22" xfId="2" applyNumberFormat="1" applyFont="1" applyBorder="1">
      <alignment vertical="center"/>
    </xf>
    <xf numFmtId="178" fontId="20" fillId="0" borderId="23" xfId="2" applyNumberFormat="1" applyFont="1" applyBorder="1">
      <alignment vertical="center"/>
    </xf>
    <xf numFmtId="178" fontId="20" fillId="0" borderId="21" xfId="2" applyNumberFormat="1" applyFont="1" applyBorder="1">
      <alignment vertical="center"/>
    </xf>
    <xf numFmtId="176" fontId="21" fillId="0" borderId="0" xfId="2" applyNumberFormat="1" applyFont="1">
      <alignment vertical="center"/>
    </xf>
    <xf numFmtId="0" fontId="24" fillId="0" borderId="10" xfId="0" applyFont="1" applyBorder="1" applyAlignment="1">
      <alignment horizontal="center" vertical="center"/>
    </xf>
    <xf numFmtId="0" fontId="24" fillId="0" borderId="14" xfId="0" applyFont="1" applyBorder="1" applyAlignment="1">
      <alignment horizontal="center" vertical="center"/>
    </xf>
    <xf numFmtId="0" fontId="24" fillId="0" borderId="5" xfId="0" applyFont="1" applyBorder="1" applyAlignment="1">
      <alignment horizontal="center" vertical="center"/>
    </xf>
    <xf numFmtId="0" fontId="25" fillId="0" borderId="20" xfId="9" applyNumberFormat="1" applyFont="1" applyFill="1" applyBorder="1" applyAlignment="1">
      <alignment horizontal="center" vertical="center"/>
    </xf>
    <xf numFmtId="0" fontId="25" fillId="0" borderId="21" xfId="9" applyNumberFormat="1" applyFont="1" applyFill="1" applyBorder="1" applyAlignment="1">
      <alignment vertical="center"/>
    </xf>
    <xf numFmtId="0" fontId="29" fillId="0" borderId="0" xfId="0" applyFont="1">
      <alignment vertical="center"/>
    </xf>
    <xf numFmtId="0" fontId="29" fillId="0" borderId="0" xfId="0" applyFont="1" applyAlignment="1">
      <alignment horizontal="center" vertical="center"/>
    </xf>
    <xf numFmtId="0" fontId="29" fillId="0" borderId="0" xfId="0" applyFont="1" applyAlignment="1">
      <alignment horizontal="right" vertical="center"/>
    </xf>
    <xf numFmtId="0" fontId="29" fillId="0" borderId="20" xfId="0" applyFont="1" applyBorder="1">
      <alignment vertical="center"/>
    </xf>
    <xf numFmtId="0" fontId="29" fillId="0" borderId="22" xfId="0" applyFont="1" applyBorder="1">
      <alignment vertical="center"/>
    </xf>
    <xf numFmtId="185" fontId="29" fillId="0" borderId="11" xfId="0" applyNumberFormat="1" applyFont="1" applyBorder="1">
      <alignment vertical="center"/>
    </xf>
    <xf numFmtId="0" fontId="29" fillId="0" borderId="0" xfId="0" applyFont="1" applyBorder="1">
      <alignment vertical="center"/>
    </xf>
    <xf numFmtId="0" fontId="29" fillId="0" borderId="12" xfId="0" applyFont="1" applyBorder="1">
      <alignment vertical="center"/>
    </xf>
    <xf numFmtId="185" fontId="29" fillId="0" borderId="15" xfId="0" applyNumberFormat="1" applyFont="1" applyBorder="1">
      <alignment vertical="center"/>
    </xf>
    <xf numFmtId="0" fontId="29" fillId="0" borderId="17" xfId="0" applyFont="1" applyBorder="1">
      <alignment vertical="center"/>
    </xf>
    <xf numFmtId="0" fontId="29" fillId="0" borderId="16" xfId="0" applyFont="1" applyBorder="1">
      <alignment vertical="center"/>
    </xf>
    <xf numFmtId="185" fontId="29" fillId="0" borderId="6" xfId="0" applyNumberFormat="1" applyFont="1" applyBorder="1">
      <alignment vertical="center"/>
    </xf>
    <xf numFmtId="0" fontId="29" fillId="0" borderId="8" xfId="0" applyFont="1" applyBorder="1">
      <alignment vertical="center"/>
    </xf>
    <xf numFmtId="0" fontId="29" fillId="0" borderId="7" xfId="0" applyFont="1" applyBorder="1">
      <alignment vertical="center"/>
    </xf>
    <xf numFmtId="0" fontId="29" fillId="0" borderId="21" xfId="0" applyFont="1" applyBorder="1">
      <alignment vertical="center"/>
    </xf>
    <xf numFmtId="0" fontId="29" fillId="0" borderId="0" xfId="0" applyNumberFormat="1" applyFont="1" applyAlignment="1">
      <alignment horizontal="right" vertical="center"/>
    </xf>
    <xf numFmtId="0" fontId="29" fillId="0" borderId="0" xfId="0" applyFont="1" applyAlignment="1">
      <alignment horizontal="left" vertical="center"/>
    </xf>
    <xf numFmtId="176" fontId="29" fillId="0" borderId="24" xfId="0" applyNumberFormat="1" applyFont="1" applyBorder="1">
      <alignment vertical="center"/>
    </xf>
    <xf numFmtId="176" fontId="28" fillId="0" borderId="0" xfId="0" applyNumberFormat="1" applyFont="1">
      <alignment vertical="center"/>
    </xf>
    <xf numFmtId="176" fontId="28" fillId="4" borderId="29" xfId="11" applyNumberFormat="1" applyFont="1" applyFill="1" applyBorder="1" applyAlignment="1">
      <alignment vertical="center"/>
    </xf>
    <xf numFmtId="176" fontId="28" fillId="4" borderId="10" xfId="11" applyNumberFormat="1" applyFont="1" applyFill="1" applyBorder="1" applyAlignment="1">
      <alignment vertical="center" shrinkToFit="1"/>
    </xf>
    <xf numFmtId="0" fontId="24" fillId="0" borderId="0" xfId="0" applyFont="1" applyBorder="1" applyAlignment="1">
      <alignment vertical="center"/>
    </xf>
    <xf numFmtId="180" fontId="24" fillId="0" borderId="14" xfId="0" applyNumberFormat="1" applyFont="1" applyFill="1" applyBorder="1">
      <alignment vertical="center"/>
    </xf>
    <xf numFmtId="0" fontId="24" fillId="0" borderId="30" xfId="0" applyFont="1" applyFill="1" applyBorder="1">
      <alignment vertical="center"/>
    </xf>
    <xf numFmtId="179" fontId="24" fillId="0" borderId="30" xfId="0" applyNumberFormat="1" applyFont="1" applyFill="1" applyBorder="1">
      <alignment vertical="center"/>
    </xf>
    <xf numFmtId="0" fontId="24" fillId="0" borderId="31" xfId="0" applyFont="1" applyFill="1" applyBorder="1">
      <alignment vertical="center"/>
    </xf>
    <xf numFmtId="179" fontId="24" fillId="0" borderId="31" xfId="0" applyNumberFormat="1" applyFont="1" applyFill="1" applyBorder="1">
      <alignment vertical="center"/>
    </xf>
    <xf numFmtId="180" fontId="24" fillId="0" borderId="19" xfId="0" applyNumberFormat="1" applyFont="1" applyFill="1" applyBorder="1">
      <alignment vertical="center"/>
    </xf>
    <xf numFmtId="0" fontId="24" fillId="0" borderId="32" xfId="0" applyFont="1" applyFill="1" applyBorder="1">
      <alignment vertical="center"/>
    </xf>
    <xf numFmtId="179" fontId="24" fillId="0" borderId="32" xfId="0" applyNumberFormat="1" applyFont="1" applyFill="1" applyBorder="1">
      <alignment vertical="center"/>
    </xf>
    <xf numFmtId="0" fontId="24" fillId="0" borderId="33" xfId="0" applyFont="1" applyFill="1" applyBorder="1">
      <alignment vertical="center"/>
    </xf>
    <xf numFmtId="179" fontId="24" fillId="0" borderId="33" xfId="0" applyNumberFormat="1" applyFont="1" applyFill="1" applyBorder="1">
      <alignment vertical="center"/>
    </xf>
    <xf numFmtId="180" fontId="24" fillId="0" borderId="24" xfId="0" applyNumberFormat="1" applyFont="1" applyFill="1" applyBorder="1">
      <alignment vertical="center"/>
    </xf>
    <xf numFmtId="0" fontId="24" fillId="0" borderId="24" xfId="0" applyFont="1" applyFill="1" applyBorder="1">
      <alignment vertical="center"/>
    </xf>
    <xf numFmtId="179" fontId="24" fillId="0" borderId="24" xfId="0" applyNumberFormat="1" applyFont="1" applyFill="1" applyBorder="1">
      <alignment vertical="center"/>
    </xf>
    <xf numFmtId="0" fontId="29" fillId="0" borderId="0" xfId="0" applyFont="1" applyFill="1" applyBorder="1">
      <alignment vertical="center"/>
    </xf>
    <xf numFmtId="0" fontId="21" fillId="0" borderId="0" xfId="0" applyFont="1" applyFill="1" applyBorder="1">
      <alignment vertical="center"/>
    </xf>
    <xf numFmtId="0" fontId="21" fillId="0" borderId="0" xfId="0" applyFont="1">
      <alignment vertical="center"/>
    </xf>
    <xf numFmtId="0" fontId="21" fillId="0" borderId="0" xfId="0" applyFont="1" applyFill="1">
      <alignment vertical="center"/>
    </xf>
    <xf numFmtId="176" fontId="12" fillId="3" borderId="22" xfId="8" applyNumberFormat="1" applyFont="1" applyFill="1" applyBorder="1" applyAlignment="1">
      <alignment horizontal="center" vertical="center"/>
    </xf>
    <xf numFmtId="176" fontId="12" fillId="3" borderId="22" xfId="8" applyNumberFormat="1" applyFont="1" applyFill="1" applyBorder="1" applyAlignment="1">
      <alignment horizontal="left" vertical="center"/>
    </xf>
    <xf numFmtId="176" fontId="12" fillId="3" borderId="21" xfId="8" applyNumberFormat="1" applyFont="1" applyFill="1" applyBorder="1" applyAlignment="1">
      <alignment horizontal="center" vertical="center"/>
    </xf>
    <xf numFmtId="176" fontId="12" fillId="2" borderId="20" xfId="8" applyNumberFormat="1" applyFont="1" applyFill="1" applyBorder="1" applyAlignment="1">
      <alignment horizontal="centerContinuous" vertical="center"/>
    </xf>
    <xf numFmtId="176" fontId="12" fillId="2" borderId="22" xfId="8" applyNumberFormat="1" applyFont="1" applyFill="1" applyBorder="1" applyAlignment="1">
      <alignment horizontal="centerContinuous" vertical="center"/>
    </xf>
    <xf numFmtId="176" fontId="12" fillId="2" borderId="22" xfId="8" applyNumberFormat="1" applyFont="1" applyFill="1" applyBorder="1" applyAlignment="1">
      <alignment horizontal="center" vertical="center"/>
    </xf>
    <xf numFmtId="176" fontId="12" fillId="2" borderId="22" xfId="8" applyNumberFormat="1" applyFont="1" applyFill="1" applyBorder="1" applyAlignment="1">
      <alignment horizontal="left" vertical="center"/>
    </xf>
    <xf numFmtId="176" fontId="12" fillId="2" borderId="21" xfId="8" applyNumberFormat="1" applyFont="1" applyFill="1" applyBorder="1" applyAlignment="1">
      <alignment horizontal="center" vertical="center"/>
    </xf>
    <xf numFmtId="176" fontId="12" fillId="4" borderId="22" xfId="8" applyNumberFormat="1" applyFont="1" applyFill="1" applyBorder="1" applyAlignment="1">
      <alignment horizontal="left" vertical="center"/>
    </xf>
    <xf numFmtId="176" fontId="12" fillId="4" borderId="22" xfId="8" applyNumberFormat="1" applyFont="1" applyFill="1" applyBorder="1" applyAlignment="1">
      <alignment horizontal="center" vertical="center"/>
    </xf>
    <xf numFmtId="176" fontId="12" fillId="4" borderId="21" xfId="8" applyNumberFormat="1" applyFont="1" applyFill="1" applyBorder="1" applyAlignment="1">
      <alignment horizontal="center" vertical="center"/>
    </xf>
    <xf numFmtId="176" fontId="12" fillId="0" borderId="22" xfId="8" applyNumberFormat="1" applyFont="1" applyFill="1" applyBorder="1" applyAlignment="1">
      <alignment horizontal="center" vertical="center"/>
    </xf>
    <xf numFmtId="186" fontId="20" fillId="0" borderId="0" xfId="0" applyNumberFormat="1" applyFont="1" applyFill="1">
      <alignment vertical="center"/>
    </xf>
    <xf numFmtId="0" fontId="30" fillId="0" borderId="3" xfId="0" applyFont="1" applyBorder="1">
      <alignment vertical="center"/>
    </xf>
    <xf numFmtId="178" fontId="30" fillId="0" borderId="3" xfId="0" applyNumberFormat="1" applyFont="1" applyBorder="1">
      <alignment vertical="center"/>
    </xf>
    <xf numFmtId="0" fontId="24" fillId="0" borderId="0" xfId="0" applyFont="1" applyBorder="1">
      <alignment vertical="center"/>
    </xf>
    <xf numFmtId="0" fontId="31" fillId="0" borderId="0" xfId="0" applyFont="1">
      <alignment vertical="center"/>
    </xf>
    <xf numFmtId="0" fontId="31" fillId="0" borderId="0" xfId="2" applyFont="1" applyFill="1" applyAlignment="1">
      <alignment horizontal="left" vertical="center"/>
    </xf>
    <xf numFmtId="0" fontId="31" fillId="0" borderId="0" xfId="2" applyFont="1" applyFill="1">
      <alignment vertical="center"/>
    </xf>
    <xf numFmtId="0" fontId="29" fillId="0" borderId="0" xfId="0" applyFont="1" applyBorder="1" applyAlignment="1">
      <alignment vertical="center"/>
    </xf>
    <xf numFmtId="14" fontId="21" fillId="0" borderId="0" xfId="0" applyNumberFormat="1" applyFont="1" applyFill="1">
      <alignment vertical="center"/>
    </xf>
    <xf numFmtId="176" fontId="28" fillId="2" borderId="34" xfId="11" applyNumberFormat="1" applyFont="1" applyFill="1" applyBorder="1" applyAlignment="1">
      <alignment vertical="center"/>
    </xf>
    <xf numFmtId="176" fontId="28" fillId="2" borderId="35" xfId="11" applyNumberFormat="1" applyFont="1" applyFill="1" applyBorder="1" applyAlignment="1">
      <alignment vertical="center" shrinkToFit="1"/>
    </xf>
    <xf numFmtId="176" fontId="28" fillId="3" borderId="36" xfId="11" applyNumberFormat="1" applyFont="1" applyFill="1" applyBorder="1" applyAlignment="1">
      <alignment vertical="center"/>
    </xf>
    <xf numFmtId="176" fontId="28" fillId="3" borderId="37" xfId="11" applyNumberFormat="1" applyFont="1" applyFill="1" applyBorder="1" applyAlignment="1">
      <alignment vertical="center" shrinkToFit="1"/>
    </xf>
    <xf numFmtId="178" fontId="24" fillId="0" borderId="14" xfId="2" applyNumberFormat="1" applyFont="1" applyFill="1" applyBorder="1">
      <alignment vertical="center"/>
    </xf>
    <xf numFmtId="178" fontId="24" fillId="0" borderId="19" xfId="2" applyNumberFormat="1" applyFont="1" applyFill="1" applyBorder="1">
      <alignment vertical="center"/>
    </xf>
    <xf numFmtId="178" fontId="24" fillId="0" borderId="10" xfId="2" applyNumberFormat="1" applyFont="1" applyFill="1" applyBorder="1">
      <alignment vertical="center"/>
    </xf>
    <xf numFmtId="0" fontId="21" fillId="0" borderId="0" xfId="0" applyFont="1" applyAlignment="1">
      <alignment horizontal="right" vertical="center"/>
    </xf>
    <xf numFmtId="0" fontId="32" fillId="0" borderId="0" xfId="0" applyFont="1">
      <alignment vertical="center"/>
    </xf>
    <xf numFmtId="0" fontId="21" fillId="0" borderId="0" xfId="2" applyFont="1" applyAlignment="1">
      <alignment vertical="top"/>
    </xf>
    <xf numFmtId="0" fontId="21" fillId="0" borderId="0" xfId="2" applyFont="1" applyAlignment="1">
      <alignment vertical="top" wrapText="1"/>
    </xf>
    <xf numFmtId="0" fontId="21" fillId="0" borderId="0" xfId="2" applyFont="1" applyBorder="1" applyAlignment="1">
      <alignment vertical="top"/>
    </xf>
    <xf numFmtId="178" fontId="20" fillId="0" borderId="5" xfId="2" applyNumberFormat="1" applyFont="1" applyBorder="1">
      <alignment vertical="center"/>
    </xf>
    <xf numFmtId="178" fontId="20" fillId="0" borderId="20" xfId="2" applyNumberFormat="1" applyFont="1" applyBorder="1">
      <alignment vertical="center"/>
    </xf>
    <xf numFmtId="178" fontId="20" fillId="0" borderId="24" xfId="2" applyNumberFormat="1" applyFont="1" applyBorder="1">
      <alignment vertical="center"/>
    </xf>
    <xf numFmtId="177" fontId="20" fillId="0" borderId="20" xfId="2" applyNumberFormat="1" applyFont="1" applyFill="1" applyBorder="1" applyAlignment="1">
      <alignment horizontal="center" vertical="center"/>
    </xf>
    <xf numFmtId="176" fontId="20" fillId="0" borderId="21" xfId="2" applyNumberFormat="1" applyFont="1" applyFill="1" applyBorder="1">
      <alignment vertical="center"/>
    </xf>
    <xf numFmtId="178" fontId="20" fillId="0" borderId="20" xfId="2" applyNumberFormat="1" applyFont="1" applyFill="1" applyBorder="1">
      <alignment vertical="center"/>
    </xf>
    <xf numFmtId="178" fontId="20" fillId="0" borderId="22" xfId="2" applyNumberFormat="1" applyFont="1" applyFill="1" applyBorder="1">
      <alignment vertical="center"/>
    </xf>
    <xf numFmtId="178" fontId="20" fillId="0" borderId="23" xfId="2" applyNumberFormat="1" applyFont="1" applyFill="1" applyBorder="1">
      <alignment vertical="center"/>
    </xf>
    <xf numFmtId="178" fontId="20" fillId="0" borderId="24" xfId="2" applyNumberFormat="1" applyFont="1" applyFill="1" applyBorder="1">
      <alignment vertical="center"/>
    </xf>
    <xf numFmtId="176" fontId="33" fillId="0" borderId="0" xfId="2" applyNumberFormat="1" applyFont="1" applyFill="1">
      <alignment vertical="center"/>
    </xf>
    <xf numFmtId="176" fontId="20" fillId="0" borderId="0" xfId="2" applyNumberFormat="1" applyFont="1" applyFill="1">
      <alignment vertical="center"/>
    </xf>
    <xf numFmtId="176" fontId="20" fillId="0" borderId="20" xfId="2" applyNumberFormat="1" applyFont="1" applyFill="1" applyBorder="1">
      <alignment vertical="center"/>
    </xf>
    <xf numFmtId="176" fontId="20" fillId="0" borderId="22" xfId="2" applyNumberFormat="1" applyFont="1" applyFill="1" applyBorder="1">
      <alignment vertical="center"/>
    </xf>
    <xf numFmtId="176" fontId="20" fillId="0" borderId="23" xfId="2" applyNumberFormat="1" applyFont="1" applyFill="1" applyBorder="1">
      <alignment vertical="center"/>
    </xf>
    <xf numFmtId="176" fontId="20" fillId="0" borderId="24" xfId="2" applyNumberFormat="1" applyFont="1" applyFill="1" applyBorder="1">
      <alignment vertical="center"/>
    </xf>
    <xf numFmtId="178" fontId="20" fillId="0" borderId="5" xfId="0" applyNumberFormat="1" applyFont="1" applyFill="1" applyBorder="1">
      <alignment vertical="center"/>
    </xf>
    <xf numFmtId="178" fontId="20" fillId="0" borderId="14" xfId="0" applyNumberFormat="1" applyFont="1" applyFill="1" applyBorder="1">
      <alignment vertical="center"/>
    </xf>
    <xf numFmtId="178" fontId="20" fillId="0" borderId="19" xfId="0" applyNumberFormat="1" applyFont="1" applyFill="1" applyBorder="1">
      <alignment vertical="center"/>
    </xf>
    <xf numFmtId="178" fontId="20" fillId="0" borderId="10" xfId="0" applyNumberFormat="1" applyFont="1" applyFill="1" applyBorder="1">
      <alignment vertical="center"/>
    </xf>
    <xf numFmtId="0" fontId="34" fillId="0" borderId="0" xfId="2" applyFont="1" applyAlignment="1">
      <alignment vertical="top"/>
    </xf>
    <xf numFmtId="0" fontId="24" fillId="0" borderId="0" xfId="0" applyFont="1" applyFill="1" applyAlignment="1">
      <alignment vertical="center"/>
    </xf>
    <xf numFmtId="0" fontId="35" fillId="0" borderId="0" xfId="0" applyFont="1" applyFill="1" applyAlignment="1">
      <alignment horizontal="right" vertical="center"/>
    </xf>
    <xf numFmtId="0" fontId="35" fillId="0" borderId="0" xfId="0" applyFont="1" applyFill="1" applyAlignment="1">
      <alignment vertical="center"/>
    </xf>
    <xf numFmtId="0" fontId="35" fillId="0" borderId="0" xfId="0" applyFont="1" applyFill="1">
      <alignment vertical="center"/>
    </xf>
    <xf numFmtId="0" fontId="36" fillId="0" borderId="0" xfId="0" applyFont="1" applyFill="1" applyAlignment="1">
      <alignment horizontal="right" vertical="center"/>
    </xf>
    <xf numFmtId="0" fontId="36" fillId="0" borderId="0" xfId="0" applyFont="1" applyFill="1" applyAlignment="1">
      <alignment vertical="center"/>
    </xf>
    <xf numFmtId="0" fontId="36" fillId="0" borderId="0" xfId="0" applyFont="1" applyFill="1">
      <alignment vertical="center"/>
    </xf>
    <xf numFmtId="176" fontId="37" fillId="0" borderId="0" xfId="0" applyNumberFormat="1" applyFont="1">
      <alignment vertical="center"/>
    </xf>
    <xf numFmtId="178" fontId="20" fillId="0" borderId="0" xfId="0" applyNumberFormat="1" applyFont="1" applyFill="1">
      <alignment vertical="center"/>
    </xf>
    <xf numFmtId="178" fontId="24" fillId="5" borderId="14" xfId="2" applyNumberFormat="1" applyFont="1" applyFill="1" applyBorder="1">
      <alignment vertical="center"/>
    </xf>
    <xf numFmtId="178" fontId="24" fillId="6" borderId="19" xfId="0" applyNumberFormat="1" applyFont="1" applyFill="1" applyBorder="1">
      <alignment vertical="center"/>
    </xf>
    <xf numFmtId="176" fontId="24" fillId="6" borderId="19" xfId="0" applyNumberFormat="1" applyFont="1" applyFill="1" applyBorder="1">
      <alignment vertical="center"/>
    </xf>
    <xf numFmtId="178" fontId="24" fillId="6" borderId="14" xfId="0" applyNumberFormat="1" applyFont="1" applyFill="1" applyBorder="1">
      <alignment vertical="center"/>
    </xf>
    <xf numFmtId="176" fontId="24" fillId="6" borderId="14" xfId="0" applyNumberFormat="1" applyFont="1" applyFill="1" applyBorder="1">
      <alignment vertical="center"/>
    </xf>
    <xf numFmtId="178" fontId="20" fillId="6" borderId="19" xfId="0" applyNumberFormat="1" applyFont="1" applyFill="1" applyBorder="1">
      <alignment vertical="center"/>
    </xf>
    <xf numFmtId="178" fontId="20" fillId="6" borderId="14" xfId="0" applyNumberFormat="1" applyFont="1" applyFill="1" applyBorder="1">
      <alignment vertical="center"/>
    </xf>
    <xf numFmtId="0" fontId="29" fillId="0" borderId="24" xfId="0" applyFont="1" applyBorder="1" applyAlignment="1">
      <alignment horizontal="center" vertical="center"/>
    </xf>
    <xf numFmtId="183" fontId="29" fillId="0" borderId="24" xfId="0" applyNumberFormat="1" applyFont="1" applyBorder="1" applyAlignment="1">
      <alignment vertical="center"/>
    </xf>
    <xf numFmtId="178" fontId="24" fillId="5" borderId="19" xfId="2" applyNumberFormat="1" applyFont="1" applyFill="1" applyBorder="1">
      <alignment vertical="center"/>
    </xf>
    <xf numFmtId="0" fontId="29" fillId="4" borderId="20" xfId="0" applyFont="1" applyFill="1" applyBorder="1" applyProtection="1">
      <alignment vertical="center"/>
      <protection locked="0"/>
    </xf>
    <xf numFmtId="0" fontId="29" fillId="4" borderId="22" xfId="0" applyFont="1" applyFill="1" applyBorder="1" applyProtection="1">
      <alignment vertical="center"/>
      <protection locked="0"/>
    </xf>
    <xf numFmtId="0" fontId="29" fillId="4" borderId="21" xfId="0" applyFont="1" applyFill="1" applyBorder="1" applyProtection="1">
      <alignment vertical="center"/>
      <protection locked="0"/>
    </xf>
    <xf numFmtId="0" fontId="29" fillId="4" borderId="24" xfId="0" applyFont="1" applyFill="1" applyBorder="1" applyAlignment="1" applyProtection="1">
      <alignment horizontal="center" vertical="center"/>
      <protection locked="0"/>
    </xf>
    <xf numFmtId="176" fontId="29" fillId="4" borderId="14" xfId="0" applyNumberFormat="1" applyFont="1" applyFill="1" applyBorder="1" applyProtection="1">
      <alignment vertical="center"/>
      <protection locked="0"/>
    </xf>
    <xf numFmtId="176" fontId="29" fillId="4" borderId="19" xfId="0" applyNumberFormat="1" applyFont="1" applyFill="1" applyBorder="1" applyProtection="1">
      <alignment vertical="center"/>
      <protection locked="0"/>
    </xf>
    <xf numFmtId="176" fontId="29" fillId="4" borderId="10" xfId="0" applyNumberFormat="1" applyFont="1" applyFill="1" applyBorder="1" applyProtection="1">
      <alignment vertical="center"/>
      <protection locked="0"/>
    </xf>
    <xf numFmtId="0" fontId="29" fillId="4" borderId="24" xfId="0" applyFont="1" applyFill="1" applyBorder="1" applyProtection="1">
      <alignment vertical="center"/>
      <protection locked="0"/>
    </xf>
    <xf numFmtId="176" fontId="29" fillId="0" borderId="24" xfId="0" applyNumberFormat="1" applyFont="1" applyBorder="1" applyAlignment="1">
      <alignment vertical="center"/>
    </xf>
    <xf numFmtId="176" fontId="38" fillId="0" borderId="0" xfId="0" applyNumberFormat="1" applyFont="1">
      <alignment vertical="center"/>
    </xf>
    <xf numFmtId="176" fontId="0" fillId="0" borderId="0" xfId="0" applyNumberFormat="1">
      <alignment vertical="center"/>
    </xf>
    <xf numFmtId="176" fontId="0" fillId="0" borderId="0" xfId="0" applyNumberFormat="1" applyAlignment="1">
      <alignment horizontal="right" vertical="center"/>
    </xf>
    <xf numFmtId="176" fontId="0" fillId="0" borderId="1" xfId="0" applyNumberFormat="1" applyBorder="1">
      <alignment vertical="center"/>
    </xf>
    <xf numFmtId="176" fontId="0" fillId="0" borderId="2" xfId="0" applyNumberFormat="1" applyBorder="1">
      <alignment vertical="center"/>
    </xf>
    <xf numFmtId="177" fontId="0" fillId="0" borderId="1" xfId="0" applyNumberFormat="1" applyBorder="1" applyAlignment="1">
      <alignment horizontal="center" vertical="center" wrapText="1"/>
    </xf>
    <xf numFmtId="177" fontId="0" fillId="0" borderId="3" xfId="0" applyNumberFormat="1" applyBorder="1" applyAlignment="1">
      <alignment horizontal="center" vertical="center" wrapText="1"/>
    </xf>
    <xf numFmtId="177" fontId="0" fillId="0" borderId="5" xfId="0" applyNumberFormat="1" applyBorder="1" applyAlignment="1">
      <alignment horizontal="center" vertical="center" wrapText="1"/>
    </xf>
    <xf numFmtId="177" fontId="0" fillId="0" borderId="2" xfId="0" applyNumberFormat="1" applyBorder="1" applyAlignment="1">
      <alignment horizontal="center" vertical="center" wrapText="1"/>
    </xf>
    <xf numFmtId="176" fontId="0" fillId="0" borderId="6" xfId="0" applyNumberFormat="1" applyBorder="1">
      <alignment vertical="center"/>
    </xf>
    <xf numFmtId="176" fontId="0" fillId="0" borderId="7" xfId="0" applyNumberFormat="1" applyBorder="1">
      <alignment vertical="center"/>
    </xf>
    <xf numFmtId="176" fontId="0" fillId="0" borderId="6" xfId="0" applyNumberFormat="1" applyBorder="1" applyAlignment="1">
      <alignment horizontal="center" vertical="center" wrapText="1"/>
    </xf>
    <xf numFmtId="176" fontId="0" fillId="0" borderId="8" xfId="0" applyNumberFormat="1" applyBorder="1" applyAlignment="1">
      <alignment horizontal="center" vertical="center" wrapText="1"/>
    </xf>
    <xf numFmtId="176" fontId="0" fillId="0" borderId="10" xfId="0" applyNumberFormat="1" applyBorder="1" applyAlignment="1">
      <alignment horizontal="center" vertical="center" wrapText="1"/>
    </xf>
    <xf numFmtId="176" fontId="0" fillId="0" borderId="7" xfId="0" applyNumberFormat="1" applyBorder="1" applyAlignment="1">
      <alignment horizontal="center" vertical="center" wrapText="1"/>
    </xf>
    <xf numFmtId="177" fontId="0" fillId="0" borderId="1" xfId="0" applyNumberFormat="1" applyBorder="1" applyAlignment="1">
      <alignment horizontal="center" vertical="center"/>
    </xf>
    <xf numFmtId="176" fontId="0" fillId="0" borderId="3" xfId="0" applyNumberFormat="1" applyBorder="1">
      <alignment vertical="center"/>
    </xf>
    <xf numFmtId="176" fontId="0" fillId="0" borderId="5" xfId="0" applyNumberFormat="1" applyBorder="1">
      <alignment vertical="center"/>
    </xf>
    <xf numFmtId="177" fontId="0" fillId="0" borderId="11" xfId="0" applyNumberFormat="1" applyBorder="1" applyAlignment="1">
      <alignment horizontal="center" vertical="center"/>
    </xf>
    <xf numFmtId="176" fontId="0" fillId="0" borderId="12" xfId="0" applyNumberFormat="1" applyBorder="1">
      <alignment vertical="center"/>
    </xf>
    <xf numFmtId="176" fontId="0" fillId="0" borderId="0" xfId="0" applyNumberFormat="1" applyBorder="1">
      <alignment vertical="center"/>
    </xf>
    <xf numFmtId="176" fontId="0" fillId="0" borderId="14" xfId="0" applyNumberFormat="1" applyBorder="1">
      <alignment vertical="center"/>
    </xf>
    <xf numFmtId="177" fontId="0" fillId="0" borderId="15" xfId="0" applyNumberFormat="1" applyBorder="1" applyAlignment="1">
      <alignment horizontal="center" vertical="center"/>
    </xf>
    <xf numFmtId="176" fontId="0" fillId="0" borderId="16" xfId="0" applyNumberFormat="1" applyBorder="1">
      <alignment vertical="center"/>
    </xf>
    <xf numFmtId="176" fontId="0" fillId="0" borderId="17" xfId="0" applyNumberFormat="1" applyBorder="1">
      <alignment vertical="center"/>
    </xf>
    <xf numFmtId="176" fontId="0" fillId="0" borderId="19" xfId="0" applyNumberFormat="1" applyBorder="1">
      <alignment vertical="center"/>
    </xf>
    <xf numFmtId="177" fontId="0" fillId="0" borderId="38" xfId="0" applyNumberFormat="1" applyBorder="1" applyAlignment="1">
      <alignment horizontal="center" vertical="center"/>
    </xf>
    <xf numFmtId="177" fontId="0" fillId="0" borderId="20" xfId="0" applyNumberFormat="1" applyBorder="1" applyAlignment="1">
      <alignment horizontal="center" vertical="center"/>
    </xf>
    <xf numFmtId="176" fontId="0" fillId="0" borderId="21" xfId="0" applyNumberFormat="1" applyBorder="1">
      <alignment vertical="center"/>
    </xf>
    <xf numFmtId="176" fontId="0" fillId="0" borderId="22" xfId="0" applyNumberFormat="1" applyBorder="1">
      <alignment vertical="center"/>
    </xf>
    <xf numFmtId="176" fontId="0" fillId="0" borderId="24" xfId="0" applyNumberFormat="1" applyBorder="1">
      <alignment vertical="center"/>
    </xf>
    <xf numFmtId="0" fontId="0" fillId="0" borderId="12" xfId="0" applyBorder="1" applyAlignment="1">
      <alignment vertical="center" shrinkToFit="1"/>
    </xf>
    <xf numFmtId="177" fontId="0" fillId="0" borderId="6" xfId="0" applyNumberFormat="1" applyBorder="1" applyAlignment="1">
      <alignment horizontal="center" vertical="center"/>
    </xf>
    <xf numFmtId="176" fontId="0" fillId="0" borderId="8" xfId="0" applyNumberFormat="1" applyBorder="1">
      <alignment vertical="center"/>
    </xf>
    <xf numFmtId="176" fontId="0" fillId="0" borderId="10" xfId="0" applyNumberFormat="1" applyBorder="1">
      <alignment vertical="center"/>
    </xf>
    <xf numFmtId="0" fontId="21" fillId="0" borderId="1" xfId="2" applyFont="1" applyBorder="1" applyAlignment="1">
      <alignment horizontal="left" vertical="center" wrapText="1"/>
    </xf>
    <xf numFmtId="0" fontId="21" fillId="0" borderId="3" xfId="2" applyFont="1" applyBorder="1" applyAlignment="1">
      <alignment horizontal="left" vertical="center" wrapText="1"/>
    </xf>
    <xf numFmtId="0" fontId="21" fillId="0" borderId="2" xfId="2" applyFont="1" applyBorder="1" applyAlignment="1">
      <alignment horizontal="left" vertical="center" wrapText="1"/>
    </xf>
    <xf numFmtId="0" fontId="21" fillId="0" borderId="11" xfId="2" applyFont="1" applyBorder="1" applyAlignment="1">
      <alignment horizontal="left" vertical="center" wrapText="1"/>
    </xf>
    <xf numFmtId="0" fontId="21" fillId="0" borderId="0" xfId="2" applyFont="1" applyBorder="1" applyAlignment="1">
      <alignment horizontal="left" vertical="center" wrapText="1"/>
    </xf>
    <xf numFmtId="0" fontId="21" fillId="0" borderId="12" xfId="2" applyFont="1" applyBorder="1" applyAlignment="1">
      <alignment horizontal="left" vertical="center" wrapText="1"/>
    </xf>
    <xf numFmtId="0" fontId="21" fillId="0" borderId="6" xfId="2" applyFont="1" applyBorder="1" applyAlignment="1">
      <alignment horizontal="left" vertical="center" wrapText="1"/>
    </xf>
    <xf numFmtId="0" fontId="21" fillId="0" borderId="8" xfId="2" applyFont="1" applyBorder="1" applyAlignment="1">
      <alignment horizontal="left" vertical="center" wrapText="1"/>
    </xf>
    <xf numFmtId="0" fontId="21" fillId="0" borderId="7" xfId="2" applyFont="1" applyBorder="1" applyAlignment="1">
      <alignment horizontal="left" vertical="center" wrapText="1"/>
    </xf>
    <xf numFmtId="0" fontId="21" fillId="0" borderId="3" xfId="2" applyFont="1" applyBorder="1" applyAlignment="1">
      <alignment horizontal="left" vertical="center"/>
    </xf>
    <xf numFmtId="0" fontId="21" fillId="0" borderId="2" xfId="2" applyFont="1" applyBorder="1" applyAlignment="1">
      <alignment horizontal="left" vertical="center"/>
    </xf>
    <xf numFmtId="0" fontId="21" fillId="0" borderId="11" xfId="2" applyFont="1" applyBorder="1" applyAlignment="1">
      <alignment horizontal="left" vertical="center"/>
    </xf>
    <xf numFmtId="0" fontId="21" fillId="0" borderId="0" xfId="2" applyFont="1" applyBorder="1" applyAlignment="1">
      <alignment horizontal="left" vertical="center"/>
    </xf>
    <xf numFmtId="0" fontId="21" fillId="0" borderId="12" xfId="2" applyFont="1" applyBorder="1" applyAlignment="1">
      <alignment horizontal="left" vertical="center"/>
    </xf>
    <xf numFmtId="0" fontId="21" fillId="0" borderId="6" xfId="2" applyFont="1" applyBorder="1" applyAlignment="1">
      <alignment horizontal="left" vertical="center"/>
    </xf>
    <xf numFmtId="0" fontId="21" fillId="0" borderId="8" xfId="2" applyFont="1" applyBorder="1" applyAlignment="1">
      <alignment horizontal="left" vertical="center"/>
    </xf>
    <xf numFmtId="0" fontId="21" fillId="0" borderId="7" xfId="2" applyFont="1" applyBorder="1" applyAlignment="1">
      <alignment horizontal="left" vertical="center"/>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29" fillId="0" borderId="10" xfId="0" applyFont="1" applyBorder="1" applyAlignment="1">
      <alignment horizontal="center" vertical="center"/>
    </xf>
    <xf numFmtId="176" fontId="28" fillId="0" borderId="20" xfId="11" applyNumberFormat="1" applyFont="1" applyBorder="1" applyAlignment="1" applyProtection="1">
      <alignment horizontal="left" vertical="center"/>
      <protection locked="0"/>
    </xf>
    <xf numFmtId="176" fontId="28" fillId="0" borderId="22" xfId="11" applyNumberFormat="1" applyFont="1" applyBorder="1" applyAlignment="1" applyProtection="1">
      <alignment horizontal="left" vertical="center"/>
      <protection locked="0"/>
    </xf>
    <xf numFmtId="176" fontId="28" fillId="0" borderId="21" xfId="11" applyNumberFormat="1" applyFont="1" applyBorder="1" applyAlignment="1" applyProtection="1">
      <alignment horizontal="left" vertical="center"/>
      <protection locked="0"/>
    </xf>
    <xf numFmtId="176" fontId="12" fillId="0" borderId="5" xfId="8" applyNumberFormat="1" applyFont="1" applyFill="1" applyBorder="1" applyAlignment="1">
      <alignment horizontal="center" vertical="center" wrapText="1"/>
    </xf>
    <xf numFmtId="176" fontId="12" fillId="0" borderId="14" xfId="8" applyNumberFormat="1" applyFont="1" applyFill="1" applyBorder="1" applyAlignment="1">
      <alignment horizontal="center" vertical="center" wrapText="1"/>
    </xf>
    <xf numFmtId="176" fontId="12" fillId="0" borderId="10" xfId="8" applyNumberFormat="1" applyFont="1" applyFill="1" applyBorder="1" applyAlignment="1">
      <alignment horizontal="center" vertical="center" wrapText="1"/>
    </xf>
    <xf numFmtId="176" fontId="12" fillId="0" borderId="1" xfId="8" applyNumberFormat="1" applyFont="1" applyFill="1" applyBorder="1" applyAlignment="1">
      <alignment horizontal="center" vertical="center"/>
    </xf>
    <xf numFmtId="176" fontId="12" fillId="0" borderId="2" xfId="8" applyNumberFormat="1" applyFont="1" applyFill="1" applyBorder="1" applyAlignment="1">
      <alignment horizontal="center" vertical="center"/>
    </xf>
    <xf numFmtId="176" fontId="12" fillId="0" borderId="22" xfId="8" applyNumberFormat="1" applyFont="1" applyFill="1" applyBorder="1" applyAlignment="1">
      <alignment horizontal="center" vertical="center"/>
    </xf>
    <xf numFmtId="176" fontId="12" fillId="0" borderId="21" xfId="8" applyNumberFormat="1" applyFont="1" applyFill="1" applyBorder="1" applyAlignment="1">
      <alignment horizontal="center" vertical="center"/>
    </xf>
    <xf numFmtId="176" fontId="20" fillId="2" borderId="63" xfId="0" applyNumberFormat="1" applyFont="1" applyFill="1" applyBorder="1" applyAlignment="1">
      <alignment horizontal="center" vertical="distributed" textRotation="255" indent="1"/>
    </xf>
    <xf numFmtId="176" fontId="20" fillId="2" borderId="64" xfId="0" applyNumberFormat="1" applyFont="1" applyFill="1" applyBorder="1" applyAlignment="1">
      <alignment horizontal="center" vertical="distributed" textRotation="255" indent="1"/>
    </xf>
    <xf numFmtId="176" fontId="20" fillId="2" borderId="65" xfId="0" applyNumberFormat="1" applyFont="1" applyFill="1" applyBorder="1" applyAlignment="1">
      <alignment horizontal="center" vertical="distributed" textRotation="255" indent="1"/>
    </xf>
    <xf numFmtId="176" fontId="20" fillId="3" borderId="66" xfId="0" applyNumberFormat="1" applyFont="1" applyFill="1" applyBorder="1" applyAlignment="1">
      <alignment horizontal="center" vertical="distributed" textRotation="255" indent="1"/>
    </xf>
    <xf numFmtId="176" fontId="20" fillId="3" borderId="67" xfId="0" applyNumberFormat="1" applyFont="1" applyFill="1" applyBorder="1" applyAlignment="1">
      <alignment horizontal="center" vertical="distributed" textRotation="255" indent="1"/>
    </xf>
    <xf numFmtId="176" fontId="20" fillId="3" borderId="68" xfId="0" applyNumberFormat="1" applyFont="1" applyFill="1" applyBorder="1" applyAlignment="1">
      <alignment horizontal="center" vertical="distributed" textRotation="255" indent="1"/>
    </xf>
    <xf numFmtId="176" fontId="20" fillId="4" borderId="69" xfId="0" applyNumberFormat="1" applyFont="1" applyFill="1" applyBorder="1" applyAlignment="1">
      <alignment horizontal="center" vertical="distributed" textRotation="255" indent="1"/>
    </xf>
    <xf numFmtId="176" fontId="20" fillId="4" borderId="70" xfId="0" applyNumberFormat="1" applyFont="1" applyFill="1" applyBorder="1" applyAlignment="1">
      <alignment horizontal="center" vertical="distributed" textRotation="255" indent="1"/>
    </xf>
    <xf numFmtId="176" fontId="20" fillId="4" borderId="71" xfId="0" applyNumberFormat="1" applyFont="1" applyFill="1" applyBorder="1" applyAlignment="1">
      <alignment horizontal="center" vertical="distributed" textRotation="255" indent="1"/>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2" fillId="0" borderId="0" xfId="9" applyNumberFormat="1" applyFont="1" applyFill="1" applyBorder="1" applyAlignment="1">
      <alignment horizontal="left" vertical="center" wrapText="1"/>
    </xf>
    <xf numFmtId="0" fontId="22" fillId="0" borderId="0" xfId="9" applyNumberFormat="1" applyFont="1" applyFill="1" applyBorder="1" applyAlignment="1">
      <alignment horizontal="left" vertical="center"/>
    </xf>
  </cellXfs>
  <cellStyles count="12">
    <cellStyle name="桁区切り 2" xfId="1"/>
    <cellStyle name="標準" xfId="0" builtinId="0"/>
    <cellStyle name="標準 2" xfId="2"/>
    <cellStyle name="標準 3" xfId="3"/>
    <cellStyle name="標準 3 2" xfId="4"/>
    <cellStyle name="標準 4" xfId="5"/>
    <cellStyle name="標準 5" xfId="6"/>
    <cellStyle name="標準_code_jp" xfId="7"/>
    <cellStyle name="標準_H12大学立地分析54_暫定版" xfId="8"/>
    <cellStyle name="標準_H12年表部門分類表" xfId="9"/>
    <cellStyle name="標準_VBA版下出力システム（マージン・運賃・輸入表共通）" xfId="10"/>
    <cellStyle name="標準_分析ファイル案1"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835194435821"/>
          <c:y val="4.4236789456617534E-2"/>
          <c:w val="0.76998052662771987"/>
          <c:h val="0.90042712343867382"/>
        </c:manualLayout>
      </c:layout>
      <c:barChart>
        <c:barDir val="bar"/>
        <c:grouping val="clustered"/>
        <c:varyColors val="0"/>
        <c:ser>
          <c:idx val="1"/>
          <c:order val="0"/>
          <c:tx>
            <c:strRef>
              <c:f>計算!$U$3</c:f>
              <c:strCache>
                <c:ptCount val="1"/>
                <c:pt idx="0">
                  <c:v>生産誘発額</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計算!$B$5:$B$45</c:f>
              <c:strCache>
                <c:ptCount val="41"/>
                <c:pt idx="0">
                  <c:v>農業</c:v>
                </c:pt>
                <c:pt idx="1">
                  <c:v>林業</c:v>
                </c:pt>
                <c:pt idx="2">
                  <c:v>漁業</c:v>
                </c:pt>
                <c:pt idx="3">
                  <c:v>鉱業</c:v>
                </c:pt>
                <c:pt idx="4">
                  <c:v>飲食料品</c:v>
                </c:pt>
                <c:pt idx="5">
                  <c:v>繊維製品</c:v>
                </c:pt>
                <c:pt idx="6">
                  <c:v>パルプ・紙・木製品</c:v>
                </c:pt>
                <c:pt idx="7">
                  <c:v>印刷・製版・製本</c:v>
                </c:pt>
                <c:pt idx="8">
                  <c:v>化学製品</c:v>
                </c:pt>
                <c:pt idx="9">
                  <c:v>石油・石炭製品</c:v>
                </c:pt>
                <c:pt idx="10">
                  <c:v>窯業・土石製品</c:v>
                </c:pt>
                <c:pt idx="11">
                  <c:v>鉄鋼</c:v>
                </c:pt>
                <c:pt idx="12">
                  <c:v>非鉄金属</c:v>
                </c:pt>
                <c:pt idx="13">
                  <c:v>金属製品</c:v>
                </c:pt>
                <c:pt idx="14">
                  <c:v>一般機械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その他の非営利団体サービス</c:v>
                </c:pt>
                <c:pt idx="33">
                  <c:v>物品賃貸サービス</c:v>
                </c:pt>
                <c:pt idx="34">
                  <c:v>その他の対事業所サービス</c:v>
                </c:pt>
                <c:pt idx="35">
                  <c:v>宿泊業</c:v>
                </c:pt>
                <c:pt idx="36">
                  <c:v>飲食サービス</c:v>
                </c:pt>
                <c:pt idx="37">
                  <c:v>娯楽サービス</c:v>
                </c:pt>
                <c:pt idx="38">
                  <c:v>その他の対個人サービス</c:v>
                </c:pt>
                <c:pt idx="39">
                  <c:v>事務用品</c:v>
                </c:pt>
                <c:pt idx="40">
                  <c:v>分類不明</c:v>
                </c:pt>
              </c:strCache>
            </c:strRef>
          </c:cat>
          <c:val>
            <c:numRef>
              <c:f>計算!$U$5:$U$45</c:f>
              <c:numCache>
                <c:formatCode>#,##0_ ;[Red]\-#,##0\ </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9B12-4A41-8F6D-8F4B563D353B}"/>
            </c:ext>
          </c:extLst>
        </c:ser>
        <c:ser>
          <c:idx val="0"/>
          <c:order val="1"/>
          <c:tx>
            <c:strRef>
              <c:f>計算!$S$3</c:f>
              <c:strCache>
                <c:ptCount val="1"/>
                <c:pt idx="0">
                  <c:v>粗付加価値誘発額</c:v>
                </c:pt>
              </c:strCache>
            </c:strRef>
          </c:tx>
          <c:invertIfNegative val="0"/>
          <c:cat>
            <c:strRef>
              <c:f>計算!$B$5:$B$45</c:f>
              <c:strCache>
                <c:ptCount val="41"/>
                <c:pt idx="0">
                  <c:v>農業</c:v>
                </c:pt>
                <c:pt idx="1">
                  <c:v>林業</c:v>
                </c:pt>
                <c:pt idx="2">
                  <c:v>漁業</c:v>
                </c:pt>
                <c:pt idx="3">
                  <c:v>鉱業</c:v>
                </c:pt>
                <c:pt idx="4">
                  <c:v>飲食料品</c:v>
                </c:pt>
                <c:pt idx="5">
                  <c:v>繊維製品</c:v>
                </c:pt>
                <c:pt idx="6">
                  <c:v>パルプ・紙・木製品</c:v>
                </c:pt>
                <c:pt idx="7">
                  <c:v>印刷・製版・製本</c:v>
                </c:pt>
                <c:pt idx="8">
                  <c:v>化学製品</c:v>
                </c:pt>
                <c:pt idx="9">
                  <c:v>石油・石炭製品</c:v>
                </c:pt>
                <c:pt idx="10">
                  <c:v>窯業・土石製品</c:v>
                </c:pt>
                <c:pt idx="11">
                  <c:v>鉄鋼</c:v>
                </c:pt>
                <c:pt idx="12">
                  <c:v>非鉄金属</c:v>
                </c:pt>
                <c:pt idx="13">
                  <c:v>金属製品</c:v>
                </c:pt>
                <c:pt idx="14">
                  <c:v>一般機械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その他の非営利団体サービス</c:v>
                </c:pt>
                <c:pt idx="33">
                  <c:v>物品賃貸サービス</c:v>
                </c:pt>
                <c:pt idx="34">
                  <c:v>その他の対事業所サービス</c:v>
                </c:pt>
                <c:pt idx="35">
                  <c:v>宿泊業</c:v>
                </c:pt>
                <c:pt idx="36">
                  <c:v>飲食サービス</c:v>
                </c:pt>
                <c:pt idx="37">
                  <c:v>娯楽サービス</c:v>
                </c:pt>
                <c:pt idx="38">
                  <c:v>その他の対個人サービス</c:v>
                </c:pt>
                <c:pt idx="39">
                  <c:v>事務用品</c:v>
                </c:pt>
                <c:pt idx="40">
                  <c:v>分類不明</c:v>
                </c:pt>
              </c:strCache>
            </c:strRef>
          </c:cat>
          <c:val>
            <c:numRef>
              <c:f>計算!$V$5:$V$45</c:f>
              <c:numCache>
                <c:formatCode>#,##0_ ;[Red]\-#,##0\ </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9B12-4A41-8F6D-8F4B563D353B}"/>
            </c:ext>
          </c:extLst>
        </c:ser>
        <c:ser>
          <c:idx val="2"/>
          <c:order val="2"/>
          <c:tx>
            <c:strRef>
              <c:f>計算!$W$3</c:f>
              <c:strCache>
                <c:ptCount val="1"/>
                <c:pt idx="0">
                  <c:v>雇用者所得誘発額</c:v>
                </c:pt>
              </c:strCache>
            </c:strRef>
          </c:tx>
          <c:invertIfNegative val="0"/>
          <c:cat>
            <c:strRef>
              <c:f>計算!$B$5:$B$45</c:f>
              <c:strCache>
                <c:ptCount val="41"/>
                <c:pt idx="0">
                  <c:v>農業</c:v>
                </c:pt>
                <c:pt idx="1">
                  <c:v>林業</c:v>
                </c:pt>
                <c:pt idx="2">
                  <c:v>漁業</c:v>
                </c:pt>
                <c:pt idx="3">
                  <c:v>鉱業</c:v>
                </c:pt>
                <c:pt idx="4">
                  <c:v>飲食料品</c:v>
                </c:pt>
                <c:pt idx="5">
                  <c:v>繊維製品</c:v>
                </c:pt>
                <c:pt idx="6">
                  <c:v>パルプ・紙・木製品</c:v>
                </c:pt>
                <c:pt idx="7">
                  <c:v>印刷・製版・製本</c:v>
                </c:pt>
                <c:pt idx="8">
                  <c:v>化学製品</c:v>
                </c:pt>
                <c:pt idx="9">
                  <c:v>石油・石炭製品</c:v>
                </c:pt>
                <c:pt idx="10">
                  <c:v>窯業・土石製品</c:v>
                </c:pt>
                <c:pt idx="11">
                  <c:v>鉄鋼</c:v>
                </c:pt>
                <c:pt idx="12">
                  <c:v>非鉄金属</c:v>
                </c:pt>
                <c:pt idx="13">
                  <c:v>金属製品</c:v>
                </c:pt>
                <c:pt idx="14">
                  <c:v>一般機械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その他の非営利団体サービス</c:v>
                </c:pt>
                <c:pt idx="33">
                  <c:v>物品賃貸サービス</c:v>
                </c:pt>
                <c:pt idx="34">
                  <c:v>その他の対事業所サービス</c:v>
                </c:pt>
                <c:pt idx="35">
                  <c:v>宿泊業</c:v>
                </c:pt>
                <c:pt idx="36">
                  <c:v>飲食サービス</c:v>
                </c:pt>
                <c:pt idx="37">
                  <c:v>娯楽サービス</c:v>
                </c:pt>
                <c:pt idx="38">
                  <c:v>その他の対個人サービス</c:v>
                </c:pt>
                <c:pt idx="39">
                  <c:v>事務用品</c:v>
                </c:pt>
                <c:pt idx="40">
                  <c:v>分類不明</c:v>
                </c:pt>
              </c:strCache>
            </c:strRef>
          </c:cat>
          <c:val>
            <c:numRef>
              <c:f>計算!$W$5:$W$45</c:f>
              <c:numCache>
                <c:formatCode>#,##0_ ;[Red]\-#,##0\ </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2-9B12-4A41-8F6D-8F4B563D353B}"/>
            </c:ext>
          </c:extLst>
        </c:ser>
        <c:dLbls>
          <c:showLegendKey val="0"/>
          <c:showVal val="0"/>
          <c:showCatName val="0"/>
          <c:showSerName val="0"/>
          <c:showPercent val="0"/>
          <c:showBubbleSize val="0"/>
        </c:dLbls>
        <c:gapWidth val="150"/>
        <c:axId val="422350520"/>
        <c:axId val="1"/>
      </c:barChart>
      <c:catAx>
        <c:axId val="422350520"/>
        <c:scaling>
          <c:orientation val="maxMin"/>
        </c:scaling>
        <c:delete val="0"/>
        <c:axPos val="l"/>
        <c:numFmt formatCode="General" sourceLinked="0"/>
        <c:majorTickMark val="out"/>
        <c:minorTickMark val="none"/>
        <c:tickLblPos val="nextTo"/>
        <c:txPr>
          <a:bodyPr/>
          <a:lstStyle/>
          <a:p>
            <a:pPr>
              <a:defRPr sz="900"/>
            </a:pPr>
            <a:endParaRPr lang="ja-JP"/>
          </a:p>
        </c:txPr>
        <c:crossAx val="1"/>
        <c:crosses val="autoZero"/>
        <c:auto val="1"/>
        <c:lblAlgn val="ctr"/>
        <c:lblOffset val="0"/>
        <c:noMultiLvlLbl val="0"/>
      </c:catAx>
      <c:valAx>
        <c:axId val="1"/>
        <c:scaling>
          <c:orientation val="minMax"/>
          <c:max val="100000"/>
          <c:min val="0"/>
        </c:scaling>
        <c:delete val="0"/>
        <c:axPos val="t"/>
        <c:majorGridlines/>
        <c:numFmt formatCode="#,##0_ ;[Red]\-#,##0\ " sourceLinked="1"/>
        <c:majorTickMark val="out"/>
        <c:minorTickMark val="none"/>
        <c:tickLblPos val="nextTo"/>
        <c:txPr>
          <a:bodyPr/>
          <a:lstStyle/>
          <a:p>
            <a:pPr>
              <a:defRPr sz="1100"/>
            </a:pPr>
            <a:endParaRPr lang="ja-JP"/>
          </a:p>
        </c:txPr>
        <c:crossAx val="422350520"/>
        <c:crosses val="autoZero"/>
        <c:crossBetween val="between"/>
        <c:majorUnit val="10000"/>
      </c:valAx>
      <c:spPr>
        <a:ln w="3175">
          <a:solidFill>
            <a:schemeClr val="tx1"/>
          </a:solidFill>
        </a:ln>
      </c:spPr>
    </c:plotArea>
    <c:legend>
      <c:legendPos val="r"/>
      <c:layout>
        <c:manualLayout>
          <c:xMode val="edge"/>
          <c:yMode val="edge"/>
          <c:x val="8.6127119414732653E-2"/>
          <c:y val="0.96145836799985795"/>
          <c:w val="0.86530773259077376"/>
          <c:h val="2.9929158263501066E-2"/>
        </c:manualLayout>
      </c:layout>
      <c:overlay val="0"/>
      <c:spPr>
        <a:ln w="3175">
          <a:solidFill>
            <a:schemeClr val="tx1"/>
          </a:solidFill>
        </a:ln>
      </c:spPr>
    </c:legend>
    <c:plotVisOnly val="1"/>
    <c:dispBlanksAs val="gap"/>
    <c:showDLblsOverMax val="0"/>
  </c:chart>
  <c:spPr>
    <a:solidFill>
      <a:schemeClr val="bg1"/>
    </a:solidFill>
    <a:ln w="3175">
      <a:solidFill>
        <a:schemeClr val="tx1"/>
      </a:solidFill>
    </a:ln>
  </c:spPr>
  <c:printSettings>
    <c:headerFooter/>
    <c:pageMargins b="0.75000000000000921" l="0.70000000000000062" r="0.70000000000000062" t="0.75000000000000921" header="0.30000000000000032" footer="0.30000000000000032"/>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2" name="直線矢印コネクタ 1"/>
        <xdr:cNvCxnSpPr/>
      </xdr:nvCxnSpPr>
      <xdr:spPr>
        <a:xfrm rot="5400000">
          <a:off x="1152526" y="125729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3" name="直線矢印コネクタ 2"/>
        <xdr:cNvCxnSpPr/>
      </xdr:nvCxnSpPr>
      <xdr:spPr>
        <a:xfrm rot="5400000">
          <a:off x="1153319" y="211375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4" name="直線コネクタ 3"/>
        <xdr:cNvCxnSpPr/>
      </xdr:nvCxnSpPr>
      <xdr:spPr>
        <a:xfrm>
          <a:off x="1409700" y="19335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5" name="直線矢印コネクタ 4"/>
        <xdr:cNvCxnSpPr/>
      </xdr:nvCxnSpPr>
      <xdr:spPr>
        <a:xfrm rot="5400000">
          <a:off x="2857501" y="2152649"/>
          <a:ext cx="4381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6" name="直線矢印コネクタ 5"/>
        <xdr:cNvCxnSpPr/>
      </xdr:nvCxnSpPr>
      <xdr:spPr>
        <a:xfrm rot="5400000">
          <a:off x="594520" y="3052762"/>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7" name="直線コネクタ 6"/>
        <xdr:cNvCxnSpPr/>
      </xdr:nvCxnSpPr>
      <xdr:spPr>
        <a:xfrm>
          <a:off x="933450" y="298132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8" name="直線矢印コネクタ 7"/>
        <xdr:cNvCxnSpPr/>
      </xdr:nvCxnSpPr>
      <xdr:spPr>
        <a:xfrm rot="5400000">
          <a:off x="1676400" y="319087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9" name="直線矢印コネクタ 8"/>
        <xdr:cNvCxnSpPr/>
      </xdr:nvCxnSpPr>
      <xdr:spPr>
        <a:xfrm rot="5400000">
          <a:off x="677069" y="39997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10" name="直線矢印コネクタ 9"/>
        <xdr:cNvCxnSpPr/>
      </xdr:nvCxnSpPr>
      <xdr:spPr>
        <a:xfrm rot="5400000">
          <a:off x="589756" y="49434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11" name="直線矢印コネクタ 10"/>
        <xdr:cNvCxnSpPr/>
      </xdr:nvCxnSpPr>
      <xdr:spPr>
        <a:xfrm rot="5400000">
          <a:off x="1152525" y="5886450"/>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12" name="直線矢印コネクタ 11"/>
        <xdr:cNvCxnSpPr/>
      </xdr:nvCxnSpPr>
      <xdr:spPr>
        <a:xfrm rot="5400000">
          <a:off x="1771650" y="4429125"/>
          <a:ext cx="308610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13" name="直線矢印コネクタ 12"/>
        <xdr:cNvCxnSpPr/>
      </xdr:nvCxnSpPr>
      <xdr:spPr>
        <a:xfrm rot="10800000">
          <a:off x="1409700" y="5972176"/>
          <a:ext cx="19050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14" name="直線矢印コネクタ 13"/>
        <xdr:cNvCxnSpPr/>
      </xdr:nvCxnSpPr>
      <xdr:spPr>
        <a:xfrm rot="5400000">
          <a:off x="1153319" y="67429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15" name="直線矢印コネクタ 14"/>
        <xdr:cNvCxnSpPr/>
      </xdr:nvCxnSpPr>
      <xdr:spPr>
        <a:xfrm rot="5400000">
          <a:off x="676276" y="760094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16" name="直線コネクタ 15"/>
        <xdr:cNvCxnSpPr/>
      </xdr:nvCxnSpPr>
      <xdr:spPr>
        <a:xfrm>
          <a:off x="933450" y="76104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17" name="直線矢印コネクタ 16"/>
        <xdr:cNvCxnSpPr/>
      </xdr:nvCxnSpPr>
      <xdr:spPr>
        <a:xfrm rot="5400000">
          <a:off x="1761331" y="7734300"/>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18" name="直線矢印コネクタ 17"/>
        <xdr:cNvCxnSpPr/>
      </xdr:nvCxnSpPr>
      <xdr:spPr>
        <a:xfrm rot="5400000">
          <a:off x="677069" y="84574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19" name="直線矢印コネクタ 18"/>
        <xdr:cNvCxnSpPr/>
      </xdr:nvCxnSpPr>
      <xdr:spPr>
        <a:xfrm rot="5400000">
          <a:off x="589756" y="94011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20" name="直線矢印コネクタ 19"/>
        <xdr:cNvCxnSpPr/>
      </xdr:nvCxnSpPr>
      <xdr:spPr>
        <a:xfrm flipV="1">
          <a:off x="4248150" y="1687513"/>
          <a:ext cx="1019175"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21" name="直線矢印コネクタ 20"/>
        <xdr:cNvCxnSpPr/>
      </xdr:nvCxnSpPr>
      <xdr:spPr>
        <a:xfrm>
          <a:off x="2838450" y="44291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22" name="直線矢印コネクタ 21"/>
        <xdr:cNvCxnSpPr/>
      </xdr:nvCxnSpPr>
      <xdr:spPr>
        <a:xfrm>
          <a:off x="2838450" y="88868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4</xdr:row>
      <xdr:rowOff>47625</xdr:rowOff>
    </xdr:from>
    <xdr:to>
      <xdr:col>13</xdr:col>
      <xdr:colOff>104775</xdr:colOff>
      <xdr:row>73</xdr:row>
      <xdr:rowOff>142875</xdr:rowOff>
    </xdr:to>
    <xdr:graphicFrame macro="">
      <xdr:nvGraphicFramePr>
        <xdr:cNvPr id="620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542925</xdr:colOff>
          <xdr:row>0</xdr:row>
          <xdr:rowOff>38100</xdr:rowOff>
        </xdr:from>
        <xdr:to>
          <xdr:col>7</xdr:col>
          <xdr:colOff>609600</xdr:colOff>
          <xdr:row>0</xdr:row>
          <xdr:rowOff>257175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tabSelected="1" zoomScaleNormal="100" zoomScaleSheetLayoutView="100" workbookViewId="0"/>
  </sheetViews>
  <sheetFormatPr defaultColWidth="9.140625" defaultRowHeight="14.1" customHeight="1"/>
  <cols>
    <col min="1" max="25" width="3.42578125" style="335" customWidth="1"/>
    <col min="26" max="26" width="2.7109375" style="335" customWidth="1"/>
    <col min="27" max="29" width="3.42578125" style="335" customWidth="1"/>
    <col min="30" max="16384" width="9.140625" style="335"/>
  </cols>
  <sheetData>
    <row r="1" spans="1:26" ht="14.1" customHeight="1">
      <c r="A1" s="335" t="s">
        <v>356</v>
      </c>
    </row>
    <row r="3" spans="1:26" ht="14.1" customHeight="1">
      <c r="A3" s="357" t="s">
        <v>273</v>
      </c>
    </row>
    <row r="4" spans="1:26" ht="9.9499999999999993" customHeight="1"/>
    <row r="5" spans="1:26" ht="14.1" customHeight="1">
      <c r="B5" s="421" t="s">
        <v>357</v>
      </c>
      <c r="C5" s="422"/>
      <c r="D5" s="422"/>
      <c r="E5" s="422"/>
      <c r="F5" s="422"/>
      <c r="G5" s="422"/>
      <c r="H5" s="422"/>
      <c r="I5" s="422"/>
      <c r="J5" s="422"/>
      <c r="K5" s="422"/>
      <c r="L5" s="422"/>
      <c r="M5" s="422"/>
      <c r="N5" s="422"/>
      <c r="O5" s="422"/>
      <c r="P5" s="422"/>
      <c r="Q5" s="422"/>
      <c r="R5" s="422"/>
      <c r="S5" s="422"/>
      <c r="T5" s="422"/>
      <c r="U5" s="422"/>
      <c r="V5" s="422"/>
      <c r="W5" s="422"/>
      <c r="X5" s="422"/>
      <c r="Y5" s="422"/>
      <c r="Z5" s="423"/>
    </row>
    <row r="6" spans="1:26" ht="14.1" customHeight="1">
      <c r="B6" s="424"/>
      <c r="C6" s="425"/>
      <c r="D6" s="425"/>
      <c r="E6" s="425"/>
      <c r="F6" s="425"/>
      <c r="G6" s="425"/>
      <c r="H6" s="425"/>
      <c r="I6" s="425"/>
      <c r="J6" s="425"/>
      <c r="K6" s="425"/>
      <c r="L6" s="425"/>
      <c r="M6" s="425"/>
      <c r="N6" s="425"/>
      <c r="O6" s="425"/>
      <c r="P6" s="425"/>
      <c r="Q6" s="425"/>
      <c r="R6" s="425"/>
      <c r="S6" s="425"/>
      <c r="T6" s="425"/>
      <c r="U6" s="425"/>
      <c r="V6" s="425"/>
      <c r="W6" s="425"/>
      <c r="X6" s="425"/>
      <c r="Y6" s="425"/>
      <c r="Z6" s="426"/>
    </row>
    <row r="7" spans="1:26" ht="14.1" customHeight="1">
      <c r="B7" s="424"/>
      <c r="C7" s="425"/>
      <c r="D7" s="425"/>
      <c r="E7" s="425"/>
      <c r="F7" s="425"/>
      <c r="G7" s="425"/>
      <c r="H7" s="425"/>
      <c r="I7" s="425"/>
      <c r="J7" s="425"/>
      <c r="K7" s="425"/>
      <c r="L7" s="425"/>
      <c r="M7" s="425"/>
      <c r="N7" s="425"/>
      <c r="O7" s="425"/>
      <c r="P7" s="425"/>
      <c r="Q7" s="425"/>
      <c r="R7" s="425"/>
      <c r="S7" s="425"/>
      <c r="T7" s="425"/>
      <c r="U7" s="425"/>
      <c r="V7" s="425"/>
      <c r="W7" s="425"/>
      <c r="X7" s="425"/>
      <c r="Y7" s="425"/>
      <c r="Z7" s="426"/>
    </row>
    <row r="8" spans="1:26" ht="14.1" customHeight="1">
      <c r="B8" s="424"/>
      <c r="C8" s="425"/>
      <c r="D8" s="425"/>
      <c r="E8" s="425"/>
      <c r="F8" s="425"/>
      <c r="G8" s="425"/>
      <c r="H8" s="425"/>
      <c r="I8" s="425"/>
      <c r="J8" s="425"/>
      <c r="K8" s="425"/>
      <c r="L8" s="425"/>
      <c r="M8" s="425"/>
      <c r="N8" s="425"/>
      <c r="O8" s="425"/>
      <c r="P8" s="425"/>
      <c r="Q8" s="425"/>
      <c r="R8" s="425"/>
      <c r="S8" s="425"/>
      <c r="T8" s="425"/>
      <c r="U8" s="425"/>
      <c r="V8" s="425"/>
      <c r="W8" s="425"/>
      <c r="X8" s="425"/>
      <c r="Y8" s="425"/>
      <c r="Z8" s="426"/>
    </row>
    <row r="9" spans="1:26" ht="14.1" customHeight="1">
      <c r="B9" s="424"/>
      <c r="C9" s="425"/>
      <c r="D9" s="425"/>
      <c r="E9" s="425"/>
      <c r="F9" s="425"/>
      <c r="G9" s="425"/>
      <c r="H9" s="425"/>
      <c r="I9" s="425"/>
      <c r="J9" s="425"/>
      <c r="K9" s="425"/>
      <c r="L9" s="425"/>
      <c r="M9" s="425"/>
      <c r="N9" s="425"/>
      <c r="O9" s="425"/>
      <c r="P9" s="425"/>
      <c r="Q9" s="425"/>
      <c r="R9" s="425"/>
      <c r="S9" s="425"/>
      <c r="T9" s="425"/>
      <c r="U9" s="425"/>
      <c r="V9" s="425"/>
      <c r="W9" s="425"/>
      <c r="X9" s="425"/>
      <c r="Y9" s="425"/>
      <c r="Z9" s="426"/>
    </row>
    <row r="10" spans="1:26" ht="14.1" customHeight="1">
      <c r="B10" s="424"/>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6"/>
    </row>
    <row r="11" spans="1:26" ht="14.1" customHeight="1">
      <c r="B11" s="424"/>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6"/>
    </row>
    <row r="12" spans="1:26" ht="14.1" customHeight="1">
      <c r="B12" s="427"/>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9"/>
    </row>
    <row r="14" spans="1:26" ht="14.1" customHeight="1">
      <c r="A14" s="357" t="s">
        <v>274</v>
      </c>
    </row>
    <row r="15" spans="1:26" ht="9.9499999999999993" customHeight="1"/>
    <row r="16" spans="1:26" ht="14.1" customHeight="1">
      <c r="B16" s="421" t="s">
        <v>348</v>
      </c>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1"/>
    </row>
    <row r="17" spans="2:26" ht="14.1" customHeight="1">
      <c r="B17" s="432"/>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4"/>
    </row>
    <row r="18" spans="2:26" ht="14.1" customHeight="1">
      <c r="B18" s="432"/>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4"/>
    </row>
    <row r="19" spans="2:26" ht="14.1" customHeight="1">
      <c r="B19" s="432"/>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4"/>
    </row>
    <row r="20" spans="2:26" ht="14.1" customHeight="1">
      <c r="B20" s="432"/>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4"/>
    </row>
    <row r="21" spans="2:26" ht="9.9499999999999993" customHeight="1">
      <c r="B21" s="432"/>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4"/>
    </row>
    <row r="22" spans="2:26" ht="14.1" customHeight="1">
      <c r="B22" s="432"/>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4"/>
    </row>
    <row r="23" spans="2:26" ht="14.1" customHeight="1">
      <c r="B23" s="432"/>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4"/>
    </row>
    <row r="24" spans="2:26" ht="14.1" customHeight="1">
      <c r="B24" s="432"/>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4"/>
    </row>
    <row r="25" spans="2:26" ht="14.1" customHeight="1">
      <c r="B25" s="432"/>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4"/>
    </row>
    <row r="26" spans="2:26" ht="14.1" customHeight="1">
      <c r="B26" s="432"/>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4"/>
    </row>
    <row r="27" spans="2:26" ht="9.9499999999999993" customHeight="1">
      <c r="B27" s="432"/>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4"/>
    </row>
    <row r="28" spans="2:26" ht="14.1" customHeight="1">
      <c r="B28" s="432"/>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4"/>
    </row>
    <row r="29" spans="2:26" ht="14.1" customHeight="1">
      <c r="B29" s="432"/>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4"/>
    </row>
    <row r="30" spans="2:26" ht="14.1" customHeight="1">
      <c r="B30" s="432"/>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4"/>
    </row>
    <row r="31" spans="2:26" ht="14.1" customHeight="1">
      <c r="B31" s="432"/>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4"/>
    </row>
    <row r="32" spans="2:26" ht="14.1" customHeight="1">
      <c r="B32" s="432"/>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4"/>
    </row>
    <row r="33" spans="1:26" ht="14.1" customHeight="1">
      <c r="B33" s="432"/>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4"/>
    </row>
    <row r="34" spans="1:26" ht="14.1" customHeight="1">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7"/>
    </row>
    <row r="37" spans="1:26" ht="14.1" customHeight="1">
      <c r="A37" s="357" t="s">
        <v>275</v>
      </c>
    </row>
    <row r="38" spans="1:26" ht="9.9499999999999993" customHeight="1"/>
    <row r="39" spans="1:26" ht="14.1" customHeight="1">
      <c r="B39" s="421" t="s">
        <v>358</v>
      </c>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1"/>
    </row>
    <row r="40" spans="1:26" ht="14.1" customHeight="1">
      <c r="B40" s="432"/>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4"/>
    </row>
    <row r="41" spans="1:26" ht="14.1" customHeight="1">
      <c r="B41" s="432"/>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4"/>
    </row>
    <row r="42" spans="1:26" ht="14.1" customHeight="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4"/>
    </row>
    <row r="43" spans="1:26" ht="14.1" customHeight="1">
      <c r="B43" s="432"/>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4"/>
    </row>
    <row r="44" spans="1:26" ht="14.1" customHeight="1">
      <c r="B44" s="432"/>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4"/>
    </row>
    <row r="45" spans="1:26" ht="14.1" customHeight="1">
      <c r="B45" s="432"/>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4"/>
    </row>
    <row r="46" spans="1:26" ht="14.1" customHeight="1">
      <c r="B46" s="432"/>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4"/>
    </row>
    <row r="47" spans="1:26" ht="14.1" customHeight="1">
      <c r="B47" s="432"/>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4"/>
    </row>
    <row r="48" spans="1:26" ht="14.1" customHeight="1">
      <c r="B48" s="432"/>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4"/>
    </row>
    <row r="49" spans="1:26" ht="14.1" customHeight="1">
      <c r="B49" s="432"/>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4"/>
    </row>
    <row r="50" spans="1:26" ht="14.1" customHeight="1">
      <c r="B50" s="432"/>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4"/>
    </row>
    <row r="51" spans="1:26" ht="14.1" customHeight="1">
      <c r="B51" s="432"/>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4"/>
    </row>
    <row r="52" spans="1:26" ht="14.1" customHeight="1">
      <c r="B52" s="432"/>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4"/>
    </row>
    <row r="53" spans="1:26" ht="14.1" customHeight="1">
      <c r="B53" s="432"/>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4"/>
    </row>
    <row r="54" spans="1:26" ht="14.1" customHeight="1">
      <c r="B54" s="435"/>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7"/>
    </row>
    <row r="55" spans="1:26" ht="14.1" customHeight="1">
      <c r="C55" s="336"/>
      <c r="D55" s="336"/>
      <c r="E55" s="336"/>
      <c r="F55" s="336"/>
      <c r="G55" s="336"/>
      <c r="H55" s="336"/>
      <c r="I55" s="336"/>
      <c r="J55" s="336"/>
      <c r="K55" s="336"/>
      <c r="L55" s="336"/>
      <c r="M55" s="336"/>
    </row>
    <row r="57" spans="1:26" ht="14.1" customHeight="1">
      <c r="A57" s="357" t="s">
        <v>276</v>
      </c>
    </row>
    <row r="58" spans="1:26" ht="9.9499999999999993" customHeight="1"/>
    <row r="59" spans="1:26" ht="14.25" customHeight="1">
      <c r="B59" s="421" t="s">
        <v>277</v>
      </c>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1"/>
    </row>
    <row r="60" spans="1:26" ht="14.1" customHeight="1">
      <c r="B60" s="432"/>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4"/>
    </row>
    <row r="61" spans="1:26" ht="14.1" customHeight="1">
      <c r="B61" s="432"/>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4"/>
    </row>
    <row r="62" spans="1:26" ht="14.1" customHeight="1">
      <c r="B62" s="432"/>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4"/>
    </row>
    <row r="63" spans="1:26" ht="14.1" customHeight="1">
      <c r="B63" s="432"/>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4"/>
    </row>
    <row r="64" spans="1:26" ht="14.1" customHeight="1">
      <c r="B64" s="432"/>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434"/>
    </row>
    <row r="65" spans="1:26" ht="14.1" customHeight="1">
      <c r="B65" s="432"/>
      <c r="C65" s="433"/>
      <c r="D65" s="433"/>
      <c r="E65" s="433"/>
      <c r="F65" s="433"/>
      <c r="G65" s="433"/>
      <c r="H65" s="433"/>
      <c r="I65" s="433"/>
      <c r="J65" s="433"/>
      <c r="K65" s="433"/>
      <c r="L65" s="433"/>
      <c r="M65" s="433"/>
      <c r="N65" s="433"/>
      <c r="O65" s="433"/>
      <c r="P65" s="433"/>
      <c r="Q65" s="433"/>
      <c r="R65" s="433"/>
      <c r="S65" s="433"/>
      <c r="T65" s="433"/>
      <c r="U65" s="433"/>
      <c r="V65" s="433"/>
      <c r="W65" s="433"/>
      <c r="X65" s="433"/>
      <c r="Y65" s="433"/>
      <c r="Z65" s="434"/>
    </row>
    <row r="66" spans="1:26" ht="14.1" customHeight="1">
      <c r="B66" s="432"/>
      <c r="C66" s="433"/>
      <c r="D66" s="433"/>
      <c r="E66" s="433"/>
      <c r="F66" s="433"/>
      <c r="G66" s="433"/>
      <c r="H66" s="433"/>
      <c r="I66" s="433"/>
      <c r="J66" s="433"/>
      <c r="K66" s="433"/>
      <c r="L66" s="433"/>
      <c r="M66" s="433"/>
      <c r="N66" s="433"/>
      <c r="O66" s="433"/>
      <c r="P66" s="433"/>
      <c r="Q66" s="433"/>
      <c r="R66" s="433"/>
      <c r="S66" s="433"/>
      <c r="T66" s="433"/>
      <c r="U66" s="433"/>
      <c r="V66" s="433"/>
      <c r="W66" s="433"/>
      <c r="X66" s="433"/>
      <c r="Y66" s="433"/>
      <c r="Z66" s="434"/>
    </row>
    <row r="67" spans="1:26" ht="14.1" customHeight="1">
      <c r="B67" s="435"/>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7"/>
    </row>
    <row r="70" spans="1:26" ht="14.1" customHeight="1">
      <c r="A70" s="337"/>
      <c r="B70" s="337"/>
      <c r="C70" s="337"/>
      <c r="D70" s="337"/>
      <c r="E70" s="337"/>
      <c r="F70" s="337"/>
      <c r="G70" s="337"/>
      <c r="H70" s="337"/>
      <c r="I70" s="337"/>
      <c r="J70" s="337"/>
      <c r="K70" s="337"/>
      <c r="L70" s="337"/>
      <c r="M70" s="421" t="s">
        <v>288</v>
      </c>
      <c r="N70" s="430"/>
      <c r="O70" s="430"/>
      <c r="P70" s="430"/>
      <c r="Q70" s="430"/>
      <c r="R70" s="430"/>
      <c r="S70" s="430"/>
      <c r="T70" s="430"/>
      <c r="U70" s="430"/>
      <c r="V70" s="430"/>
      <c r="W70" s="430"/>
      <c r="X70" s="430"/>
      <c r="Y70" s="431"/>
    </row>
    <row r="71" spans="1:26" ht="14.1" customHeight="1">
      <c r="A71" s="337"/>
      <c r="B71" s="337"/>
      <c r="C71" s="337"/>
      <c r="D71" s="337"/>
      <c r="E71" s="337"/>
      <c r="F71" s="337"/>
      <c r="G71" s="337"/>
      <c r="H71" s="337"/>
      <c r="I71" s="337"/>
      <c r="J71" s="337"/>
      <c r="K71" s="337"/>
      <c r="L71" s="337"/>
      <c r="M71" s="432"/>
      <c r="N71" s="433"/>
      <c r="O71" s="433"/>
      <c r="P71" s="433"/>
      <c r="Q71" s="433"/>
      <c r="R71" s="433"/>
      <c r="S71" s="433"/>
      <c r="T71" s="433"/>
      <c r="U71" s="433"/>
      <c r="V71" s="433"/>
      <c r="W71" s="433"/>
      <c r="X71" s="433"/>
      <c r="Y71" s="434"/>
    </row>
    <row r="72" spans="1:26" ht="14.1" customHeight="1">
      <c r="A72" s="337"/>
      <c r="B72" s="337"/>
      <c r="C72" s="337"/>
      <c r="D72" s="337"/>
      <c r="E72" s="337"/>
      <c r="F72" s="337"/>
      <c r="G72" s="337"/>
      <c r="H72" s="337"/>
      <c r="I72" s="337"/>
      <c r="J72" s="337"/>
      <c r="K72" s="337"/>
      <c r="L72" s="337"/>
      <c r="M72" s="432"/>
      <c r="N72" s="433"/>
      <c r="O72" s="433"/>
      <c r="P72" s="433"/>
      <c r="Q72" s="433"/>
      <c r="R72" s="433"/>
      <c r="S72" s="433"/>
      <c r="T72" s="433"/>
      <c r="U72" s="433"/>
      <c r="V72" s="433"/>
      <c r="W72" s="433"/>
      <c r="X72" s="433"/>
      <c r="Y72" s="434"/>
    </row>
    <row r="73" spans="1:26" ht="14.1" customHeight="1">
      <c r="A73" s="337"/>
      <c r="B73" s="337"/>
      <c r="C73" s="337"/>
      <c r="D73" s="337"/>
      <c r="E73" s="337"/>
      <c r="F73" s="337"/>
      <c r="G73" s="337"/>
      <c r="H73" s="337"/>
      <c r="I73" s="337"/>
      <c r="J73" s="337"/>
      <c r="K73" s="337"/>
      <c r="L73" s="337"/>
      <c r="M73" s="432"/>
      <c r="N73" s="433"/>
      <c r="O73" s="433"/>
      <c r="P73" s="433"/>
      <c r="Q73" s="433"/>
      <c r="R73" s="433"/>
      <c r="S73" s="433"/>
      <c r="T73" s="433"/>
      <c r="U73" s="433"/>
      <c r="V73" s="433"/>
      <c r="W73" s="433"/>
      <c r="X73" s="433"/>
      <c r="Y73" s="434"/>
    </row>
    <row r="74" spans="1:26" ht="14.1" customHeight="1">
      <c r="A74" s="337"/>
      <c r="B74" s="337"/>
      <c r="C74" s="337"/>
      <c r="D74" s="337"/>
      <c r="E74" s="337"/>
      <c r="F74" s="337"/>
      <c r="G74" s="337"/>
      <c r="H74" s="337"/>
      <c r="I74" s="337"/>
      <c r="J74" s="337"/>
      <c r="K74" s="337"/>
      <c r="L74" s="337"/>
      <c r="M74" s="435"/>
      <c r="N74" s="436"/>
      <c r="O74" s="436"/>
      <c r="P74" s="436"/>
      <c r="Q74" s="436"/>
      <c r="R74" s="436"/>
      <c r="S74" s="436"/>
      <c r="T74" s="436"/>
      <c r="U74" s="436"/>
      <c r="V74" s="436"/>
      <c r="W74" s="436"/>
      <c r="X74" s="436"/>
      <c r="Y74" s="437"/>
    </row>
    <row r="75" spans="1:26" ht="14.1" customHeight="1">
      <c r="A75" s="337"/>
      <c r="B75" s="337"/>
      <c r="C75" s="337"/>
      <c r="D75" s="337"/>
      <c r="E75" s="337"/>
      <c r="F75" s="337"/>
      <c r="G75" s="337"/>
      <c r="H75" s="337"/>
      <c r="I75" s="337"/>
      <c r="J75" s="337"/>
      <c r="K75" s="337"/>
      <c r="L75" s="337"/>
      <c r="M75" s="337"/>
      <c r="N75" s="337"/>
      <c r="O75" s="337"/>
      <c r="P75" s="337"/>
      <c r="Q75" s="337"/>
      <c r="R75" s="337"/>
      <c r="S75" s="337"/>
    </row>
  </sheetData>
  <mergeCells count="5">
    <mergeCell ref="B5:Z12"/>
    <mergeCell ref="B16:Z34"/>
    <mergeCell ref="B39:Z54"/>
    <mergeCell ref="B59:Z67"/>
    <mergeCell ref="M70:Y74"/>
  </mergeCells>
  <phoneticPr fontId="3"/>
  <pageMargins left="0.70866141732283472"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74"/>
  <sheetViews>
    <sheetView zoomScaleNormal="100" zoomScaleSheetLayoutView="100" workbookViewId="0"/>
  </sheetViews>
  <sheetFormatPr defaultColWidth="9.140625" defaultRowHeight="15" customHeight="1"/>
  <cols>
    <col min="1" max="1" width="3.42578125" style="266" customWidth="1"/>
    <col min="2" max="2" width="4.7109375" style="266" customWidth="1"/>
    <col min="3" max="3" width="15.7109375" style="266" customWidth="1"/>
    <col min="4" max="4" width="11" style="266" customWidth="1"/>
    <col min="5" max="9" width="10.7109375" style="266" customWidth="1"/>
    <col min="10" max="16384" width="9.140625" style="266"/>
  </cols>
  <sheetData>
    <row r="1" spans="1:17" ht="15" customHeight="1">
      <c r="A1" s="266" t="s">
        <v>263</v>
      </c>
    </row>
    <row r="3" spans="1:17" ht="15" customHeight="1">
      <c r="B3" s="266" t="s">
        <v>264</v>
      </c>
      <c r="D3" s="377" t="s">
        <v>287</v>
      </c>
      <c r="E3" s="378"/>
      <c r="F3" s="378"/>
      <c r="G3" s="378"/>
      <c r="H3" s="378"/>
      <c r="I3" s="379"/>
      <c r="J3" s="301"/>
      <c r="K3" s="301"/>
    </row>
    <row r="6" spans="1:17" ht="15" customHeight="1">
      <c r="B6" s="267" t="s">
        <v>265</v>
      </c>
      <c r="C6" s="266" t="s">
        <v>266</v>
      </c>
      <c r="D6" s="268" t="s">
        <v>267</v>
      </c>
      <c r="E6" s="380" t="s">
        <v>371</v>
      </c>
      <c r="F6" s="266" t="s">
        <v>268</v>
      </c>
    </row>
    <row r="8" spans="1:17" ht="15" customHeight="1">
      <c r="B8" s="438" t="s">
        <v>261</v>
      </c>
      <c r="C8" s="439"/>
      <c r="D8" s="440"/>
      <c r="E8" s="444" t="s">
        <v>262</v>
      </c>
      <c r="F8" s="324"/>
      <c r="G8" s="324"/>
      <c r="H8" s="324"/>
      <c r="I8" s="324"/>
      <c r="J8" s="324"/>
      <c r="K8" s="324"/>
      <c r="L8" s="324"/>
      <c r="M8" s="324"/>
      <c r="N8" s="324"/>
      <c r="O8" s="324"/>
      <c r="P8" s="324"/>
      <c r="Q8" s="324"/>
    </row>
    <row r="9" spans="1:17" ht="15" customHeight="1">
      <c r="B9" s="441"/>
      <c r="C9" s="442"/>
      <c r="D9" s="443"/>
      <c r="E9" s="445"/>
      <c r="F9" s="324"/>
      <c r="G9" s="324"/>
      <c r="H9" s="324"/>
      <c r="I9" s="324"/>
      <c r="J9" s="324"/>
      <c r="K9" s="324"/>
      <c r="L9" s="324"/>
      <c r="M9" s="324"/>
      <c r="N9" s="324"/>
      <c r="O9" s="324"/>
      <c r="P9" s="324"/>
      <c r="Q9" s="324"/>
    </row>
    <row r="10" spans="1:17" ht="15" customHeight="1">
      <c r="B10" s="271">
        <v>1</v>
      </c>
      <c r="C10" s="272" t="s">
        <v>165</v>
      </c>
      <c r="D10" s="273"/>
      <c r="E10" s="381"/>
      <c r="F10" s="324"/>
      <c r="G10" s="324"/>
      <c r="H10" s="324"/>
      <c r="I10" s="324"/>
      <c r="J10" s="324"/>
      <c r="K10" s="324"/>
      <c r="L10" s="324"/>
      <c r="M10" s="324"/>
      <c r="N10" s="324"/>
      <c r="O10" s="324"/>
      <c r="P10" s="324"/>
      <c r="Q10" s="324"/>
    </row>
    <row r="11" spans="1:17" ht="15" customHeight="1">
      <c r="B11" s="271">
        <v>2</v>
      </c>
      <c r="C11" s="272" t="s">
        <v>1</v>
      </c>
      <c r="D11" s="273"/>
      <c r="E11" s="381"/>
      <c r="F11" s="324"/>
      <c r="G11" s="324"/>
      <c r="H11" s="324"/>
      <c r="I11" s="324"/>
      <c r="J11" s="324"/>
      <c r="K11" s="324"/>
      <c r="L11" s="324"/>
      <c r="M11" s="324"/>
      <c r="N11" s="324"/>
      <c r="O11" s="324"/>
      <c r="P11" s="324"/>
      <c r="Q11" s="324"/>
    </row>
    <row r="12" spans="1:17" ht="15" customHeight="1">
      <c r="B12" s="271">
        <v>3</v>
      </c>
      <c r="C12" s="272" t="s">
        <v>2</v>
      </c>
      <c r="D12" s="273"/>
      <c r="E12" s="381"/>
      <c r="F12" s="324"/>
      <c r="G12" s="324"/>
      <c r="H12" s="324"/>
      <c r="I12" s="324"/>
      <c r="J12" s="324"/>
      <c r="K12" s="324"/>
      <c r="L12" s="324"/>
      <c r="M12" s="324"/>
      <c r="N12" s="324"/>
      <c r="O12" s="324"/>
      <c r="P12" s="324"/>
      <c r="Q12" s="324"/>
    </row>
    <row r="13" spans="1:17" ht="15" customHeight="1">
      <c r="B13" s="271">
        <v>4</v>
      </c>
      <c r="C13" s="272" t="s">
        <v>166</v>
      </c>
      <c r="D13" s="273"/>
      <c r="E13" s="381"/>
      <c r="F13" s="324"/>
      <c r="G13" s="324"/>
      <c r="H13" s="324"/>
      <c r="I13" s="324"/>
      <c r="J13" s="324"/>
      <c r="K13" s="324"/>
      <c r="L13" s="324"/>
      <c r="M13" s="324"/>
      <c r="N13" s="324"/>
      <c r="O13" s="324"/>
      <c r="P13" s="324"/>
      <c r="Q13" s="324"/>
    </row>
    <row r="14" spans="1:17" ht="15" customHeight="1">
      <c r="B14" s="274">
        <v>5</v>
      </c>
      <c r="C14" s="275" t="s">
        <v>167</v>
      </c>
      <c r="D14" s="276"/>
      <c r="E14" s="382"/>
      <c r="F14" s="324"/>
      <c r="G14" s="324"/>
      <c r="H14" s="324"/>
      <c r="I14" s="324"/>
      <c r="J14" s="324"/>
      <c r="K14" s="324"/>
      <c r="L14" s="324"/>
      <c r="M14" s="324"/>
      <c r="N14" s="324"/>
      <c r="O14" s="324"/>
      <c r="P14" s="324"/>
      <c r="Q14" s="324"/>
    </row>
    <row r="15" spans="1:17" ht="15" customHeight="1">
      <c r="B15" s="271">
        <v>6</v>
      </c>
      <c r="C15" s="272" t="s">
        <v>168</v>
      </c>
      <c r="D15" s="273"/>
      <c r="E15" s="381"/>
      <c r="F15" s="324"/>
      <c r="G15" s="324"/>
      <c r="H15" s="324"/>
      <c r="I15" s="324"/>
      <c r="J15" s="324"/>
      <c r="K15" s="324"/>
      <c r="L15" s="324"/>
      <c r="M15" s="324"/>
      <c r="N15" s="324"/>
      <c r="O15" s="324"/>
      <c r="P15" s="324"/>
      <c r="Q15" s="324"/>
    </row>
    <row r="16" spans="1:17" ht="15" customHeight="1">
      <c r="B16" s="271">
        <v>7</v>
      </c>
      <c r="C16" s="272" t="s">
        <v>6</v>
      </c>
      <c r="D16" s="273"/>
      <c r="E16" s="381"/>
      <c r="F16" s="324"/>
      <c r="G16" s="324"/>
      <c r="H16" s="324"/>
      <c r="I16" s="324"/>
      <c r="J16" s="324"/>
      <c r="K16" s="324"/>
      <c r="L16" s="324"/>
      <c r="M16" s="324"/>
      <c r="N16" s="324"/>
      <c r="O16" s="324"/>
      <c r="P16" s="324"/>
      <c r="Q16" s="324"/>
    </row>
    <row r="17" spans="2:17" ht="15" customHeight="1">
      <c r="B17" s="271">
        <v>8</v>
      </c>
      <c r="C17" s="272" t="s">
        <v>289</v>
      </c>
      <c r="D17" s="273"/>
      <c r="E17" s="381"/>
      <c r="F17" s="324"/>
      <c r="G17" s="324"/>
      <c r="H17" s="324"/>
      <c r="I17" s="324"/>
      <c r="J17" s="324"/>
      <c r="K17" s="324"/>
      <c r="L17" s="324"/>
      <c r="M17" s="324"/>
      <c r="N17" s="324"/>
      <c r="O17" s="324"/>
      <c r="P17" s="324"/>
      <c r="Q17" s="324"/>
    </row>
    <row r="18" spans="2:17" ht="15" customHeight="1">
      <c r="B18" s="271">
        <v>9</v>
      </c>
      <c r="C18" s="272" t="s">
        <v>169</v>
      </c>
      <c r="D18" s="273"/>
      <c r="E18" s="381"/>
      <c r="F18" s="324"/>
      <c r="G18" s="324"/>
      <c r="H18" s="324"/>
      <c r="I18" s="324"/>
      <c r="J18" s="324"/>
      <c r="K18" s="324"/>
      <c r="L18" s="324"/>
      <c r="M18" s="324"/>
      <c r="N18" s="324"/>
      <c r="O18" s="324"/>
      <c r="P18" s="324"/>
      <c r="Q18" s="324"/>
    </row>
    <row r="19" spans="2:17" ht="15" customHeight="1">
      <c r="B19" s="274">
        <v>10</v>
      </c>
      <c r="C19" s="275" t="s">
        <v>170</v>
      </c>
      <c r="D19" s="276"/>
      <c r="E19" s="382"/>
      <c r="F19" s="324"/>
      <c r="G19" s="324"/>
      <c r="H19" s="324"/>
      <c r="I19" s="324"/>
      <c r="J19" s="324"/>
      <c r="K19" s="324"/>
      <c r="L19" s="324"/>
      <c r="M19" s="324"/>
      <c r="N19" s="324"/>
      <c r="O19" s="324"/>
      <c r="P19" s="324"/>
      <c r="Q19" s="324"/>
    </row>
    <row r="20" spans="2:17" ht="15" customHeight="1">
      <c r="B20" s="271">
        <v>11</v>
      </c>
      <c r="C20" s="272" t="s">
        <v>171</v>
      </c>
      <c r="D20" s="273"/>
      <c r="E20" s="381"/>
      <c r="F20" s="324"/>
      <c r="G20" s="324"/>
      <c r="H20" s="324"/>
      <c r="I20" s="324"/>
      <c r="J20" s="324"/>
      <c r="K20" s="324"/>
      <c r="L20" s="324"/>
      <c r="M20" s="324"/>
      <c r="N20" s="324"/>
      <c r="O20" s="324"/>
      <c r="P20" s="324"/>
      <c r="Q20" s="324"/>
    </row>
    <row r="21" spans="2:17" ht="15" customHeight="1">
      <c r="B21" s="271">
        <v>12</v>
      </c>
      <c r="C21" s="272" t="s">
        <v>172</v>
      </c>
      <c r="D21" s="273"/>
      <c r="E21" s="381"/>
      <c r="F21" s="324"/>
      <c r="G21" s="324"/>
      <c r="H21" s="324"/>
      <c r="I21" s="324"/>
      <c r="J21" s="324"/>
      <c r="K21" s="324"/>
      <c r="L21" s="324"/>
      <c r="M21" s="324"/>
      <c r="N21" s="324"/>
      <c r="O21" s="324"/>
      <c r="P21" s="324"/>
      <c r="Q21" s="324"/>
    </row>
    <row r="22" spans="2:17" ht="15" customHeight="1">
      <c r="B22" s="271">
        <v>13</v>
      </c>
      <c r="C22" s="272" t="s">
        <v>173</v>
      </c>
      <c r="D22" s="273"/>
      <c r="E22" s="381"/>
      <c r="F22" s="324"/>
      <c r="G22" s="324"/>
      <c r="H22" s="324"/>
      <c r="I22" s="324"/>
      <c r="J22" s="324"/>
      <c r="K22" s="324"/>
      <c r="L22" s="324"/>
      <c r="M22" s="324"/>
      <c r="N22" s="324"/>
      <c r="O22" s="324"/>
      <c r="P22" s="324"/>
      <c r="Q22" s="324"/>
    </row>
    <row r="23" spans="2:17" ht="15" customHeight="1">
      <c r="B23" s="271">
        <v>14</v>
      </c>
      <c r="C23" s="272" t="s">
        <v>174</v>
      </c>
      <c r="D23" s="273"/>
      <c r="E23" s="381"/>
      <c r="F23" s="324"/>
      <c r="G23" s="324"/>
      <c r="H23" s="324"/>
      <c r="I23" s="324"/>
      <c r="J23" s="324"/>
      <c r="K23" s="324"/>
      <c r="L23" s="324"/>
      <c r="M23" s="324"/>
      <c r="N23" s="324"/>
      <c r="O23" s="324"/>
      <c r="P23" s="324"/>
      <c r="Q23" s="324"/>
    </row>
    <row r="24" spans="2:17" ht="15" customHeight="1">
      <c r="B24" s="274">
        <v>15</v>
      </c>
      <c r="C24" s="275" t="s">
        <v>175</v>
      </c>
      <c r="D24" s="276"/>
      <c r="E24" s="382"/>
      <c r="F24" s="324"/>
      <c r="G24" s="324"/>
      <c r="H24" s="324"/>
      <c r="I24" s="324"/>
      <c r="J24" s="324"/>
      <c r="K24" s="324"/>
      <c r="L24" s="324"/>
      <c r="M24" s="324"/>
      <c r="N24" s="324"/>
      <c r="O24" s="324"/>
      <c r="P24" s="324"/>
      <c r="Q24" s="324"/>
    </row>
    <row r="25" spans="2:17" ht="15" customHeight="1">
      <c r="B25" s="271">
        <v>16</v>
      </c>
      <c r="C25" s="272" t="s">
        <v>177</v>
      </c>
      <c r="D25" s="273"/>
      <c r="E25" s="381"/>
      <c r="F25" s="324"/>
      <c r="G25" s="324"/>
      <c r="H25" s="324"/>
      <c r="I25" s="324"/>
      <c r="J25" s="324"/>
      <c r="K25" s="324"/>
      <c r="L25" s="324"/>
      <c r="M25" s="324"/>
      <c r="N25" s="324"/>
      <c r="O25" s="324"/>
      <c r="P25" s="324"/>
      <c r="Q25" s="324"/>
    </row>
    <row r="26" spans="2:17" ht="15" customHeight="1">
      <c r="B26" s="271">
        <v>17</v>
      </c>
      <c r="C26" s="272" t="s">
        <v>290</v>
      </c>
      <c r="D26" s="273"/>
      <c r="E26" s="381"/>
      <c r="F26" s="324"/>
      <c r="G26" s="324"/>
      <c r="H26" s="324"/>
      <c r="I26" s="324"/>
      <c r="J26" s="324"/>
      <c r="K26" s="324"/>
      <c r="L26" s="324"/>
      <c r="M26" s="324"/>
      <c r="N26" s="324"/>
      <c r="O26" s="324"/>
      <c r="P26" s="324"/>
      <c r="Q26" s="324"/>
    </row>
    <row r="27" spans="2:17" ht="15" customHeight="1">
      <c r="B27" s="271">
        <v>18</v>
      </c>
      <c r="C27" s="272" t="s">
        <v>291</v>
      </c>
      <c r="D27" s="273"/>
      <c r="E27" s="381"/>
      <c r="F27" s="324"/>
      <c r="G27" s="324"/>
      <c r="H27" s="324"/>
      <c r="I27" s="324"/>
      <c r="J27" s="324"/>
      <c r="K27" s="324"/>
      <c r="L27" s="324"/>
      <c r="M27" s="324"/>
      <c r="N27" s="324"/>
      <c r="O27" s="324"/>
      <c r="P27" s="324"/>
      <c r="Q27" s="324"/>
    </row>
    <row r="28" spans="2:17" ht="15" customHeight="1">
      <c r="B28" s="271">
        <v>19</v>
      </c>
      <c r="C28" s="272" t="s">
        <v>178</v>
      </c>
      <c r="D28" s="273"/>
      <c r="E28" s="381"/>
      <c r="F28" s="324"/>
      <c r="G28" s="324"/>
      <c r="H28" s="324"/>
      <c r="I28" s="324"/>
      <c r="J28" s="324"/>
      <c r="K28" s="324"/>
      <c r="L28" s="324"/>
      <c r="M28" s="324"/>
      <c r="N28" s="324"/>
      <c r="O28" s="324"/>
      <c r="P28" s="324"/>
      <c r="Q28" s="324"/>
    </row>
    <row r="29" spans="2:17" ht="15" customHeight="1">
      <c r="B29" s="274">
        <v>20</v>
      </c>
      <c r="C29" s="275" t="s">
        <v>179</v>
      </c>
      <c r="D29" s="276"/>
      <c r="E29" s="382"/>
      <c r="F29" s="324"/>
      <c r="G29" s="324"/>
      <c r="H29" s="324"/>
      <c r="I29" s="324"/>
      <c r="J29" s="324"/>
      <c r="K29" s="324"/>
      <c r="L29" s="324"/>
      <c r="M29" s="324"/>
      <c r="N29" s="324"/>
      <c r="O29" s="324"/>
      <c r="P29" s="324"/>
      <c r="Q29" s="324"/>
    </row>
    <row r="30" spans="2:17" ht="15" customHeight="1">
      <c r="B30" s="271">
        <v>21</v>
      </c>
      <c r="C30" s="272" t="s">
        <v>180</v>
      </c>
      <c r="D30" s="273"/>
      <c r="E30" s="381"/>
      <c r="F30" s="324"/>
      <c r="G30" s="324"/>
      <c r="H30" s="324"/>
      <c r="I30" s="324"/>
      <c r="J30" s="324"/>
      <c r="K30" s="324"/>
      <c r="L30" s="324"/>
      <c r="M30" s="324"/>
      <c r="N30" s="324"/>
      <c r="O30" s="324"/>
      <c r="P30" s="324"/>
      <c r="Q30" s="324"/>
    </row>
    <row r="31" spans="2:17" ht="15" customHeight="1">
      <c r="B31" s="271">
        <v>22</v>
      </c>
      <c r="C31" s="272" t="s">
        <v>181</v>
      </c>
      <c r="D31" s="273"/>
      <c r="E31" s="381"/>
      <c r="F31" s="324"/>
      <c r="G31" s="324"/>
      <c r="H31" s="324"/>
      <c r="I31" s="324"/>
      <c r="J31" s="324"/>
      <c r="K31" s="324"/>
      <c r="L31" s="324"/>
      <c r="M31" s="324"/>
      <c r="N31" s="324"/>
      <c r="O31" s="324"/>
      <c r="P31" s="324"/>
      <c r="Q31" s="324"/>
    </row>
    <row r="32" spans="2:17" ht="15" customHeight="1">
      <c r="B32" s="271">
        <v>23</v>
      </c>
      <c r="C32" s="272" t="s">
        <v>292</v>
      </c>
      <c r="D32" s="273"/>
      <c r="E32" s="381"/>
      <c r="F32" s="324"/>
      <c r="G32" s="324"/>
      <c r="H32" s="324"/>
      <c r="I32" s="324"/>
      <c r="J32" s="324"/>
      <c r="K32" s="324"/>
      <c r="L32" s="324"/>
      <c r="M32" s="324"/>
      <c r="N32" s="324"/>
      <c r="O32" s="324"/>
      <c r="P32" s="324"/>
      <c r="Q32" s="324"/>
    </row>
    <row r="33" spans="2:17" ht="15" customHeight="1">
      <c r="B33" s="271">
        <v>24</v>
      </c>
      <c r="C33" s="272" t="s">
        <v>293</v>
      </c>
      <c r="D33" s="273"/>
      <c r="E33" s="381"/>
      <c r="F33" s="324"/>
      <c r="G33" s="324"/>
      <c r="H33" s="324"/>
      <c r="I33" s="324"/>
      <c r="J33" s="324"/>
      <c r="K33" s="324"/>
      <c r="L33" s="324"/>
      <c r="M33" s="324"/>
      <c r="N33" s="324"/>
      <c r="O33" s="324"/>
      <c r="P33" s="324"/>
      <c r="Q33" s="324"/>
    </row>
    <row r="34" spans="2:17" ht="15" customHeight="1">
      <c r="B34" s="274">
        <v>25</v>
      </c>
      <c r="C34" s="275" t="s">
        <v>182</v>
      </c>
      <c r="D34" s="276"/>
      <c r="E34" s="382"/>
      <c r="F34" s="324"/>
      <c r="G34" s="324"/>
      <c r="H34" s="324"/>
      <c r="I34" s="324"/>
      <c r="J34" s="324"/>
      <c r="K34" s="324"/>
      <c r="L34" s="324"/>
      <c r="M34" s="324"/>
      <c r="N34" s="324"/>
      <c r="O34" s="324"/>
      <c r="P34" s="324"/>
      <c r="Q34" s="324"/>
    </row>
    <row r="35" spans="2:17" ht="15" customHeight="1">
      <c r="B35" s="271">
        <v>26</v>
      </c>
      <c r="C35" s="272" t="s">
        <v>183</v>
      </c>
      <c r="D35" s="273"/>
      <c r="E35" s="381"/>
      <c r="F35" s="324"/>
      <c r="G35" s="324"/>
      <c r="H35" s="324"/>
      <c r="I35" s="324"/>
      <c r="J35" s="324"/>
      <c r="K35" s="324"/>
      <c r="L35" s="324"/>
      <c r="M35" s="324"/>
      <c r="N35" s="324"/>
      <c r="O35" s="324"/>
      <c r="P35" s="324"/>
      <c r="Q35" s="324"/>
    </row>
    <row r="36" spans="2:17" ht="15" customHeight="1">
      <c r="B36" s="271">
        <v>27</v>
      </c>
      <c r="C36" s="272" t="s">
        <v>184</v>
      </c>
      <c r="D36" s="273"/>
      <c r="E36" s="381"/>
      <c r="F36" s="324"/>
      <c r="G36" s="324"/>
      <c r="H36" s="324"/>
      <c r="I36" s="324"/>
      <c r="J36" s="324"/>
      <c r="K36" s="324"/>
      <c r="L36" s="324"/>
      <c r="M36" s="324"/>
      <c r="N36" s="324"/>
      <c r="O36" s="324"/>
      <c r="P36" s="324"/>
      <c r="Q36" s="324"/>
    </row>
    <row r="37" spans="2:17" ht="15" customHeight="1">
      <c r="B37" s="271">
        <v>28</v>
      </c>
      <c r="C37" s="272" t="s">
        <v>294</v>
      </c>
      <c r="D37" s="273"/>
      <c r="E37" s="381"/>
      <c r="F37" s="324"/>
      <c r="G37" s="324"/>
      <c r="H37" s="324"/>
      <c r="I37" s="324"/>
      <c r="J37" s="324"/>
      <c r="K37" s="324"/>
      <c r="L37" s="324"/>
      <c r="M37" s="324"/>
      <c r="N37" s="324"/>
      <c r="O37" s="324"/>
      <c r="P37" s="324"/>
      <c r="Q37" s="324"/>
    </row>
    <row r="38" spans="2:17" ht="15" customHeight="1">
      <c r="B38" s="271">
        <v>29</v>
      </c>
      <c r="C38" s="272" t="s">
        <v>185</v>
      </c>
      <c r="D38" s="273"/>
      <c r="E38" s="381"/>
      <c r="F38" s="324"/>
      <c r="G38" s="324"/>
      <c r="H38" s="324"/>
      <c r="I38" s="324"/>
      <c r="J38" s="324"/>
      <c r="K38" s="324"/>
      <c r="L38" s="324"/>
      <c r="M38" s="324"/>
      <c r="N38" s="324"/>
      <c r="O38" s="324"/>
      <c r="P38" s="324"/>
      <c r="Q38" s="324"/>
    </row>
    <row r="39" spans="2:17" ht="15" customHeight="1">
      <c r="B39" s="274">
        <v>30</v>
      </c>
      <c r="C39" s="275" t="s">
        <v>186</v>
      </c>
      <c r="D39" s="276"/>
      <c r="E39" s="382"/>
      <c r="F39" s="324"/>
      <c r="G39" s="324"/>
      <c r="H39" s="324"/>
      <c r="I39" s="324"/>
      <c r="J39" s="324"/>
      <c r="K39" s="324"/>
      <c r="L39" s="324"/>
      <c r="M39" s="324"/>
      <c r="N39" s="324"/>
      <c r="O39" s="324"/>
      <c r="P39" s="324"/>
      <c r="Q39" s="324"/>
    </row>
    <row r="40" spans="2:17" ht="15" customHeight="1">
      <c r="B40" s="271">
        <v>31</v>
      </c>
      <c r="C40" s="272" t="s">
        <v>187</v>
      </c>
      <c r="D40" s="273"/>
      <c r="E40" s="381"/>
      <c r="F40" s="324"/>
      <c r="G40" s="324"/>
      <c r="H40" s="324"/>
      <c r="I40" s="324"/>
      <c r="J40" s="324"/>
      <c r="K40" s="324"/>
      <c r="L40" s="324"/>
      <c r="M40" s="324"/>
      <c r="N40" s="324"/>
      <c r="O40" s="324"/>
      <c r="P40" s="324"/>
      <c r="Q40" s="324"/>
    </row>
    <row r="41" spans="2:17" ht="15" customHeight="1">
      <c r="B41" s="271">
        <v>32</v>
      </c>
      <c r="C41" s="272" t="s">
        <v>295</v>
      </c>
      <c r="D41" s="273"/>
      <c r="E41" s="381"/>
      <c r="F41" s="324"/>
      <c r="G41" s="324"/>
      <c r="H41" s="324"/>
      <c r="I41" s="324"/>
      <c r="J41" s="324"/>
      <c r="K41" s="324"/>
      <c r="L41" s="324"/>
      <c r="M41" s="324"/>
      <c r="N41" s="324"/>
      <c r="O41" s="324"/>
      <c r="P41" s="324"/>
      <c r="Q41" s="324"/>
    </row>
    <row r="42" spans="2:17" ht="15" customHeight="1">
      <c r="B42" s="271">
        <v>33</v>
      </c>
      <c r="C42" s="272" t="s">
        <v>296</v>
      </c>
      <c r="D42" s="273"/>
      <c r="E42" s="381"/>
      <c r="F42" s="324"/>
      <c r="G42" s="324"/>
      <c r="H42" s="324"/>
      <c r="I42" s="324"/>
      <c r="J42" s="324"/>
      <c r="K42" s="324"/>
      <c r="L42" s="324"/>
      <c r="M42" s="324"/>
      <c r="N42" s="324"/>
      <c r="O42" s="324"/>
      <c r="P42" s="324"/>
      <c r="Q42" s="324"/>
    </row>
    <row r="43" spans="2:17" ht="15" customHeight="1">
      <c r="B43" s="271">
        <v>34</v>
      </c>
      <c r="C43" s="272" t="s">
        <v>297</v>
      </c>
      <c r="D43" s="273"/>
      <c r="E43" s="381"/>
      <c r="F43" s="324"/>
      <c r="G43" s="324"/>
      <c r="H43" s="324"/>
      <c r="I43" s="324"/>
      <c r="J43" s="324"/>
      <c r="K43" s="324"/>
      <c r="L43" s="324"/>
      <c r="M43" s="324"/>
      <c r="N43" s="324"/>
      <c r="O43" s="324"/>
      <c r="P43" s="324"/>
      <c r="Q43" s="324"/>
    </row>
    <row r="44" spans="2:17" ht="15" customHeight="1">
      <c r="B44" s="274">
        <v>35</v>
      </c>
      <c r="C44" s="275" t="s">
        <v>34</v>
      </c>
      <c r="D44" s="276"/>
      <c r="E44" s="382"/>
      <c r="F44" s="324"/>
      <c r="G44" s="324"/>
      <c r="H44" s="324"/>
      <c r="I44" s="324"/>
      <c r="J44" s="324"/>
      <c r="K44" s="324"/>
      <c r="L44" s="324"/>
      <c r="M44" s="324"/>
      <c r="N44" s="324"/>
      <c r="O44" s="324"/>
      <c r="P44" s="324"/>
      <c r="Q44" s="324"/>
    </row>
    <row r="45" spans="2:17" ht="15" customHeight="1">
      <c r="B45" s="271">
        <v>36</v>
      </c>
      <c r="C45" s="272" t="s">
        <v>37</v>
      </c>
      <c r="D45" s="273"/>
      <c r="E45" s="381"/>
      <c r="F45" s="324"/>
      <c r="G45" s="324"/>
      <c r="H45" s="324"/>
      <c r="I45" s="324"/>
      <c r="J45" s="324"/>
      <c r="K45" s="324"/>
      <c r="L45" s="324"/>
      <c r="M45" s="324"/>
      <c r="N45" s="324"/>
      <c r="O45" s="324"/>
      <c r="P45" s="324"/>
      <c r="Q45" s="324"/>
    </row>
    <row r="46" spans="2:17" ht="15" customHeight="1">
      <c r="B46" s="271">
        <v>37</v>
      </c>
      <c r="C46" s="272" t="s">
        <v>339</v>
      </c>
      <c r="D46" s="273"/>
      <c r="E46" s="381"/>
      <c r="F46" s="324"/>
      <c r="G46" s="324"/>
      <c r="H46" s="324"/>
      <c r="I46" s="324"/>
      <c r="J46" s="324"/>
      <c r="K46" s="324"/>
      <c r="L46" s="324"/>
      <c r="M46" s="324"/>
      <c r="N46" s="324"/>
      <c r="O46" s="324"/>
      <c r="P46" s="324"/>
      <c r="Q46" s="324"/>
    </row>
    <row r="47" spans="2:17" ht="15" customHeight="1">
      <c r="B47" s="271">
        <v>38</v>
      </c>
      <c r="C47" s="272" t="s">
        <v>299</v>
      </c>
      <c r="D47" s="273"/>
      <c r="E47" s="381"/>
      <c r="F47" s="324"/>
      <c r="G47" s="324"/>
      <c r="H47" s="324"/>
      <c r="I47" s="324"/>
      <c r="J47" s="324"/>
      <c r="K47" s="324"/>
      <c r="L47" s="324"/>
      <c r="M47" s="324"/>
      <c r="N47" s="324"/>
      <c r="O47" s="324"/>
      <c r="P47" s="324"/>
      <c r="Q47" s="324"/>
    </row>
    <row r="48" spans="2:17" ht="15" customHeight="1">
      <c r="B48" s="271">
        <v>39</v>
      </c>
      <c r="C48" s="272" t="s">
        <v>300</v>
      </c>
      <c r="D48" s="273"/>
      <c r="E48" s="381"/>
      <c r="F48" s="324"/>
      <c r="G48" s="324"/>
      <c r="H48" s="324"/>
      <c r="I48" s="324"/>
      <c r="J48" s="324"/>
      <c r="K48" s="324"/>
      <c r="L48" s="324"/>
      <c r="M48" s="324"/>
      <c r="N48" s="324"/>
      <c r="O48" s="324"/>
      <c r="P48" s="324"/>
      <c r="Q48" s="324"/>
    </row>
    <row r="49" spans="2:17" ht="15" customHeight="1">
      <c r="B49" s="274">
        <v>40</v>
      </c>
      <c r="C49" s="275" t="s">
        <v>193</v>
      </c>
      <c r="D49" s="276"/>
      <c r="E49" s="382"/>
      <c r="F49" s="324"/>
      <c r="G49" s="324"/>
      <c r="H49" s="324"/>
      <c r="I49" s="324"/>
      <c r="J49" s="324"/>
      <c r="K49" s="324"/>
      <c r="L49" s="324"/>
      <c r="M49" s="324"/>
      <c r="N49" s="324"/>
      <c r="O49" s="324"/>
      <c r="P49" s="324"/>
      <c r="Q49" s="324"/>
    </row>
    <row r="50" spans="2:17" ht="15" customHeight="1">
      <c r="B50" s="277">
        <v>41</v>
      </c>
      <c r="C50" s="278" t="s">
        <v>194</v>
      </c>
      <c r="D50" s="279"/>
      <c r="E50" s="383"/>
      <c r="F50" s="324"/>
      <c r="G50" s="324"/>
      <c r="H50" s="324"/>
      <c r="I50" s="324"/>
      <c r="J50" s="324"/>
      <c r="K50" s="324"/>
      <c r="L50" s="324"/>
      <c r="M50" s="324"/>
      <c r="N50" s="324"/>
      <c r="O50" s="324"/>
      <c r="P50" s="324"/>
      <c r="Q50" s="324"/>
    </row>
    <row r="51" spans="2:17" ht="15" customHeight="1">
      <c r="B51" s="269"/>
      <c r="C51" s="270" t="s">
        <v>76</v>
      </c>
      <c r="D51" s="280"/>
      <c r="E51" s="283">
        <f>SUM(E10:E50)</f>
        <v>0</v>
      </c>
      <c r="F51" s="324"/>
      <c r="G51" s="324"/>
      <c r="H51" s="324"/>
      <c r="I51" s="324"/>
      <c r="J51" s="324"/>
      <c r="K51" s="324"/>
      <c r="L51" s="324"/>
      <c r="M51" s="324"/>
      <c r="N51" s="324"/>
      <c r="O51" s="324"/>
      <c r="P51" s="324"/>
      <c r="Q51" s="324"/>
    </row>
    <row r="53" spans="2:17" ht="15" customHeight="1">
      <c r="B53" s="266" t="s">
        <v>265</v>
      </c>
      <c r="C53" s="266" t="s">
        <v>163</v>
      </c>
      <c r="D53" s="380" t="s">
        <v>150</v>
      </c>
      <c r="F53" s="266" t="s">
        <v>268</v>
      </c>
    </row>
    <row r="55" spans="2:17" ht="15" customHeight="1">
      <c r="B55" s="281" t="s">
        <v>269</v>
      </c>
      <c r="C55" s="282" t="s">
        <v>150</v>
      </c>
      <c r="D55" s="266" t="s">
        <v>151</v>
      </c>
    </row>
    <row r="56" spans="2:17" ht="15" customHeight="1">
      <c r="B56" s="281" t="s">
        <v>269</v>
      </c>
      <c r="C56" s="282" t="s">
        <v>149</v>
      </c>
      <c r="D56" s="266" t="s">
        <v>270</v>
      </c>
    </row>
    <row r="58" spans="2:17" ht="15" customHeight="1">
      <c r="B58" s="266" t="s">
        <v>265</v>
      </c>
      <c r="C58" s="266" t="s">
        <v>164</v>
      </c>
      <c r="D58" s="384"/>
    </row>
    <row r="60" spans="2:17" ht="15" customHeight="1">
      <c r="C60" s="266" t="s">
        <v>363</v>
      </c>
      <c r="D60" s="334"/>
    </row>
    <row r="61" spans="2:17" ht="15" customHeight="1">
      <c r="C61" s="374" t="s">
        <v>364</v>
      </c>
      <c r="D61" s="375">
        <v>0.64151100000000005</v>
      </c>
    </row>
    <row r="62" spans="2:17" ht="15" customHeight="1">
      <c r="C62" s="374" t="s">
        <v>365</v>
      </c>
      <c r="D62" s="375">
        <v>0.58125599999999999</v>
      </c>
      <c r="E62" s="322"/>
    </row>
    <row r="63" spans="2:17" ht="15" customHeight="1">
      <c r="C63" s="374" t="s">
        <v>366</v>
      </c>
      <c r="D63" s="375">
        <v>0.61937399999999998</v>
      </c>
      <c r="E63" s="322"/>
    </row>
    <row r="64" spans="2:17" ht="15" customHeight="1">
      <c r="C64" s="374" t="s">
        <v>367</v>
      </c>
      <c r="D64" s="375">
        <v>0.60650899999999996</v>
      </c>
      <c r="E64" s="323"/>
    </row>
    <row r="65" spans="2:7" ht="15" customHeight="1">
      <c r="C65" s="374" t="s">
        <v>368</v>
      </c>
      <c r="D65" s="375">
        <v>0.59448400000000001</v>
      </c>
      <c r="E65" s="323"/>
    </row>
    <row r="66" spans="2:7" ht="15" customHeight="1">
      <c r="C66" s="374" t="s">
        <v>369</v>
      </c>
      <c r="D66" s="375">
        <f>AVERAGE(D61:D65)</f>
        <v>0.60862680000000002</v>
      </c>
      <c r="E66" s="323"/>
    </row>
    <row r="67" spans="2:7" ht="15" customHeight="1">
      <c r="E67" s="321"/>
    </row>
    <row r="68" spans="2:7" ht="15" customHeight="1">
      <c r="B68" s="266" t="s">
        <v>265</v>
      </c>
      <c r="C68" s="266" t="s">
        <v>370</v>
      </c>
      <c r="D68" s="301"/>
      <c r="F68" s="321"/>
      <c r="G68" s="321"/>
    </row>
    <row r="69" spans="2:7" ht="15" customHeight="1">
      <c r="F69" s="321"/>
      <c r="G69" s="321"/>
    </row>
    <row r="70" spans="2:7" ht="15" customHeight="1">
      <c r="C70" s="374" t="s">
        <v>371</v>
      </c>
      <c r="D70" s="385">
        <v>1</v>
      </c>
      <c r="F70" s="321"/>
      <c r="G70" s="321"/>
    </row>
    <row r="71" spans="2:7" ht="15" customHeight="1">
      <c r="C71" s="374" t="s">
        <v>372</v>
      </c>
      <c r="D71" s="385">
        <v>1000</v>
      </c>
      <c r="F71" s="321"/>
      <c r="G71" s="321"/>
    </row>
    <row r="72" spans="2:7" ht="15" customHeight="1">
      <c r="C72" s="374" t="s">
        <v>373</v>
      </c>
      <c r="D72" s="385">
        <v>10000</v>
      </c>
      <c r="F72" s="321"/>
      <c r="G72" s="321"/>
    </row>
    <row r="73" spans="2:7" ht="15" customHeight="1">
      <c r="C73" s="374" t="s">
        <v>374</v>
      </c>
      <c r="D73" s="385">
        <v>1000000</v>
      </c>
      <c r="F73" s="321"/>
      <c r="G73" s="321"/>
    </row>
    <row r="74" spans="2:7" ht="15" customHeight="1">
      <c r="C74" s="374" t="s">
        <v>375</v>
      </c>
      <c r="D74" s="385">
        <v>100000000</v>
      </c>
    </row>
  </sheetData>
  <mergeCells count="2">
    <mergeCell ref="B8:D9"/>
    <mergeCell ref="E8:E9"/>
  </mergeCells>
  <phoneticPr fontId="3"/>
  <dataValidations count="2">
    <dataValidation type="list" allowBlank="1" showInputMessage="1" showErrorMessage="1" sqref="E6">
      <formula1>$C$70:$C$74</formula1>
    </dataValidation>
    <dataValidation type="list" allowBlank="1" showInputMessage="1" showErrorMessage="1" sqref="D53">
      <formula1>$C$55:$C$56</formula1>
    </dataValidation>
  </dataValidations>
  <pageMargins left="0.70866141732283472" right="0.39370078740157483" top="0.59055118110236227" bottom="0.59055118110236227" header="0.31496062992125984" footer="0.31496062992125984"/>
  <pageSetup paperSize="9" scale="78" orientation="portrait" horizontalDpi="300" verticalDpi="300" r:id="rId1"/>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8"/>
  <sheetViews>
    <sheetView workbookViewId="0"/>
  </sheetViews>
  <sheetFormatPr defaultColWidth="5.7109375" defaultRowHeight="12"/>
  <cols>
    <col min="1" max="1" width="4.28515625" style="145" customWidth="1"/>
    <col min="2" max="2" width="4" style="145" customWidth="1"/>
    <col min="3" max="3" width="22.7109375" style="145" customWidth="1"/>
    <col min="4" max="6" width="13.28515625" style="145" customWidth="1"/>
    <col min="7" max="8" width="10.28515625" style="145" customWidth="1"/>
    <col min="9" max="9" width="9.140625" style="284" customWidth="1"/>
    <col min="10" max="10" width="5.7109375" style="284"/>
    <col min="11" max="16384" width="5.7109375" style="145"/>
  </cols>
  <sheetData>
    <row r="1" spans="1:8" ht="18" customHeight="1">
      <c r="A1" s="144" t="s">
        <v>196</v>
      </c>
      <c r="B1" s="144"/>
      <c r="C1" s="144"/>
      <c r="D1" s="144"/>
      <c r="E1" s="144"/>
      <c r="F1" s="144"/>
      <c r="G1" s="144"/>
      <c r="H1" s="144"/>
    </row>
    <row r="2" spans="1:8" ht="12.95" customHeight="1">
      <c r="A2" s="144"/>
      <c r="B2" s="144"/>
      <c r="C2" s="144"/>
      <c r="D2" s="144"/>
      <c r="E2" s="144"/>
      <c r="F2" s="144"/>
      <c r="G2" s="144"/>
      <c r="H2" s="144"/>
    </row>
    <row r="3" spans="1:8" ht="18" customHeight="1">
      <c r="A3" s="146" t="s">
        <v>197</v>
      </c>
      <c r="B3" s="147"/>
      <c r="C3" s="147"/>
      <c r="D3" s="148"/>
      <c r="E3" s="148"/>
      <c r="F3" s="148"/>
      <c r="G3" s="149"/>
      <c r="H3" s="149"/>
    </row>
    <row r="4" spans="1:8" ht="18" customHeight="1">
      <c r="A4" s="144"/>
      <c r="B4" s="150" t="str">
        <f>データ入力表!D3</f>
        <v>○○の経済波及効果</v>
      </c>
      <c r="C4" s="150"/>
      <c r="D4" s="150"/>
      <c r="E4" s="150"/>
      <c r="F4" s="150"/>
      <c r="G4" s="150"/>
      <c r="H4" s="150"/>
    </row>
    <row r="5" spans="1:8" ht="12.95" customHeight="1">
      <c r="A5" s="144"/>
      <c r="B5" s="146"/>
      <c r="C5" s="146"/>
      <c r="D5" s="146"/>
      <c r="E5" s="146"/>
      <c r="F5" s="146"/>
      <c r="G5" s="146"/>
      <c r="H5" s="146"/>
    </row>
    <row r="6" spans="1:8" ht="18" customHeight="1">
      <c r="A6" s="146" t="s">
        <v>198</v>
      </c>
      <c r="B6" s="144"/>
      <c r="C6" s="146"/>
      <c r="D6" s="146"/>
      <c r="E6" s="146"/>
      <c r="F6" s="146"/>
      <c r="G6" s="144"/>
      <c r="H6" s="144"/>
    </row>
    <row r="7" spans="1:8" ht="36" customHeight="1">
      <c r="A7" s="144"/>
      <c r="B7" s="446"/>
      <c r="C7" s="447"/>
      <c r="D7" s="447"/>
      <c r="E7" s="447"/>
      <c r="F7" s="447"/>
      <c r="G7" s="447"/>
      <c r="H7" s="448"/>
    </row>
    <row r="8" spans="1:8" ht="12.95" customHeight="1">
      <c r="A8" s="144"/>
      <c r="B8" s="144"/>
      <c r="C8" s="144"/>
      <c r="D8" s="144"/>
      <c r="E8" s="144"/>
      <c r="F8" s="144"/>
      <c r="G8" s="144"/>
      <c r="H8" s="144"/>
    </row>
    <row r="9" spans="1:8" ht="18" customHeight="1">
      <c r="A9" s="144" t="s">
        <v>199</v>
      </c>
      <c r="B9" s="144"/>
      <c r="C9" s="144"/>
      <c r="D9" s="151" t="str">
        <f>"(単位："&amp;データ入力表!E6&amp;")"</f>
        <v>(単位：円)</v>
      </c>
      <c r="E9" s="144"/>
      <c r="F9" s="144"/>
      <c r="G9" s="144"/>
      <c r="H9" s="144"/>
    </row>
    <row r="10" spans="1:8" ht="18" customHeight="1">
      <c r="A10" s="144"/>
      <c r="B10" s="152" t="s">
        <v>200</v>
      </c>
      <c r="C10" s="153"/>
      <c r="D10" s="154">
        <f>計算!C46</f>
        <v>0</v>
      </c>
      <c r="E10" s="144"/>
      <c r="F10" s="144"/>
      <c r="G10" s="144"/>
      <c r="H10" s="144"/>
    </row>
    <row r="11" spans="1:8" ht="18" customHeight="1">
      <c r="A11" s="144"/>
      <c r="B11" s="152" t="s">
        <v>201</v>
      </c>
      <c r="C11" s="153"/>
      <c r="D11" s="154">
        <f>計算!D46</f>
        <v>0</v>
      </c>
      <c r="E11" s="144"/>
      <c r="F11" s="144"/>
      <c r="G11" s="144"/>
      <c r="H11" s="144"/>
    </row>
    <row r="12" spans="1:8" ht="18" customHeight="1">
      <c r="A12" s="144"/>
      <c r="B12" s="152" t="s">
        <v>110</v>
      </c>
      <c r="C12" s="153"/>
      <c r="D12" s="155">
        <f>データ入力表!D58</f>
        <v>0</v>
      </c>
      <c r="E12" s="156" t="s">
        <v>354</v>
      </c>
      <c r="F12" s="156"/>
      <c r="G12" s="156"/>
      <c r="H12" s="156"/>
    </row>
    <row r="13" spans="1:8" ht="12.95" customHeight="1">
      <c r="A13" s="144"/>
      <c r="B13" s="144"/>
      <c r="C13" s="144"/>
      <c r="D13" s="144"/>
      <c r="E13" s="144"/>
      <c r="F13" s="144"/>
      <c r="G13" s="144"/>
      <c r="H13" s="144"/>
    </row>
    <row r="14" spans="1:8" ht="18" customHeight="1">
      <c r="A14" s="144" t="s">
        <v>272</v>
      </c>
      <c r="B14" s="144"/>
      <c r="C14" s="144"/>
      <c r="D14" s="144"/>
      <c r="E14" s="144"/>
      <c r="F14" s="144"/>
      <c r="G14" s="144"/>
      <c r="H14" s="151" t="str">
        <f>+"(単位："&amp;データ入力表!E6&amp;"、人、倍）"</f>
        <v>(単位：円、人、倍）</v>
      </c>
    </row>
    <row r="15" spans="1:8" ht="18" customHeight="1">
      <c r="A15" s="144"/>
      <c r="B15" s="157"/>
      <c r="C15" s="158"/>
      <c r="D15" s="157" t="s">
        <v>202</v>
      </c>
      <c r="E15" s="158"/>
      <c r="F15" s="159"/>
      <c r="G15" s="157" t="s">
        <v>350</v>
      </c>
      <c r="H15" s="160"/>
    </row>
    <row r="16" spans="1:8" ht="18" customHeight="1">
      <c r="A16" s="144"/>
      <c r="B16" s="161"/>
      <c r="C16" s="146" t="s">
        <v>203</v>
      </c>
      <c r="D16" s="161"/>
      <c r="E16" s="157" t="s">
        <v>204</v>
      </c>
      <c r="F16" s="159"/>
      <c r="G16" s="162"/>
      <c r="H16" s="163" t="s">
        <v>205</v>
      </c>
    </row>
    <row r="17" spans="1:8" ht="18" customHeight="1">
      <c r="A17" s="144"/>
      <c r="B17" s="161"/>
      <c r="C17" s="146"/>
      <c r="D17" s="161"/>
      <c r="E17" s="161" t="s">
        <v>206</v>
      </c>
      <c r="F17" s="164" t="s">
        <v>228</v>
      </c>
      <c r="G17" s="162"/>
      <c r="H17" s="163" t="s">
        <v>349</v>
      </c>
    </row>
    <row r="18" spans="1:8" ht="18" customHeight="1">
      <c r="A18" s="144"/>
      <c r="B18" s="165"/>
      <c r="C18" s="150"/>
      <c r="D18" s="165"/>
      <c r="E18" s="166"/>
      <c r="F18" s="167" t="s">
        <v>207</v>
      </c>
      <c r="G18" s="168"/>
      <c r="H18" s="169" t="s">
        <v>208</v>
      </c>
    </row>
    <row r="19" spans="1:8" ht="18" customHeight="1">
      <c r="A19" s="144"/>
      <c r="B19" s="161" t="s">
        <v>98</v>
      </c>
      <c r="C19" s="146"/>
      <c r="D19" s="161">
        <f>②表!R48</f>
        <v>0</v>
      </c>
      <c r="E19" s="161">
        <f>②表!S48</f>
        <v>0</v>
      </c>
      <c r="F19" s="161">
        <f>②表!T48</f>
        <v>0</v>
      </c>
      <c r="G19" s="161">
        <f>②表!U48</f>
        <v>0</v>
      </c>
      <c r="H19" s="162">
        <f>②表!V48</f>
        <v>0</v>
      </c>
    </row>
    <row r="20" spans="1:8" ht="18" customHeight="1">
      <c r="A20" s="144"/>
      <c r="B20" s="161"/>
      <c r="C20" s="326" t="s">
        <v>209</v>
      </c>
      <c r="D20" s="327">
        <f>②表!C48</f>
        <v>0</v>
      </c>
      <c r="E20" s="327">
        <f>②表!D48</f>
        <v>0</v>
      </c>
      <c r="F20" s="327">
        <f>②表!E48</f>
        <v>0</v>
      </c>
      <c r="G20" s="327">
        <f>②表!F48</f>
        <v>0</v>
      </c>
      <c r="H20" s="327">
        <f>②表!G48</f>
        <v>0</v>
      </c>
    </row>
    <row r="21" spans="1:8" ht="18" customHeight="1">
      <c r="A21" s="144"/>
      <c r="B21" s="170"/>
      <c r="C21" s="328" t="s">
        <v>210</v>
      </c>
      <c r="D21" s="329">
        <f>②表!H48</f>
        <v>0</v>
      </c>
      <c r="E21" s="329">
        <f>②表!I48</f>
        <v>0</v>
      </c>
      <c r="F21" s="329">
        <f>②表!J48</f>
        <v>0</v>
      </c>
      <c r="G21" s="329">
        <f>②表!K48</f>
        <v>0</v>
      </c>
      <c r="H21" s="329">
        <f>②表!L48</f>
        <v>0</v>
      </c>
    </row>
    <row r="22" spans="1:8" ht="18" customHeight="1">
      <c r="A22" s="144"/>
      <c r="B22" s="165"/>
      <c r="C22" s="285" t="s">
        <v>211</v>
      </c>
      <c r="D22" s="286">
        <f>②表!M48</f>
        <v>0</v>
      </c>
      <c r="E22" s="286">
        <f>②表!N48</f>
        <v>0</v>
      </c>
      <c r="F22" s="286">
        <f>②表!O48</f>
        <v>0</v>
      </c>
      <c r="G22" s="286">
        <f>②表!P48</f>
        <v>0</v>
      </c>
      <c r="H22" s="286">
        <f>②表!Q48</f>
        <v>0</v>
      </c>
    </row>
    <row r="23" spans="1:8" ht="18" customHeight="1">
      <c r="A23" s="144"/>
      <c r="B23" s="152" t="s">
        <v>355</v>
      </c>
      <c r="C23" s="153"/>
      <c r="D23" s="171" t="e">
        <f>D19/D10</f>
        <v>#DIV/0!</v>
      </c>
      <c r="E23" s="144" t="s">
        <v>229</v>
      </c>
      <c r="F23" s="172"/>
      <c r="G23" s="172"/>
      <c r="H23" s="172"/>
    </row>
    <row r="24" spans="1:8" ht="18" customHeight="1">
      <c r="A24" s="144"/>
      <c r="B24" s="144"/>
      <c r="C24" s="144"/>
      <c r="D24" s="144"/>
      <c r="E24" s="144" t="s">
        <v>230</v>
      </c>
      <c r="F24" s="144"/>
      <c r="G24" s="144"/>
      <c r="H24" s="144"/>
    </row>
    <row r="25" spans="1:8" ht="18" customHeight="1">
      <c r="A25" s="145" t="s">
        <v>212</v>
      </c>
      <c r="B25" s="144"/>
      <c r="C25" s="144"/>
      <c r="D25" s="144"/>
      <c r="E25" s="144"/>
      <c r="F25" s="144"/>
      <c r="G25" s="144"/>
      <c r="H25" s="144"/>
    </row>
    <row r="26" spans="1:8" ht="18" customHeight="1">
      <c r="A26" s="144"/>
      <c r="B26" s="145" t="s">
        <v>213</v>
      </c>
      <c r="D26" s="144"/>
      <c r="E26" s="144"/>
      <c r="F26" s="144"/>
      <c r="G26" s="144"/>
      <c r="H26" s="144"/>
    </row>
    <row r="27" spans="1:8" ht="18" customHeight="1">
      <c r="A27" s="144"/>
      <c r="B27" s="145" t="s">
        <v>214</v>
      </c>
      <c r="D27" s="144"/>
      <c r="E27" s="144"/>
      <c r="F27" s="144"/>
      <c r="G27" s="144"/>
      <c r="H27" s="144"/>
    </row>
    <row r="28" spans="1:8" ht="18" customHeight="1">
      <c r="A28" s="144"/>
      <c r="B28" s="145" t="s">
        <v>215</v>
      </c>
      <c r="D28" s="144"/>
      <c r="E28" s="144"/>
      <c r="F28" s="144"/>
      <c r="G28" s="144"/>
      <c r="H28" s="144"/>
    </row>
    <row r="29" spans="1:8" ht="18" customHeight="1">
      <c r="A29" s="144"/>
      <c r="B29" s="145" t="s">
        <v>216</v>
      </c>
      <c r="D29" s="144"/>
      <c r="E29" s="144"/>
      <c r="F29" s="144"/>
      <c r="G29" s="144"/>
      <c r="H29" s="144"/>
    </row>
    <row r="30" spans="1:8" ht="18" customHeight="1">
      <c r="A30" s="144"/>
      <c r="B30" s="145" t="s">
        <v>217</v>
      </c>
      <c r="D30" s="144"/>
      <c r="E30" s="144"/>
      <c r="F30" s="144"/>
      <c r="G30" s="144"/>
      <c r="H30" s="144"/>
    </row>
    <row r="31" spans="1:8" ht="18" customHeight="1">
      <c r="A31" s="144"/>
      <c r="B31" s="145" t="s">
        <v>218</v>
      </c>
      <c r="D31" s="144"/>
      <c r="E31" s="144"/>
      <c r="F31" s="144"/>
      <c r="G31" s="144"/>
      <c r="H31" s="144"/>
    </row>
    <row r="32" spans="1:8" ht="18" customHeight="1">
      <c r="A32" s="144"/>
      <c r="B32" s="145" t="s">
        <v>219</v>
      </c>
      <c r="D32" s="144"/>
      <c r="E32" s="144"/>
      <c r="F32" s="144"/>
      <c r="G32" s="144"/>
      <c r="H32" s="144"/>
    </row>
    <row r="33" spans="1:8" ht="18" customHeight="1">
      <c r="A33" s="144"/>
      <c r="B33" s="145" t="s">
        <v>220</v>
      </c>
      <c r="D33" s="144"/>
      <c r="E33" s="144"/>
      <c r="F33" s="144"/>
      <c r="G33" s="144"/>
      <c r="H33" s="144"/>
    </row>
    <row r="34" spans="1:8" ht="18" customHeight="1">
      <c r="A34" s="144"/>
      <c r="D34" s="144"/>
      <c r="E34" s="144"/>
      <c r="F34" s="144"/>
      <c r="G34" s="144"/>
      <c r="H34" s="144"/>
    </row>
    <row r="35" spans="1:8" ht="13.5" customHeight="1">
      <c r="A35" s="362" t="s">
        <v>285</v>
      </c>
      <c r="B35" s="363" t="s">
        <v>286</v>
      </c>
      <c r="C35" s="365"/>
      <c r="D35" s="144"/>
      <c r="E35" s="144"/>
      <c r="F35" s="144"/>
      <c r="G35" s="144"/>
      <c r="H35" s="144"/>
    </row>
    <row r="36" spans="1:8" ht="13.5" customHeight="1">
      <c r="A36" s="364"/>
      <c r="B36" s="363" t="s">
        <v>359</v>
      </c>
      <c r="C36" s="365"/>
      <c r="D36" s="144"/>
      <c r="E36" s="144"/>
      <c r="F36" s="144"/>
      <c r="G36" s="144"/>
      <c r="H36" s="144"/>
    </row>
    <row r="37" spans="1:8" ht="13.5" customHeight="1">
      <c r="A37" s="364"/>
      <c r="B37" s="363" t="s">
        <v>344</v>
      </c>
      <c r="C37" s="365"/>
      <c r="D37" s="156"/>
      <c r="E37" s="156"/>
      <c r="F37" s="156"/>
      <c r="G37" s="156"/>
      <c r="H37" s="156"/>
    </row>
    <row r="38" spans="1:8" ht="13.5" customHeight="1">
      <c r="A38" s="364"/>
      <c r="B38" s="363" t="s">
        <v>345</v>
      </c>
      <c r="C38" s="365"/>
    </row>
  </sheetData>
  <mergeCells count="1">
    <mergeCell ref="B7:H7"/>
  </mergeCells>
  <phoneticPr fontId="4"/>
  <pageMargins left="0.70866141732283472" right="0.39370078740157483" top="0.59055118110236227" bottom="0.59055118110236227" header="0.31496062992125984" footer="0.31496062992125984"/>
  <pageSetup paperSize="9" scale="9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3"/>
  <sheetViews>
    <sheetView view="pageBreakPreview" zoomScaleNormal="100" zoomScaleSheetLayoutView="100" workbookViewId="0"/>
  </sheetViews>
  <sheetFormatPr defaultColWidth="9.140625" defaultRowHeight="12"/>
  <cols>
    <col min="1" max="1" width="6.7109375" style="50" customWidth="1"/>
    <col min="2" max="2" width="25.7109375" style="50" customWidth="1"/>
    <col min="3" max="22" width="10.28515625" style="50" customWidth="1"/>
    <col min="23" max="16384" width="9.140625" style="50"/>
  </cols>
  <sheetData>
    <row r="1" spans="1:22" s="304" customFormat="1" ht="20.100000000000001" customHeight="1">
      <c r="A1" s="302" t="s">
        <v>221</v>
      </c>
      <c r="B1" s="302"/>
      <c r="D1" s="325"/>
    </row>
    <row r="2" spans="1:22" ht="8.1" customHeight="1">
      <c r="A2" s="55"/>
      <c r="B2" s="55"/>
    </row>
    <row r="3" spans="1:22" ht="17.100000000000001" customHeight="1">
      <c r="A3" s="87"/>
      <c r="B3" s="90"/>
      <c r="C3" s="308"/>
      <c r="D3" s="309"/>
      <c r="E3" s="310" t="s">
        <v>224</v>
      </c>
      <c r="F3" s="311"/>
      <c r="G3" s="312"/>
      <c r="H3" s="106"/>
      <c r="I3" s="306"/>
      <c r="J3" s="305" t="s">
        <v>225</v>
      </c>
      <c r="K3" s="306"/>
      <c r="L3" s="307"/>
      <c r="M3" s="110"/>
      <c r="N3" s="313"/>
      <c r="O3" s="314" t="s">
        <v>226</v>
      </c>
      <c r="P3" s="313"/>
      <c r="Q3" s="315"/>
      <c r="R3" s="141"/>
      <c r="S3" s="316"/>
      <c r="T3" s="316" t="s">
        <v>227</v>
      </c>
      <c r="U3" s="142"/>
      <c r="V3" s="143"/>
    </row>
    <row r="4" spans="1:22" ht="17.100000000000001" customHeight="1">
      <c r="A4" s="88"/>
      <c r="B4" s="91"/>
      <c r="C4" s="452" t="s">
        <v>202</v>
      </c>
      <c r="D4" s="454"/>
      <c r="E4" s="455"/>
      <c r="F4" s="449" t="s">
        <v>351</v>
      </c>
      <c r="G4" s="449" t="s">
        <v>222</v>
      </c>
      <c r="H4" s="452" t="s">
        <v>202</v>
      </c>
      <c r="I4" s="454"/>
      <c r="J4" s="455"/>
      <c r="K4" s="449" t="s">
        <v>351</v>
      </c>
      <c r="L4" s="449" t="s">
        <v>222</v>
      </c>
      <c r="M4" s="452" t="s">
        <v>202</v>
      </c>
      <c r="N4" s="454"/>
      <c r="O4" s="455"/>
      <c r="P4" s="449" t="s">
        <v>351</v>
      </c>
      <c r="Q4" s="449" t="s">
        <v>222</v>
      </c>
      <c r="R4" s="452" t="s">
        <v>202</v>
      </c>
      <c r="S4" s="454"/>
      <c r="T4" s="455"/>
      <c r="U4" s="449" t="s">
        <v>351</v>
      </c>
      <c r="V4" s="449" t="s">
        <v>222</v>
      </c>
    </row>
    <row r="5" spans="1:22" ht="17.100000000000001" customHeight="1">
      <c r="A5" s="88"/>
      <c r="B5" s="91"/>
      <c r="C5" s="118"/>
      <c r="D5" s="452" t="s">
        <v>108</v>
      </c>
      <c r="E5" s="453"/>
      <c r="F5" s="450"/>
      <c r="G5" s="450"/>
      <c r="H5" s="118"/>
      <c r="I5" s="452" t="s">
        <v>108</v>
      </c>
      <c r="J5" s="453"/>
      <c r="K5" s="450"/>
      <c r="L5" s="450"/>
      <c r="M5" s="118"/>
      <c r="N5" s="452" t="s">
        <v>108</v>
      </c>
      <c r="O5" s="453"/>
      <c r="P5" s="450"/>
      <c r="Q5" s="450"/>
      <c r="R5" s="118"/>
      <c r="S5" s="452" t="s">
        <v>108</v>
      </c>
      <c r="T5" s="453"/>
      <c r="U5" s="450"/>
      <c r="V5" s="450"/>
    </row>
    <row r="6" spans="1:22" ht="30" customHeight="1">
      <c r="A6" s="89"/>
      <c r="B6" s="92"/>
      <c r="C6" s="120"/>
      <c r="D6" s="120"/>
      <c r="E6" s="140" t="s">
        <v>223</v>
      </c>
      <c r="F6" s="451"/>
      <c r="G6" s="451"/>
      <c r="H6" s="120"/>
      <c r="I6" s="120"/>
      <c r="J6" s="140" t="s">
        <v>223</v>
      </c>
      <c r="K6" s="451"/>
      <c r="L6" s="451"/>
      <c r="M6" s="120"/>
      <c r="N6" s="120"/>
      <c r="O6" s="140" t="s">
        <v>223</v>
      </c>
      <c r="P6" s="451"/>
      <c r="Q6" s="451"/>
      <c r="R6" s="120"/>
      <c r="S6" s="120"/>
      <c r="T6" s="140" t="s">
        <v>223</v>
      </c>
      <c r="U6" s="451"/>
      <c r="V6" s="451"/>
    </row>
    <row r="7" spans="1:22" ht="15" customHeight="1">
      <c r="A7" s="56">
        <v>1</v>
      </c>
      <c r="B7" s="57" t="s">
        <v>165</v>
      </c>
      <c r="C7" s="288">
        <f>計算!D5</f>
        <v>0</v>
      </c>
      <c r="D7" s="288">
        <f>計算!E5</f>
        <v>0</v>
      </c>
      <c r="E7" s="288">
        <f>計算!F5</f>
        <v>0</v>
      </c>
      <c r="F7" s="288">
        <f>計算!X5</f>
        <v>0</v>
      </c>
      <c r="G7" s="288">
        <f>計算!AB5</f>
        <v>0</v>
      </c>
      <c r="H7" s="288">
        <f>計算!J5</f>
        <v>0</v>
      </c>
      <c r="I7" s="288">
        <f>計算!K5</f>
        <v>0</v>
      </c>
      <c r="J7" s="288">
        <f>計算!L5</f>
        <v>0</v>
      </c>
      <c r="K7" s="288">
        <f>計算!Y5</f>
        <v>0</v>
      </c>
      <c r="L7" s="288">
        <f>計算!AC5</f>
        <v>0</v>
      </c>
      <c r="M7" s="288">
        <f>計算!R5</f>
        <v>0</v>
      </c>
      <c r="N7" s="288">
        <f>計算!S5</f>
        <v>0</v>
      </c>
      <c r="O7" s="288">
        <f>計算!T5</f>
        <v>0</v>
      </c>
      <c r="P7" s="288">
        <f>計算!Z5</f>
        <v>0</v>
      </c>
      <c r="Q7" s="288">
        <f>計算!AD5</f>
        <v>0</v>
      </c>
      <c r="R7" s="288">
        <f t="shared" ref="R7:V8" si="0">C7+H7+M7</f>
        <v>0</v>
      </c>
      <c r="S7" s="288">
        <f t="shared" si="0"/>
        <v>0</v>
      </c>
      <c r="T7" s="288">
        <f t="shared" si="0"/>
        <v>0</v>
      </c>
      <c r="U7" s="288">
        <f t="shared" si="0"/>
        <v>0</v>
      </c>
      <c r="V7" s="288">
        <f t="shared" si="0"/>
        <v>0</v>
      </c>
    </row>
    <row r="8" spans="1:22" ht="15" customHeight="1">
      <c r="A8" s="56">
        <v>2</v>
      </c>
      <c r="B8" s="57" t="s">
        <v>1</v>
      </c>
      <c r="C8" s="288">
        <f>計算!D6</f>
        <v>0</v>
      </c>
      <c r="D8" s="288">
        <f>計算!E6</f>
        <v>0</v>
      </c>
      <c r="E8" s="288">
        <f>計算!F6</f>
        <v>0</v>
      </c>
      <c r="F8" s="288">
        <f>計算!X6</f>
        <v>0</v>
      </c>
      <c r="G8" s="288">
        <f>計算!AB6</f>
        <v>0</v>
      </c>
      <c r="H8" s="288">
        <f>計算!J6</f>
        <v>0</v>
      </c>
      <c r="I8" s="288">
        <f>計算!K6</f>
        <v>0</v>
      </c>
      <c r="J8" s="288">
        <f>計算!L6</f>
        <v>0</v>
      </c>
      <c r="K8" s="288">
        <f>計算!Y6</f>
        <v>0</v>
      </c>
      <c r="L8" s="288">
        <f>計算!AC6</f>
        <v>0</v>
      </c>
      <c r="M8" s="288">
        <f>計算!R6</f>
        <v>0</v>
      </c>
      <c r="N8" s="288">
        <f>計算!S6</f>
        <v>0</v>
      </c>
      <c r="O8" s="288">
        <f>計算!T6</f>
        <v>0</v>
      </c>
      <c r="P8" s="288">
        <f>計算!Z6</f>
        <v>0</v>
      </c>
      <c r="Q8" s="288">
        <f>計算!AD6</f>
        <v>0</v>
      </c>
      <c r="R8" s="288">
        <f t="shared" si="0"/>
        <v>0</v>
      </c>
      <c r="S8" s="288">
        <f t="shared" si="0"/>
        <v>0</v>
      </c>
      <c r="T8" s="288">
        <f t="shared" si="0"/>
        <v>0</v>
      </c>
      <c r="U8" s="288">
        <f t="shared" si="0"/>
        <v>0</v>
      </c>
      <c r="V8" s="288">
        <f t="shared" si="0"/>
        <v>0</v>
      </c>
    </row>
    <row r="9" spans="1:22" ht="15" customHeight="1">
      <c r="A9" s="56">
        <v>3</v>
      </c>
      <c r="B9" s="57" t="s">
        <v>2</v>
      </c>
      <c r="C9" s="288">
        <f>計算!D7</f>
        <v>0</v>
      </c>
      <c r="D9" s="288">
        <f>計算!E7</f>
        <v>0</v>
      </c>
      <c r="E9" s="288">
        <f>計算!F7</f>
        <v>0</v>
      </c>
      <c r="F9" s="288">
        <f>計算!X7</f>
        <v>0</v>
      </c>
      <c r="G9" s="288">
        <f>計算!AB7</f>
        <v>0</v>
      </c>
      <c r="H9" s="288">
        <f>計算!J7</f>
        <v>0</v>
      </c>
      <c r="I9" s="288">
        <f>計算!K7</f>
        <v>0</v>
      </c>
      <c r="J9" s="288">
        <f>計算!L7</f>
        <v>0</v>
      </c>
      <c r="K9" s="288">
        <f>計算!Y7</f>
        <v>0</v>
      </c>
      <c r="L9" s="288">
        <f>計算!AC7</f>
        <v>0</v>
      </c>
      <c r="M9" s="288">
        <f>計算!R7</f>
        <v>0</v>
      </c>
      <c r="N9" s="288">
        <f>計算!S7</f>
        <v>0</v>
      </c>
      <c r="O9" s="288">
        <f>計算!T7</f>
        <v>0</v>
      </c>
      <c r="P9" s="288">
        <f>計算!Z7</f>
        <v>0</v>
      </c>
      <c r="Q9" s="288">
        <f>計算!AD7</f>
        <v>0</v>
      </c>
      <c r="R9" s="288">
        <f t="shared" ref="R9:V47" si="1">C9+H9+M9</f>
        <v>0</v>
      </c>
      <c r="S9" s="288">
        <f t="shared" si="1"/>
        <v>0</v>
      </c>
      <c r="T9" s="288">
        <f t="shared" si="1"/>
        <v>0</v>
      </c>
      <c r="U9" s="288">
        <f t="shared" si="1"/>
        <v>0</v>
      </c>
      <c r="V9" s="288">
        <f t="shared" si="1"/>
        <v>0</v>
      </c>
    </row>
    <row r="10" spans="1:22" ht="15" customHeight="1">
      <c r="A10" s="56">
        <v>4</v>
      </c>
      <c r="B10" s="57" t="s">
        <v>166</v>
      </c>
      <c r="C10" s="288">
        <f>計算!D8</f>
        <v>0</v>
      </c>
      <c r="D10" s="288">
        <f>計算!E8</f>
        <v>0</v>
      </c>
      <c r="E10" s="288">
        <f>計算!F8</f>
        <v>0</v>
      </c>
      <c r="F10" s="288">
        <f>計算!X8</f>
        <v>0</v>
      </c>
      <c r="G10" s="288">
        <f>計算!AB8</f>
        <v>0</v>
      </c>
      <c r="H10" s="288">
        <f>計算!J8</f>
        <v>0</v>
      </c>
      <c r="I10" s="288">
        <f>計算!K8</f>
        <v>0</v>
      </c>
      <c r="J10" s="288">
        <f>計算!L8</f>
        <v>0</v>
      </c>
      <c r="K10" s="288">
        <f>計算!Y8</f>
        <v>0</v>
      </c>
      <c r="L10" s="288">
        <f>計算!AC8</f>
        <v>0</v>
      </c>
      <c r="M10" s="288">
        <f>計算!R8</f>
        <v>0</v>
      </c>
      <c r="N10" s="288">
        <f>計算!S8</f>
        <v>0</v>
      </c>
      <c r="O10" s="288">
        <f>計算!T8</f>
        <v>0</v>
      </c>
      <c r="P10" s="288">
        <f>計算!Z8</f>
        <v>0</v>
      </c>
      <c r="Q10" s="288">
        <f>計算!AD8</f>
        <v>0</v>
      </c>
      <c r="R10" s="288">
        <f t="shared" si="1"/>
        <v>0</v>
      </c>
      <c r="S10" s="288">
        <f t="shared" si="1"/>
        <v>0</v>
      </c>
      <c r="T10" s="288">
        <f t="shared" si="1"/>
        <v>0</v>
      </c>
      <c r="U10" s="288">
        <f t="shared" si="1"/>
        <v>0</v>
      </c>
      <c r="V10" s="288">
        <f t="shared" si="1"/>
        <v>0</v>
      </c>
    </row>
    <row r="11" spans="1:22" ht="15" customHeight="1">
      <c r="A11" s="58">
        <v>5</v>
      </c>
      <c r="B11" s="59" t="s">
        <v>167</v>
      </c>
      <c r="C11" s="293">
        <f>計算!D9</f>
        <v>0</v>
      </c>
      <c r="D11" s="293">
        <f>計算!E9</f>
        <v>0</v>
      </c>
      <c r="E11" s="293">
        <f>計算!F9</f>
        <v>0</v>
      </c>
      <c r="F11" s="293">
        <f>計算!X9</f>
        <v>0</v>
      </c>
      <c r="G11" s="293">
        <f>計算!AB9</f>
        <v>0</v>
      </c>
      <c r="H11" s="293">
        <f>計算!J9</f>
        <v>0</v>
      </c>
      <c r="I11" s="293">
        <f>計算!K9</f>
        <v>0</v>
      </c>
      <c r="J11" s="293">
        <f>計算!L9</f>
        <v>0</v>
      </c>
      <c r="K11" s="293">
        <f>計算!Y9</f>
        <v>0</v>
      </c>
      <c r="L11" s="293">
        <f>計算!AC9</f>
        <v>0</v>
      </c>
      <c r="M11" s="293">
        <f>計算!R9</f>
        <v>0</v>
      </c>
      <c r="N11" s="293">
        <f>計算!S9</f>
        <v>0</v>
      </c>
      <c r="O11" s="293">
        <f>計算!T9</f>
        <v>0</v>
      </c>
      <c r="P11" s="293">
        <f>計算!Z9</f>
        <v>0</v>
      </c>
      <c r="Q11" s="293">
        <f>計算!AD9</f>
        <v>0</v>
      </c>
      <c r="R11" s="293">
        <f t="shared" si="1"/>
        <v>0</v>
      </c>
      <c r="S11" s="293">
        <f t="shared" si="1"/>
        <v>0</v>
      </c>
      <c r="T11" s="293">
        <f t="shared" si="1"/>
        <v>0</v>
      </c>
      <c r="U11" s="293">
        <f t="shared" si="1"/>
        <v>0</v>
      </c>
      <c r="V11" s="293">
        <f t="shared" si="1"/>
        <v>0</v>
      </c>
    </row>
    <row r="12" spans="1:22" ht="15" customHeight="1">
      <c r="A12" s="56">
        <v>6</v>
      </c>
      <c r="B12" s="57" t="s">
        <v>168</v>
      </c>
      <c r="C12" s="288">
        <f>計算!D10</f>
        <v>0</v>
      </c>
      <c r="D12" s="288">
        <f>計算!E10</f>
        <v>0</v>
      </c>
      <c r="E12" s="288">
        <f>計算!F10</f>
        <v>0</v>
      </c>
      <c r="F12" s="288">
        <f>計算!X10</f>
        <v>0</v>
      </c>
      <c r="G12" s="288">
        <f>計算!AB10</f>
        <v>0</v>
      </c>
      <c r="H12" s="288">
        <f>計算!J10</f>
        <v>0</v>
      </c>
      <c r="I12" s="288">
        <f>計算!K10</f>
        <v>0</v>
      </c>
      <c r="J12" s="288">
        <f>計算!L10</f>
        <v>0</v>
      </c>
      <c r="K12" s="288">
        <f>計算!Y10</f>
        <v>0</v>
      </c>
      <c r="L12" s="288">
        <f>計算!AC10</f>
        <v>0</v>
      </c>
      <c r="M12" s="288">
        <f>計算!R10</f>
        <v>0</v>
      </c>
      <c r="N12" s="288">
        <f>計算!S10</f>
        <v>0</v>
      </c>
      <c r="O12" s="288">
        <f>計算!T10</f>
        <v>0</v>
      </c>
      <c r="P12" s="288">
        <f>計算!Z10</f>
        <v>0</v>
      </c>
      <c r="Q12" s="288">
        <f>計算!AD10</f>
        <v>0</v>
      </c>
      <c r="R12" s="288">
        <f t="shared" si="1"/>
        <v>0</v>
      </c>
      <c r="S12" s="288">
        <f t="shared" si="1"/>
        <v>0</v>
      </c>
      <c r="T12" s="288">
        <f t="shared" si="1"/>
        <v>0</v>
      </c>
      <c r="U12" s="288">
        <f t="shared" si="1"/>
        <v>0</v>
      </c>
      <c r="V12" s="288">
        <f t="shared" si="1"/>
        <v>0</v>
      </c>
    </row>
    <row r="13" spans="1:22" ht="15" customHeight="1">
      <c r="A13" s="56">
        <v>7</v>
      </c>
      <c r="B13" s="57" t="s">
        <v>6</v>
      </c>
      <c r="C13" s="288">
        <f>計算!D11</f>
        <v>0</v>
      </c>
      <c r="D13" s="288">
        <f>計算!E11</f>
        <v>0</v>
      </c>
      <c r="E13" s="288">
        <f>計算!F11</f>
        <v>0</v>
      </c>
      <c r="F13" s="288">
        <f>計算!X11</f>
        <v>0</v>
      </c>
      <c r="G13" s="288">
        <f>計算!AB11</f>
        <v>0</v>
      </c>
      <c r="H13" s="288">
        <f>計算!J11</f>
        <v>0</v>
      </c>
      <c r="I13" s="288">
        <f>計算!K11</f>
        <v>0</v>
      </c>
      <c r="J13" s="288">
        <f>計算!L11</f>
        <v>0</v>
      </c>
      <c r="K13" s="288">
        <f>計算!Y11</f>
        <v>0</v>
      </c>
      <c r="L13" s="288">
        <f>計算!AC11</f>
        <v>0</v>
      </c>
      <c r="M13" s="288">
        <f>計算!R11</f>
        <v>0</v>
      </c>
      <c r="N13" s="288">
        <f>計算!S11</f>
        <v>0</v>
      </c>
      <c r="O13" s="288">
        <f>計算!T11</f>
        <v>0</v>
      </c>
      <c r="P13" s="288">
        <f>計算!Z11</f>
        <v>0</v>
      </c>
      <c r="Q13" s="288">
        <f>計算!AD11</f>
        <v>0</v>
      </c>
      <c r="R13" s="288">
        <f t="shared" si="1"/>
        <v>0</v>
      </c>
      <c r="S13" s="288">
        <f t="shared" si="1"/>
        <v>0</v>
      </c>
      <c r="T13" s="288">
        <f t="shared" si="1"/>
        <v>0</v>
      </c>
      <c r="U13" s="288">
        <f t="shared" si="1"/>
        <v>0</v>
      </c>
      <c r="V13" s="288">
        <f t="shared" si="1"/>
        <v>0</v>
      </c>
    </row>
    <row r="14" spans="1:22" ht="15" customHeight="1">
      <c r="A14" s="56">
        <v>8</v>
      </c>
      <c r="B14" s="57" t="s">
        <v>289</v>
      </c>
      <c r="C14" s="288">
        <f>計算!D12</f>
        <v>0</v>
      </c>
      <c r="D14" s="288">
        <f>計算!E12</f>
        <v>0</v>
      </c>
      <c r="E14" s="288">
        <f>計算!F12</f>
        <v>0</v>
      </c>
      <c r="F14" s="288">
        <f>計算!X12</f>
        <v>0</v>
      </c>
      <c r="G14" s="288">
        <f>計算!AB12</f>
        <v>0</v>
      </c>
      <c r="H14" s="288">
        <f>計算!J12</f>
        <v>0</v>
      </c>
      <c r="I14" s="288">
        <f>計算!K12</f>
        <v>0</v>
      </c>
      <c r="J14" s="288">
        <f>計算!L12</f>
        <v>0</v>
      </c>
      <c r="K14" s="288">
        <f>計算!Y12</f>
        <v>0</v>
      </c>
      <c r="L14" s="288">
        <f>計算!AC12</f>
        <v>0</v>
      </c>
      <c r="M14" s="288">
        <f>計算!R12</f>
        <v>0</v>
      </c>
      <c r="N14" s="288">
        <f>計算!S12</f>
        <v>0</v>
      </c>
      <c r="O14" s="288">
        <f>計算!T12</f>
        <v>0</v>
      </c>
      <c r="P14" s="288">
        <f>計算!Z12</f>
        <v>0</v>
      </c>
      <c r="Q14" s="288">
        <f>計算!AD12</f>
        <v>0</v>
      </c>
      <c r="R14" s="288">
        <f t="shared" si="1"/>
        <v>0</v>
      </c>
      <c r="S14" s="288">
        <f t="shared" si="1"/>
        <v>0</v>
      </c>
      <c r="T14" s="288">
        <f t="shared" si="1"/>
        <v>0</v>
      </c>
      <c r="U14" s="288">
        <f t="shared" si="1"/>
        <v>0</v>
      </c>
      <c r="V14" s="288">
        <f t="shared" si="1"/>
        <v>0</v>
      </c>
    </row>
    <row r="15" spans="1:22" ht="15" customHeight="1">
      <c r="A15" s="56">
        <v>9</v>
      </c>
      <c r="B15" s="57" t="s">
        <v>169</v>
      </c>
      <c r="C15" s="288">
        <f>計算!D13</f>
        <v>0</v>
      </c>
      <c r="D15" s="288">
        <f>計算!E13</f>
        <v>0</v>
      </c>
      <c r="E15" s="288">
        <f>計算!F13</f>
        <v>0</v>
      </c>
      <c r="F15" s="288">
        <f>計算!X13</f>
        <v>0</v>
      </c>
      <c r="G15" s="288">
        <f>計算!AB13</f>
        <v>0</v>
      </c>
      <c r="H15" s="288">
        <f>計算!J13</f>
        <v>0</v>
      </c>
      <c r="I15" s="288">
        <f>計算!K13</f>
        <v>0</v>
      </c>
      <c r="J15" s="288">
        <f>計算!L13</f>
        <v>0</v>
      </c>
      <c r="K15" s="288">
        <f>計算!Y13</f>
        <v>0</v>
      </c>
      <c r="L15" s="288">
        <f>計算!AC13</f>
        <v>0</v>
      </c>
      <c r="M15" s="288">
        <f>計算!R13</f>
        <v>0</v>
      </c>
      <c r="N15" s="288">
        <f>計算!S13</f>
        <v>0</v>
      </c>
      <c r="O15" s="288">
        <f>計算!T13</f>
        <v>0</v>
      </c>
      <c r="P15" s="288">
        <f>計算!Z13</f>
        <v>0</v>
      </c>
      <c r="Q15" s="288">
        <f>計算!AD13</f>
        <v>0</v>
      </c>
      <c r="R15" s="288">
        <f t="shared" si="1"/>
        <v>0</v>
      </c>
      <c r="S15" s="288">
        <f t="shared" si="1"/>
        <v>0</v>
      </c>
      <c r="T15" s="288">
        <f t="shared" si="1"/>
        <v>0</v>
      </c>
      <c r="U15" s="288">
        <f t="shared" si="1"/>
        <v>0</v>
      </c>
      <c r="V15" s="288">
        <f t="shared" si="1"/>
        <v>0</v>
      </c>
    </row>
    <row r="16" spans="1:22" ht="15" customHeight="1">
      <c r="A16" s="58">
        <v>10</v>
      </c>
      <c r="B16" s="59" t="s">
        <v>170</v>
      </c>
      <c r="C16" s="293">
        <f>計算!D14</f>
        <v>0</v>
      </c>
      <c r="D16" s="293">
        <f>計算!E14</f>
        <v>0</v>
      </c>
      <c r="E16" s="293">
        <f>計算!F14</f>
        <v>0</v>
      </c>
      <c r="F16" s="293">
        <f>計算!X14</f>
        <v>0</v>
      </c>
      <c r="G16" s="293">
        <f>計算!AB14</f>
        <v>0</v>
      </c>
      <c r="H16" s="293">
        <f>計算!J14</f>
        <v>0</v>
      </c>
      <c r="I16" s="293">
        <f>計算!K14</f>
        <v>0</v>
      </c>
      <c r="J16" s="293">
        <f>計算!L14</f>
        <v>0</v>
      </c>
      <c r="K16" s="293">
        <f>計算!Y14</f>
        <v>0</v>
      </c>
      <c r="L16" s="293">
        <f>計算!AC14</f>
        <v>0</v>
      </c>
      <c r="M16" s="293">
        <f>計算!R14</f>
        <v>0</v>
      </c>
      <c r="N16" s="293">
        <f>計算!S14</f>
        <v>0</v>
      </c>
      <c r="O16" s="293">
        <f>計算!T14</f>
        <v>0</v>
      </c>
      <c r="P16" s="293">
        <f>計算!Z14</f>
        <v>0</v>
      </c>
      <c r="Q16" s="293">
        <f>計算!AD14</f>
        <v>0</v>
      </c>
      <c r="R16" s="293">
        <f t="shared" si="1"/>
        <v>0</v>
      </c>
      <c r="S16" s="293">
        <f t="shared" si="1"/>
        <v>0</v>
      </c>
      <c r="T16" s="293">
        <f t="shared" si="1"/>
        <v>0</v>
      </c>
      <c r="U16" s="293">
        <f t="shared" si="1"/>
        <v>0</v>
      </c>
      <c r="V16" s="293">
        <f t="shared" si="1"/>
        <v>0</v>
      </c>
    </row>
    <row r="17" spans="1:22" ht="15" customHeight="1">
      <c r="A17" s="56">
        <v>11</v>
      </c>
      <c r="B17" s="57" t="s">
        <v>171</v>
      </c>
      <c r="C17" s="288">
        <f>計算!D15</f>
        <v>0</v>
      </c>
      <c r="D17" s="288">
        <f>計算!E15</f>
        <v>0</v>
      </c>
      <c r="E17" s="288">
        <f>計算!F15</f>
        <v>0</v>
      </c>
      <c r="F17" s="288">
        <f>計算!X15</f>
        <v>0</v>
      </c>
      <c r="G17" s="288">
        <f>計算!AB15</f>
        <v>0</v>
      </c>
      <c r="H17" s="288">
        <f>計算!J15</f>
        <v>0</v>
      </c>
      <c r="I17" s="288">
        <f>計算!K15</f>
        <v>0</v>
      </c>
      <c r="J17" s="288">
        <f>計算!L15</f>
        <v>0</v>
      </c>
      <c r="K17" s="288">
        <f>計算!Y15</f>
        <v>0</v>
      </c>
      <c r="L17" s="288">
        <f>計算!AC15</f>
        <v>0</v>
      </c>
      <c r="M17" s="288">
        <f>計算!R15</f>
        <v>0</v>
      </c>
      <c r="N17" s="288">
        <f>計算!S15</f>
        <v>0</v>
      </c>
      <c r="O17" s="288">
        <f>計算!T15</f>
        <v>0</v>
      </c>
      <c r="P17" s="288">
        <f>計算!Z15</f>
        <v>0</v>
      </c>
      <c r="Q17" s="288">
        <f>計算!AD15</f>
        <v>0</v>
      </c>
      <c r="R17" s="288">
        <f t="shared" si="1"/>
        <v>0</v>
      </c>
      <c r="S17" s="288">
        <f t="shared" si="1"/>
        <v>0</v>
      </c>
      <c r="T17" s="288">
        <f t="shared" si="1"/>
        <v>0</v>
      </c>
      <c r="U17" s="288">
        <f t="shared" si="1"/>
        <v>0</v>
      </c>
      <c r="V17" s="288">
        <f t="shared" si="1"/>
        <v>0</v>
      </c>
    </row>
    <row r="18" spans="1:22" ht="15" customHeight="1">
      <c r="A18" s="56">
        <v>12</v>
      </c>
      <c r="B18" s="57" t="s">
        <v>172</v>
      </c>
      <c r="C18" s="288">
        <f>計算!D16</f>
        <v>0</v>
      </c>
      <c r="D18" s="288">
        <f>計算!E16</f>
        <v>0</v>
      </c>
      <c r="E18" s="288">
        <f>計算!F16</f>
        <v>0</v>
      </c>
      <c r="F18" s="288">
        <f>計算!X16</f>
        <v>0</v>
      </c>
      <c r="G18" s="288">
        <f>計算!AB16</f>
        <v>0</v>
      </c>
      <c r="H18" s="288">
        <f>計算!J16</f>
        <v>0</v>
      </c>
      <c r="I18" s="288">
        <f>計算!K16</f>
        <v>0</v>
      </c>
      <c r="J18" s="288">
        <f>計算!L16</f>
        <v>0</v>
      </c>
      <c r="K18" s="288">
        <f>計算!Y16</f>
        <v>0</v>
      </c>
      <c r="L18" s="288">
        <f>計算!AC16</f>
        <v>0</v>
      </c>
      <c r="M18" s="288">
        <f>計算!R16</f>
        <v>0</v>
      </c>
      <c r="N18" s="288">
        <f>計算!S16</f>
        <v>0</v>
      </c>
      <c r="O18" s="288">
        <f>計算!T16</f>
        <v>0</v>
      </c>
      <c r="P18" s="288">
        <f>計算!Z16</f>
        <v>0</v>
      </c>
      <c r="Q18" s="288">
        <f>計算!AD16</f>
        <v>0</v>
      </c>
      <c r="R18" s="288">
        <f t="shared" si="1"/>
        <v>0</v>
      </c>
      <c r="S18" s="288">
        <f t="shared" si="1"/>
        <v>0</v>
      </c>
      <c r="T18" s="288">
        <f t="shared" si="1"/>
        <v>0</v>
      </c>
      <c r="U18" s="288">
        <f t="shared" si="1"/>
        <v>0</v>
      </c>
      <c r="V18" s="288">
        <f t="shared" si="1"/>
        <v>0</v>
      </c>
    </row>
    <row r="19" spans="1:22" ht="15" customHeight="1">
      <c r="A19" s="56">
        <v>13</v>
      </c>
      <c r="B19" s="57" t="s">
        <v>173</v>
      </c>
      <c r="C19" s="288">
        <f>計算!D17</f>
        <v>0</v>
      </c>
      <c r="D19" s="288">
        <f>計算!E17</f>
        <v>0</v>
      </c>
      <c r="E19" s="288">
        <f>計算!F17</f>
        <v>0</v>
      </c>
      <c r="F19" s="288">
        <f>計算!X17</f>
        <v>0</v>
      </c>
      <c r="G19" s="288">
        <f>計算!AB17</f>
        <v>0</v>
      </c>
      <c r="H19" s="288">
        <f>計算!J17</f>
        <v>0</v>
      </c>
      <c r="I19" s="288">
        <f>計算!K17</f>
        <v>0</v>
      </c>
      <c r="J19" s="288">
        <f>計算!L17</f>
        <v>0</v>
      </c>
      <c r="K19" s="288">
        <f>計算!Y17</f>
        <v>0</v>
      </c>
      <c r="L19" s="288">
        <f>計算!AC17</f>
        <v>0</v>
      </c>
      <c r="M19" s="288">
        <f>計算!R17</f>
        <v>0</v>
      </c>
      <c r="N19" s="288">
        <f>計算!S17</f>
        <v>0</v>
      </c>
      <c r="O19" s="288">
        <f>計算!T17</f>
        <v>0</v>
      </c>
      <c r="P19" s="288">
        <f>計算!Z17</f>
        <v>0</v>
      </c>
      <c r="Q19" s="288">
        <f>計算!AD17</f>
        <v>0</v>
      </c>
      <c r="R19" s="288">
        <f t="shared" si="1"/>
        <v>0</v>
      </c>
      <c r="S19" s="288">
        <f t="shared" si="1"/>
        <v>0</v>
      </c>
      <c r="T19" s="288">
        <f t="shared" si="1"/>
        <v>0</v>
      </c>
      <c r="U19" s="288">
        <f t="shared" si="1"/>
        <v>0</v>
      </c>
      <c r="V19" s="288">
        <f t="shared" si="1"/>
        <v>0</v>
      </c>
    </row>
    <row r="20" spans="1:22" ht="15" customHeight="1">
      <c r="A20" s="56">
        <v>14</v>
      </c>
      <c r="B20" s="57" t="s">
        <v>174</v>
      </c>
      <c r="C20" s="288">
        <f>計算!D18</f>
        <v>0</v>
      </c>
      <c r="D20" s="288">
        <f>計算!E18</f>
        <v>0</v>
      </c>
      <c r="E20" s="288">
        <f>計算!F18</f>
        <v>0</v>
      </c>
      <c r="F20" s="288">
        <f>計算!X18</f>
        <v>0</v>
      </c>
      <c r="G20" s="288">
        <f>計算!AB18</f>
        <v>0</v>
      </c>
      <c r="H20" s="288">
        <f>計算!J18</f>
        <v>0</v>
      </c>
      <c r="I20" s="288">
        <f>計算!K18</f>
        <v>0</v>
      </c>
      <c r="J20" s="288">
        <f>計算!L18</f>
        <v>0</v>
      </c>
      <c r="K20" s="288">
        <f>計算!Y18</f>
        <v>0</v>
      </c>
      <c r="L20" s="288">
        <f>計算!AC18</f>
        <v>0</v>
      </c>
      <c r="M20" s="288">
        <f>計算!R18</f>
        <v>0</v>
      </c>
      <c r="N20" s="288">
        <f>計算!S18</f>
        <v>0</v>
      </c>
      <c r="O20" s="288">
        <f>計算!T18</f>
        <v>0</v>
      </c>
      <c r="P20" s="288">
        <f>計算!Z18</f>
        <v>0</v>
      </c>
      <c r="Q20" s="288">
        <f>計算!AD18</f>
        <v>0</v>
      </c>
      <c r="R20" s="288">
        <f t="shared" si="1"/>
        <v>0</v>
      </c>
      <c r="S20" s="288">
        <f t="shared" si="1"/>
        <v>0</v>
      </c>
      <c r="T20" s="288">
        <f t="shared" si="1"/>
        <v>0</v>
      </c>
      <c r="U20" s="288">
        <f t="shared" si="1"/>
        <v>0</v>
      </c>
      <c r="V20" s="288">
        <f t="shared" si="1"/>
        <v>0</v>
      </c>
    </row>
    <row r="21" spans="1:22" ht="15" customHeight="1">
      <c r="A21" s="58">
        <v>15</v>
      </c>
      <c r="B21" s="59" t="s">
        <v>175</v>
      </c>
      <c r="C21" s="293">
        <f>計算!D19</f>
        <v>0</v>
      </c>
      <c r="D21" s="293">
        <f>計算!E19</f>
        <v>0</v>
      </c>
      <c r="E21" s="293">
        <f>計算!F19</f>
        <v>0</v>
      </c>
      <c r="F21" s="293">
        <f>計算!X19</f>
        <v>0</v>
      </c>
      <c r="G21" s="293">
        <f>計算!AB19</f>
        <v>0</v>
      </c>
      <c r="H21" s="293">
        <f>計算!J19</f>
        <v>0</v>
      </c>
      <c r="I21" s="293">
        <f>計算!K19</f>
        <v>0</v>
      </c>
      <c r="J21" s="293">
        <f>計算!L19</f>
        <v>0</v>
      </c>
      <c r="K21" s="293">
        <f>計算!Y19</f>
        <v>0</v>
      </c>
      <c r="L21" s="293">
        <f>計算!AC19</f>
        <v>0</v>
      </c>
      <c r="M21" s="293">
        <f>計算!R19</f>
        <v>0</v>
      </c>
      <c r="N21" s="293">
        <f>計算!S19</f>
        <v>0</v>
      </c>
      <c r="O21" s="293">
        <f>計算!T19</f>
        <v>0</v>
      </c>
      <c r="P21" s="293">
        <f>計算!Z19</f>
        <v>0</v>
      </c>
      <c r="Q21" s="293">
        <f>計算!AD19</f>
        <v>0</v>
      </c>
      <c r="R21" s="293">
        <f t="shared" si="1"/>
        <v>0</v>
      </c>
      <c r="S21" s="293">
        <f t="shared" si="1"/>
        <v>0</v>
      </c>
      <c r="T21" s="293">
        <f t="shared" si="1"/>
        <v>0</v>
      </c>
      <c r="U21" s="293">
        <f t="shared" si="1"/>
        <v>0</v>
      </c>
      <c r="V21" s="293">
        <f t="shared" si="1"/>
        <v>0</v>
      </c>
    </row>
    <row r="22" spans="1:22" ht="15" customHeight="1">
      <c r="A22" s="56">
        <v>16</v>
      </c>
      <c r="B22" s="57" t="s">
        <v>177</v>
      </c>
      <c r="C22" s="288">
        <f>計算!D20</f>
        <v>0</v>
      </c>
      <c r="D22" s="288">
        <f>計算!E20</f>
        <v>0</v>
      </c>
      <c r="E22" s="288">
        <f>計算!F20</f>
        <v>0</v>
      </c>
      <c r="F22" s="288">
        <f>計算!X20</f>
        <v>0</v>
      </c>
      <c r="G22" s="288">
        <f>計算!AB20</f>
        <v>0</v>
      </c>
      <c r="H22" s="288">
        <f>計算!J20</f>
        <v>0</v>
      </c>
      <c r="I22" s="288">
        <f>計算!K20</f>
        <v>0</v>
      </c>
      <c r="J22" s="288">
        <f>計算!L20</f>
        <v>0</v>
      </c>
      <c r="K22" s="288">
        <f>計算!Y20</f>
        <v>0</v>
      </c>
      <c r="L22" s="288">
        <f>計算!AC20</f>
        <v>0</v>
      </c>
      <c r="M22" s="288">
        <f>計算!R20</f>
        <v>0</v>
      </c>
      <c r="N22" s="288">
        <f>計算!S20</f>
        <v>0</v>
      </c>
      <c r="O22" s="288">
        <f>計算!T20</f>
        <v>0</v>
      </c>
      <c r="P22" s="288">
        <f>計算!Z20</f>
        <v>0</v>
      </c>
      <c r="Q22" s="288">
        <f>計算!AD20</f>
        <v>0</v>
      </c>
      <c r="R22" s="288">
        <f t="shared" si="1"/>
        <v>0</v>
      </c>
      <c r="S22" s="288">
        <f t="shared" si="1"/>
        <v>0</v>
      </c>
      <c r="T22" s="288">
        <f t="shared" si="1"/>
        <v>0</v>
      </c>
      <c r="U22" s="288">
        <f t="shared" si="1"/>
        <v>0</v>
      </c>
      <c r="V22" s="288">
        <f t="shared" si="1"/>
        <v>0</v>
      </c>
    </row>
    <row r="23" spans="1:22" ht="15" customHeight="1">
      <c r="A23" s="56">
        <v>17</v>
      </c>
      <c r="B23" s="57" t="s">
        <v>290</v>
      </c>
      <c r="C23" s="288">
        <f>計算!D21</f>
        <v>0</v>
      </c>
      <c r="D23" s="288">
        <f>計算!E21</f>
        <v>0</v>
      </c>
      <c r="E23" s="288">
        <f>計算!F21</f>
        <v>0</v>
      </c>
      <c r="F23" s="288">
        <f>計算!X21</f>
        <v>0</v>
      </c>
      <c r="G23" s="288">
        <f>計算!AB21</f>
        <v>0</v>
      </c>
      <c r="H23" s="288">
        <f>計算!J21</f>
        <v>0</v>
      </c>
      <c r="I23" s="288">
        <f>計算!K21</f>
        <v>0</v>
      </c>
      <c r="J23" s="288">
        <f>計算!L21</f>
        <v>0</v>
      </c>
      <c r="K23" s="288">
        <f>計算!Y21</f>
        <v>0</v>
      </c>
      <c r="L23" s="288">
        <f>計算!AC21</f>
        <v>0</v>
      </c>
      <c r="M23" s="288">
        <f>計算!R21</f>
        <v>0</v>
      </c>
      <c r="N23" s="288">
        <f>計算!S21</f>
        <v>0</v>
      </c>
      <c r="O23" s="288">
        <f>計算!T21</f>
        <v>0</v>
      </c>
      <c r="P23" s="288">
        <f>計算!Z21</f>
        <v>0</v>
      </c>
      <c r="Q23" s="288">
        <f>計算!AD21</f>
        <v>0</v>
      </c>
      <c r="R23" s="288">
        <f t="shared" si="1"/>
        <v>0</v>
      </c>
      <c r="S23" s="288">
        <f t="shared" si="1"/>
        <v>0</v>
      </c>
      <c r="T23" s="288">
        <f t="shared" si="1"/>
        <v>0</v>
      </c>
      <c r="U23" s="288">
        <f t="shared" si="1"/>
        <v>0</v>
      </c>
      <c r="V23" s="288">
        <f t="shared" si="1"/>
        <v>0</v>
      </c>
    </row>
    <row r="24" spans="1:22" ht="15" customHeight="1">
      <c r="A24" s="56">
        <v>18</v>
      </c>
      <c r="B24" s="57" t="s">
        <v>291</v>
      </c>
      <c r="C24" s="288">
        <f>計算!D22</f>
        <v>0</v>
      </c>
      <c r="D24" s="288">
        <f>計算!E22</f>
        <v>0</v>
      </c>
      <c r="E24" s="288">
        <f>計算!F22</f>
        <v>0</v>
      </c>
      <c r="F24" s="288">
        <f>計算!X22</f>
        <v>0</v>
      </c>
      <c r="G24" s="288">
        <f>計算!AB22</f>
        <v>0</v>
      </c>
      <c r="H24" s="288">
        <f>計算!J22</f>
        <v>0</v>
      </c>
      <c r="I24" s="288">
        <f>計算!K22</f>
        <v>0</v>
      </c>
      <c r="J24" s="288">
        <f>計算!L22</f>
        <v>0</v>
      </c>
      <c r="K24" s="288">
        <f>計算!Y22</f>
        <v>0</v>
      </c>
      <c r="L24" s="288">
        <f>計算!AC22</f>
        <v>0</v>
      </c>
      <c r="M24" s="288">
        <f>計算!R22</f>
        <v>0</v>
      </c>
      <c r="N24" s="288">
        <f>計算!S22</f>
        <v>0</v>
      </c>
      <c r="O24" s="288">
        <f>計算!T22</f>
        <v>0</v>
      </c>
      <c r="P24" s="288">
        <f>計算!Z22</f>
        <v>0</v>
      </c>
      <c r="Q24" s="288">
        <f>計算!AD22</f>
        <v>0</v>
      </c>
      <c r="R24" s="288">
        <f t="shared" si="1"/>
        <v>0</v>
      </c>
      <c r="S24" s="288">
        <f t="shared" si="1"/>
        <v>0</v>
      </c>
      <c r="T24" s="288">
        <f t="shared" si="1"/>
        <v>0</v>
      </c>
      <c r="U24" s="288">
        <f t="shared" si="1"/>
        <v>0</v>
      </c>
      <c r="V24" s="288">
        <f t="shared" si="1"/>
        <v>0</v>
      </c>
    </row>
    <row r="25" spans="1:22" ht="15" customHeight="1">
      <c r="A25" s="56">
        <v>19</v>
      </c>
      <c r="B25" s="57" t="s">
        <v>178</v>
      </c>
      <c r="C25" s="288">
        <f>計算!D23</f>
        <v>0</v>
      </c>
      <c r="D25" s="288">
        <f>計算!E23</f>
        <v>0</v>
      </c>
      <c r="E25" s="288">
        <f>計算!F23</f>
        <v>0</v>
      </c>
      <c r="F25" s="288">
        <f>計算!X23</f>
        <v>0</v>
      </c>
      <c r="G25" s="288">
        <f>計算!AB23</f>
        <v>0</v>
      </c>
      <c r="H25" s="288">
        <f>計算!J23</f>
        <v>0</v>
      </c>
      <c r="I25" s="288">
        <f>計算!K23</f>
        <v>0</v>
      </c>
      <c r="J25" s="288">
        <f>計算!L23</f>
        <v>0</v>
      </c>
      <c r="K25" s="288">
        <f>計算!Y23</f>
        <v>0</v>
      </c>
      <c r="L25" s="288">
        <f>計算!AC23</f>
        <v>0</v>
      </c>
      <c r="M25" s="288">
        <f>計算!R23</f>
        <v>0</v>
      </c>
      <c r="N25" s="288">
        <f>計算!S23</f>
        <v>0</v>
      </c>
      <c r="O25" s="288">
        <f>計算!T23</f>
        <v>0</v>
      </c>
      <c r="P25" s="288">
        <f>計算!Z23</f>
        <v>0</v>
      </c>
      <c r="Q25" s="288">
        <f>計算!AD23</f>
        <v>0</v>
      </c>
      <c r="R25" s="288">
        <f t="shared" si="1"/>
        <v>0</v>
      </c>
      <c r="S25" s="288">
        <f t="shared" si="1"/>
        <v>0</v>
      </c>
      <c r="T25" s="288">
        <f t="shared" si="1"/>
        <v>0</v>
      </c>
      <c r="U25" s="288">
        <f t="shared" si="1"/>
        <v>0</v>
      </c>
      <c r="V25" s="288">
        <f t="shared" si="1"/>
        <v>0</v>
      </c>
    </row>
    <row r="26" spans="1:22" ht="15" customHeight="1">
      <c r="A26" s="58">
        <v>20</v>
      </c>
      <c r="B26" s="59" t="s">
        <v>179</v>
      </c>
      <c r="C26" s="293">
        <f>計算!D24</f>
        <v>0</v>
      </c>
      <c r="D26" s="293">
        <f>計算!E24</f>
        <v>0</v>
      </c>
      <c r="E26" s="293">
        <f>計算!F24</f>
        <v>0</v>
      </c>
      <c r="F26" s="293">
        <f>計算!X24</f>
        <v>0</v>
      </c>
      <c r="G26" s="293">
        <f>計算!AB24</f>
        <v>0</v>
      </c>
      <c r="H26" s="293">
        <f>計算!J24</f>
        <v>0</v>
      </c>
      <c r="I26" s="293">
        <f>計算!K24</f>
        <v>0</v>
      </c>
      <c r="J26" s="293">
        <f>計算!L24</f>
        <v>0</v>
      </c>
      <c r="K26" s="293">
        <f>計算!Y24</f>
        <v>0</v>
      </c>
      <c r="L26" s="293">
        <f>計算!AC24</f>
        <v>0</v>
      </c>
      <c r="M26" s="293">
        <f>計算!R24</f>
        <v>0</v>
      </c>
      <c r="N26" s="293">
        <f>計算!S24</f>
        <v>0</v>
      </c>
      <c r="O26" s="293">
        <f>計算!T24</f>
        <v>0</v>
      </c>
      <c r="P26" s="293">
        <f>計算!Z24</f>
        <v>0</v>
      </c>
      <c r="Q26" s="293">
        <f>計算!AD24</f>
        <v>0</v>
      </c>
      <c r="R26" s="293">
        <f t="shared" si="1"/>
        <v>0</v>
      </c>
      <c r="S26" s="293">
        <f t="shared" si="1"/>
        <v>0</v>
      </c>
      <c r="T26" s="293">
        <f t="shared" si="1"/>
        <v>0</v>
      </c>
      <c r="U26" s="293">
        <f t="shared" si="1"/>
        <v>0</v>
      </c>
      <c r="V26" s="293">
        <f t="shared" si="1"/>
        <v>0</v>
      </c>
    </row>
    <row r="27" spans="1:22" ht="15" customHeight="1">
      <c r="A27" s="56">
        <v>21</v>
      </c>
      <c r="B27" s="57" t="s">
        <v>180</v>
      </c>
      <c r="C27" s="288">
        <f>計算!D25</f>
        <v>0</v>
      </c>
      <c r="D27" s="288">
        <f>計算!E25</f>
        <v>0</v>
      </c>
      <c r="E27" s="288">
        <f>計算!F25</f>
        <v>0</v>
      </c>
      <c r="F27" s="288">
        <f>計算!X25</f>
        <v>0</v>
      </c>
      <c r="G27" s="288">
        <f>計算!AB25</f>
        <v>0</v>
      </c>
      <c r="H27" s="288">
        <f>計算!J25</f>
        <v>0</v>
      </c>
      <c r="I27" s="288">
        <f>計算!K25</f>
        <v>0</v>
      </c>
      <c r="J27" s="288">
        <f>計算!L25</f>
        <v>0</v>
      </c>
      <c r="K27" s="288">
        <f>計算!Y25</f>
        <v>0</v>
      </c>
      <c r="L27" s="288">
        <f>計算!AC25</f>
        <v>0</v>
      </c>
      <c r="M27" s="288">
        <f>計算!R25</f>
        <v>0</v>
      </c>
      <c r="N27" s="288">
        <f>計算!S25</f>
        <v>0</v>
      </c>
      <c r="O27" s="288">
        <f>計算!T25</f>
        <v>0</v>
      </c>
      <c r="P27" s="288">
        <f>計算!Z25</f>
        <v>0</v>
      </c>
      <c r="Q27" s="288">
        <f>計算!AD25</f>
        <v>0</v>
      </c>
      <c r="R27" s="288">
        <f t="shared" si="1"/>
        <v>0</v>
      </c>
      <c r="S27" s="288">
        <f t="shared" si="1"/>
        <v>0</v>
      </c>
      <c r="T27" s="288">
        <f t="shared" si="1"/>
        <v>0</v>
      </c>
      <c r="U27" s="288">
        <f t="shared" si="1"/>
        <v>0</v>
      </c>
      <c r="V27" s="288">
        <f t="shared" si="1"/>
        <v>0</v>
      </c>
    </row>
    <row r="28" spans="1:22" ht="15" customHeight="1">
      <c r="A28" s="56">
        <v>22</v>
      </c>
      <c r="B28" s="57" t="s">
        <v>181</v>
      </c>
      <c r="C28" s="288">
        <f>計算!D26</f>
        <v>0</v>
      </c>
      <c r="D28" s="288">
        <f>計算!E26</f>
        <v>0</v>
      </c>
      <c r="E28" s="288">
        <f>計算!F26</f>
        <v>0</v>
      </c>
      <c r="F28" s="288">
        <f>計算!X26</f>
        <v>0</v>
      </c>
      <c r="G28" s="288">
        <f>計算!AB26</f>
        <v>0</v>
      </c>
      <c r="H28" s="288">
        <f>計算!J26</f>
        <v>0</v>
      </c>
      <c r="I28" s="288">
        <f>計算!K26</f>
        <v>0</v>
      </c>
      <c r="J28" s="288">
        <f>計算!L26</f>
        <v>0</v>
      </c>
      <c r="K28" s="288">
        <f>計算!Y26</f>
        <v>0</v>
      </c>
      <c r="L28" s="288">
        <f>計算!AC26</f>
        <v>0</v>
      </c>
      <c r="M28" s="288">
        <f>計算!R26</f>
        <v>0</v>
      </c>
      <c r="N28" s="288">
        <f>計算!S26</f>
        <v>0</v>
      </c>
      <c r="O28" s="288">
        <f>計算!T26</f>
        <v>0</v>
      </c>
      <c r="P28" s="288">
        <f>計算!Z26</f>
        <v>0</v>
      </c>
      <c r="Q28" s="288">
        <f>計算!AD26</f>
        <v>0</v>
      </c>
      <c r="R28" s="288">
        <f t="shared" si="1"/>
        <v>0</v>
      </c>
      <c r="S28" s="288">
        <f t="shared" si="1"/>
        <v>0</v>
      </c>
      <c r="T28" s="288">
        <f t="shared" si="1"/>
        <v>0</v>
      </c>
      <c r="U28" s="288">
        <f t="shared" si="1"/>
        <v>0</v>
      </c>
      <c r="V28" s="288">
        <f t="shared" si="1"/>
        <v>0</v>
      </c>
    </row>
    <row r="29" spans="1:22" ht="15" customHeight="1">
      <c r="A29" s="56">
        <v>23</v>
      </c>
      <c r="B29" s="57" t="s">
        <v>292</v>
      </c>
      <c r="C29" s="288">
        <f>計算!D27</f>
        <v>0</v>
      </c>
      <c r="D29" s="288">
        <f>計算!E27</f>
        <v>0</v>
      </c>
      <c r="E29" s="288">
        <f>計算!F27</f>
        <v>0</v>
      </c>
      <c r="F29" s="288">
        <f>計算!X27</f>
        <v>0</v>
      </c>
      <c r="G29" s="288">
        <f>計算!AB27</f>
        <v>0</v>
      </c>
      <c r="H29" s="288">
        <f>計算!J27</f>
        <v>0</v>
      </c>
      <c r="I29" s="288">
        <f>計算!K27</f>
        <v>0</v>
      </c>
      <c r="J29" s="288">
        <f>計算!L27</f>
        <v>0</v>
      </c>
      <c r="K29" s="288">
        <f>計算!Y27</f>
        <v>0</v>
      </c>
      <c r="L29" s="288">
        <f>計算!AC27</f>
        <v>0</v>
      </c>
      <c r="M29" s="288">
        <f>計算!R27</f>
        <v>0</v>
      </c>
      <c r="N29" s="288">
        <f>計算!S27</f>
        <v>0</v>
      </c>
      <c r="O29" s="288">
        <f>計算!T27</f>
        <v>0</v>
      </c>
      <c r="P29" s="288">
        <f>計算!Z27</f>
        <v>0</v>
      </c>
      <c r="Q29" s="288">
        <f>計算!AD27</f>
        <v>0</v>
      </c>
      <c r="R29" s="288">
        <f t="shared" si="1"/>
        <v>0</v>
      </c>
      <c r="S29" s="288">
        <f t="shared" si="1"/>
        <v>0</v>
      </c>
      <c r="T29" s="288">
        <f t="shared" si="1"/>
        <v>0</v>
      </c>
      <c r="U29" s="288">
        <f t="shared" si="1"/>
        <v>0</v>
      </c>
      <c r="V29" s="288">
        <f t="shared" si="1"/>
        <v>0</v>
      </c>
    </row>
    <row r="30" spans="1:22" ht="15" customHeight="1">
      <c r="A30" s="56">
        <v>24</v>
      </c>
      <c r="B30" s="57" t="s">
        <v>293</v>
      </c>
      <c r="C30" s="288">
        <f>計算!D28</f>
        <v>0</v>
      </c>
      <c r="D30" s="288">
        <f>計算!E28</f>
        <v>0</v>
      </c>
      <c r="E30" s="288">
        <f>計算!F28</f>
        <v>0</v>
      </c>
      <c r="F30" s="288">
        <f>計算!X28</f>
        <v>0</v>
      </c>
      <c r="G30" s="288">
        <f>計算!AB28</f>
        <v>0</v>
      </c>
      <c r="H30" s="288">
        <f>計算!J28</f>
        <v>0</v>
      </c>
      <c r="I30" s="288">
        <f>計算!K28</f>
        <v>0</v>
      </c>
      <c r="J30" s="288">
        <f>計算!L28</f>
        <v>0</v>
      </c>
      <c r="K30" s="288">
        <f>計算!Y28</f>
        <v>0</v>
      </c>
      <c r="L30" s="288">
        <f>計算!AC28</f>
        <v>0</v>
      </c>
      <c r="M30" s="288">
        <f>計算!R28</f>
        <v>0</v>
      </c>
      <c r="N30" s="288">
        <f>計算!S28</f>
        <v>0</v>
      </c>
      <c r="O30" s="288">
        <f>計算!T28</f>
        <v>0</v>
      </c>
      <c r="P30" s="288">
        <f>計算!Z28</f>
        <v>0</v>
      </c>
      <c r="Q30" s="288">
        <f>計算!AD28</f>
        <v>0</v>
      </c>
      <c r="R30" s="288">
        <f t="shared" si="1"/>
        <v>0</v>
      </c>
      <c r="S30" s="288">
        <f t="shared" si="1"/>
        <v>0</v>
      </c>
      <c r="T30" s="288">
        <f t="shared" si="1"/>
        <v>0</v>
      </c>
      <c r="U30" s="288">
        <f t="shared" si="1"/>
        <v>0</v>
      </c>
      <c r="V30" s="288">
        <f t="shared" si="1"/>
        <v>0</v>
      </c>
    </row>
    <row r="31" spans="1:22" ht="15" customHeight="1">
      <c r="A31" s="58">
        <v>25</v>
      </c>
      <c r="B31" s="59" t="s">
        <v>182</v>
      </c>
      <c r="C31" s="293">
        <f>計算!D29</f>
        <v>0</v>
      </c>
      <c r="D31" s="293">
        <f>計算!E29</f>
        <v>0</v>
      </c>
      <c r="E31" s="293">
        <f>計算!F29</f>
        <v>0</v>
      </c>
      <c r="F31" s="293">
        <f>計算!X29</f>
        <v>0</v>
      </c>
      <c r="G31" s="293">
        <f>計算!AB29</f>
        <v>0</v>
      </c>
      <c r="H31" s="293">
        <f>計算!J29</f>
        <v>0</v>
      </c>
      <c r="I31" s="293">
        <f>計算!K29</f>
        <v>0</v>
      </c>
      <c r="J31" s="293">
        <f>計算!L29</f>
        <v>0</v>
      </c>
      <c r="K31" s="293">
        <f>計算!Y29</f>
        <v>0</v>
      </c>
      <c r="L31" s="293">
        <f>計算!AC29</f>
        <v>0</v>
      </c>
      <c r="M31" s="293">
        <f>計算!R29</f>
        <v>0</v>
      </c>
      <c r="N31" s="293">
        <f>計算!S29</f>
        <v>0</v>
      </c>
      <c r="O31" s="293">
        <f>計算!T29</f>
        <v>0</v>
      </c>
      <c r="P31" s="293">
        <f>計算!Z29</f>
        <v>0</v>
      </c>
      <c r="Q31" s="293">
        <f>計算!AD29</f>
        <v>0</v>
      </c>
      <c r="R31" s="293">
        <f t="shared" si="1"/>
        <v>0</v>
      </c>
      <c r="S31" s="293">
        <f t="shared" si="1"/>
        <v>0</v>
      </c>
      <c r="T31" s="293">
        <f t="shared" si="1"/>
        <v>0</v>
      </c>
      <c r="U31" s="293">
        <f t="shared" si="1"/>
        <v>0</v>
      </c>
      <c r="V31" s="293">
        <f t="shared" si="1"/>
        <v>0</v>
      </c>
    </row>
    <row r="32" spans="1:22" ht="15" customHeight="1">
      <c r="A32" s="56">
        <v>26</v>
      </c>
      <c r="B32" s="57" t="s">
        <v>183</v>
      </c>
      <c r="C32" s="288">
        <f>計算!D30</f>
        <v>0</v>
      </c>
      <c r="D32" s="288">
        <f>計算!E30</f>
        <v>0</v>
      </c>
      <c r="E32" s="288">
        <f>計算!F30</f>
        <v>0</v>
      </c>
      <c r="F32" s="288">
        <f>計算!X30</f>
        <v>0</v>
      </c>
      <c r="G32" s="288">
        <f>計算!AB30</f>
        <v>0</v>
      </c>
      <c r="H32" s="288">
        <f>計算!J30</f>
        <v>0</v>
      </c>
      <c r="I32" s="288">
        <f>計算!K30</f>
        <v>0</v>
      </c>
      <c r="J32" s="288">
        <f>計算!L30</f>
        <v>0</v>
      </c>
      <c r="K32" s="288">
        <f>計算!Y30</f>
        <v>0</v>
      </c>
      <c r="L32" s="288">
        <f>計算!AC30</f>
        <v>0</v>
      </c>
      <c r="M32" s="288">
        <f>計算!R30</f>
        <v>0</v>
      </c>
      <c r="N32" s="288">
        <f>計算!S30</f>
        <v>0</v>
      </c>
      <c r="O32" s="288">
        <f>計算!T30</f>
        <v>0</v>
      </c>
      <c r="P32" s="288">
        <f>計算!Z30</f>
        <v>0</v>
      </c>
      <c r="Q32" s="288">
        <f>計算!AD30</f>
        <v>0</v>
      </c>
      <c r="R32" s="288">
        <f t="shared" si="1"/>
        <v>0</v>
      </c>
      <c r="S32" s="288">
        <f t="shared" si="1"/>
        <v>0</v>
      </c>
      <c r="T32" s="288">
        <f t="shared" si="1"/>
        <v>0</v>
      </c>
      <c r="U32" s="288">
        <f t="shared" si="1"/>
        <v>0</v>
      </c>
      <c r="V32" s="288">
        <f t="shared" si="1"/>
        <v>0</v>
      </c>
    </row>
    <row r="33" spans="1:22" ht="15" customHeight="1">
      <c r="A33" s="56">
        <v>27</v>
      </c>
      <c r="B33" s="57" t="s">
        <v>184</v>
      </c>
      <c r="C33" s="288">
        <f>計算!D31</f>
        <v>0</v>
      </c>
      <c r="D33" s="288">
        <f>計算!E31</f>
        <v>0</v>
      </c>
      <c r="E33" s="288">
        <f>計算!F31</f>
        <v>0</v>
      </c>
      <c r="F33" s="288">
        <f>計算!X31</f>
        <v>0</v>
      </c>
      <c r="G33" s="288">
        <f>計算!AB31</f>
        <v>0</v>
      </c>
      <c r="H33" s="288">
        <f>計算!J31</f>
        <v>0</v>
      </c>
      <c r="I33" s="288">
        <f>計算!K31</f>
        <v>0</v>
      </c>
      <c r="J33" s="288">
        <f>計算!L31</f>
        <v>0</v>
      </c>
      <c r="K33" s="288">
        <f>計算!Y31</f>
        <v>0</v>
      </c>
      <c r="L33" s="288">
        <f>計算!AC31</f>
        <v>0</v>
      </c>
      <c r="M33" s="288">
        <f>計算!R31</f>
        <v>0</v>
      </c>
      <c r="N33" s="288">
        <f>計算!S31</f>
        <v>0</v>
      </c>
      <c r="O33" s="288">
        <f>計算!T31</f>
        <v>0</v>
      </c>
      <c r="P33" s="288">
        <f>計算!Z31</f>
        <v>0</v>
      </c>
      <c r="Q33" s="288">
        <f>計算!AD31</f>
        <v>0</v>
      </c>
      <c r="R33" s="288">
        <f t="shared" si="1"/>
        <v>0</v>
      </c>
      <c r="S33" s="288">
        <f t="shared" si="1"/>
        <v>0</v>
      </c>
      <c r="T33" s="288">
        <f t="shared" si="1"/>
        <v>0</v>
      </c>
      <c r="U33" s="288">
        <f t="shared" si="1"/>
        <v>0</v>
      </c>
      <c r="V33" s="288">
        <f t="shared" si="1"/>
        <v>0</v>
      </c>
    </row>
    <row r="34" spans="1:22" ht="15" customHeight="1">
      <c r="A34" s="56">
        <v>28</v>
      </c>
      <c r="B34" s="57" t="s">
        <v>294</v>
      </c>
      <c r="C34" s="288">
        <f>計算!D32</f>
        <v>0</v>
      </c>
      <c r="D34" s="288">
        <f>計算!E32</f>
        <v>0</v>
      </c>
      <c r="E34" s="288">
        <f>計算!F32</f>
        <v>0</v>
      </c>
      <c r="F34" s="288">
        <f>計算!X32</f>
        <v>0</v>
      </c>
      <c r="G34" s="288">
        <f>計算!AB32</f>
        <v>0</v>
      </c>
      <c r="H34" s="288">
        <f>計算!J32</f>
        <v>0</v>
      </c>
      <c r="I34" s="288">
        <f>計算!K32</f>
        <v>0</v>
      </c>
      <c r="J34" s="288">
        <f>計算!L32</f>
        <v>0</v>
      </c>
      <c r="K34" s="288">
        <f>計算!Y32</f>
        <v>0</v>
      </c>
      <c r="L34" s="288">
        <f>計算!AC32</f>
        <v>0</v>
      </c>
      <c r="M34" s="288">
        <f>計算!R32</f>
        <v>0</v>
      </c>
      <c r="N34" s="288">
        <f>計算!S32</f>
        <v>0</v>
      </c>
      <c r="O34" s="288">
        <f>計算!T32</f>
        <v>0</v>
      </c>
      <c r="P34" s="288">
        <f>計算!Z32</f>
        <v>0</v>
      </c>
      <c r="Q34" s="288">
        <f>計算!AD32</f>
        <v>0</v>
      </c>
      <c r="R34" s="288">
        <f t="shared" si="1"/>
        <v>0</v>
      </c>
      <c r="S34" s="288">
        <f t="shared" si="1"/>
        <v>0</v>
      </c>
      <c r="T34" s="288">
        <f t="shared" si="1"/>
        <v>0</v>
      </c>
      <c r="U34" s="288">
        <f t="shared" si="1"/>
        <v>0</v>
      </c>
      <c r="V34" s="288">
        <f t="shared" si="1"/>
        <v>0</v>
      </c>
    </row>
    <row r="35" spans="1:22" ht="15" customHeight="1">
      <c r="A35" s="56">
        <v>29</v>
      </c>
      <c r="B35" s="57" t="s">
        <v>185</v>
      </c>
      <c r="C35" s="288">
        <f>計算!D33</f>
        <v>0</v>
      </c>
      <c r="D35" s="288">
        <f>計算!E33</f>
        <v>0</v>
      </c>
      <c r="E35" s="288">
        <f>計算!F33</f>
        <v>0</v>
      </c>
      <c r="F35" s="288">
        <f>計算!X33</f>
        <v>0</v>
      </c>
      <c r="G35" s="288">
        <f>計算!AB33</f>
        <v>0</v>
      </c>
      <c r="H35" s="288">
        <f>計算!J33</f>
        <v>0</v>
      </c>
      <c r="I35" s="288">
        <f>計算!K33</f>
        <v>0</v>
      </c>
      <c r="J35" s="288">
        <f>計算!L33</f>
        <v>0</v>
      </c>
      <c r="K35" s="288">
        <f>計算!Y33</f>
        <v>0</v>
      </c>
      <c r="L35" s="288">
        <f>計算!AC33</f>
        <v>0</v>
      </c>
      <c r="M35" s="288">
        <f>計算!R33</f>
        <v>0</v>
      </c>
      <c r="N35" s="288">
        <f>計算!S33</f>
        <v>0</v>
      </c>
      <c r="O35" s="288">
        <f>計算!T33</f>
        <v>0</v>
      </c>
      <c r="P35" s="288">
        <f>計算!Z33</f>
        <v>0</v>
      </c>
      <c r="Q35" s="288">
        <f>計算!AD33</f>
        <v>0</v>
      </c>
      <c r="R35" s="288">
        <f t="shared" si="1"/>
        <v>0</v>
      </c>
      <c r="S35" s="288">
        <f t="shared" si="1"/>
        <v>0</v>
      </c>
      <c r="T35" s="288">
        <f t="shared" si="1"/>
        <v>0</v>
      </c>
      <c r="U35" s="288">
        <f t="shared" si="1"/>
        <v>0</v>
      </c>
      <c r="V35" s="288">
        <f t="shared" si="1"/>
        <v>0</v>
      </c>
    </row>
    <row r="36" spans="1:22" ht="15" customHeight="1">
      <c r="A36" s="56">
        <v>30</v>
      </c>
      <c r="B36" s="57" t="s">
        <v>186</v>
      </c>
      <c r="C36" s="288">
        <f>計算!D34</f>
        <v>0</v>
      </c>
      <c r="D36" s="288">
        <f>計算!E34</f>
        <v>0</v>
      </c>
      <c r="E36" s="288">
        <f>計算!F34</f>
        <v>0</v>
      </c>
      <c r="F36" s="288">
        <f>計算!X34</f>
        <v>0</v>
      </c>
      <c r="G36" s="288">
        <f>計算!AB34</f>
        <v>0</v>
      </c>
      <c r="H36" s="288">
        <f>計算!J34</f>
        <v>0</v>
      </c>
      <c r="I36" s="288">
        <f>計算!K34</f>
        <v>0</v>
      </c>
      <c r="J36" s="288">
        <f>計算!L34</f>
        <v>0</v>
      </c>
      <c r="K36" s="288">
        <f>計算!Y34</f>
        <v>0</v>
      </c>
      <c r="L36" s="288">
        <f>計算!AC34</f>
        <v>0</v>
      </c>
      <c r="M36" s="288">
        <f>計算!R34</f>
        <v>0</v>
      </c>
      <c r="N36" s="288">
        <f>計算!S34</f>
        <v>0</v>
      </c>
      <c r="O36" s="288">
        <f>計算!T34</f>
        <v>0</v>
      </c>
      <c r="P36" s="288">
        <f>計算!Z34</f>
        <v>0</v>
      </c>
      <c r="Q36" s="288">
        <f>計算!AD34</f>
        <v>0</v>
      </c>
      <c r="R36" s="288">
        <f t="shared" si="1"/>
        <v>0</v>
      </c>
      <c r="S36" s="288">
        <f t="shared" si="1"/>
        <v>0</v>
      </c>
      <c r="T36" s="288">
        <f t="shared" si="1"/>
        <v>0</v>
      </c>
      <c r="U36" s="288">
        <f t="shared" si="1"/>
        <v>0</v>
      </c>
      <c r="V36" s="288">
        <f t="shared" si="1"/>
        <v>0</v>
      </c>
    </row>
    <row r="37" spans="1:22" ht="15" customHeight="1">
      <c r="A37" s="56">
        <v>31</v>
      </c>
      <c r="B37" s="57" t="s">
        <v>187</v>
      </c>
      <c r="C37" s="288">
        <f>計算!D35</f>
        <v>0</v>
      </c>
      <c r="D37" s="288">
        <f>計算!E35</f>
        <v>0</v>
      </c>
      <c r="E37" s="288">
        <f>計算!F35</f>
        <v>0</v>
      </c>
      <c r="F37" s="288">
        <f>計算!X35</f>
        <v>0</v>
      </c>
      <c r="G37" s="288">
        <f>計算!AB35</f>
        <v>0</v>
      </c>
      <c r="H37" s="288">
        <f>計算!J35</f>
        <v>0</v>
      </c>
      <c r="I37" s="288">
        <f>計算!K35</f>
        <v>0</v>
      </c>
      <c r="J37" s="288">
        <f>計算!L35</f>
        <v>0</v>
      </c>
      <c r="K37" s="288">
        <f>計算!Y35</f>
        <v>0</v>
      </c>
      <c r="L37" s="288">
        <f>計算!AC35</f>
        <v>0</v>
      </c>
      <c r="M37" s="288">
        <f>計算!R35</f>
        <v>0</v>
      </c>
      <c r="N37" s="288">
        <f>計算!S35</f>
        <v>0</v>
      </c>
      <c r="O37" s="288">
        <f>計算!T35</f>
        <v>0</v>
      </c>
      <c r="P37" s="288">
        <f>計算!Z35</f>
        <v>0</v>
      </c>
      <c r="Q37" s="288">
        <f>計算!AD35</f>
        <v>0</v>
      </c>
      <c r="R37" s="288">
        <f t="shared" si="1"/>
        <v>0</v>
      </c>
      <c r="S37" s="288">
        <f t="shared" si="1"/>
        <v>0</v>
      </c>
      <c r="T37" s="288">
        <f t="shared" si="1"/>
        <v>0</v>
      </c>
      <c r="U37" s="288">
        <f t="shared" si="1"/>
        <v>0</v>
      </c>
      <c r="V37" s="288">
        <f t="shared" si="1"/>
        <v>0</v>
      </c>
    </row>
    <row r="38" spans="1:22" ht="15" customHeight="1">
      <c r="A38" s="56">
        <v>32</v>
      </c>
      <c r="B38" s="57" t="s">
        <v>295</v>
      </c>
      <c r="C38" s="288">
        <f>計算!D36</f>
        <v>0</v>
      </c>
      <c r="D38" s="288">
        <f>計算!E36</f>
        <v>0</v>
      </c>
      <c r="E38" s="288">
        <f>計算!F36</f>
        <v>0</v>
      </c>
      <c r="F38" s="288">
        <f>計算!X36</f>
        <v>0</v>
      </c>
      <c r="G38" s="288">
        <f>計算!AB36</f>
        <v>0</v>
      </c>
      <c r="H38" s="288">
        <f>計算!J36</f>
        <v>0</v>
      </c>
      <c r="I38" s="288">
        <f>計算!K36</f>
        <v>0</v>
      </c>
      <c r="J38" s="288">
        <f>計算!L36</f>
        <v>0</v>
      </c>
      <c r="K38" s="288">
        <f>計算!Y36</f>
        <v>0</v>
      </c>
      <c r="L38" s="288">
        <f>計算!AC36</f>
        <v>0</v>
      </c>
      <c r="M38" s="288">
        <f>計算!R36</f>
        <v>0</v>
      </c>
      <c r="N38" s="288">
        <f>計算!S36</f>
        <v>0</v>
      </c>
      <c r="O38" s="288">
        <f>計算!T36</f>
        <v>0</v>
      </c>
      <c r="P38" s="288">
        <f>計算!Z36</f>
        <v>0</v>
      </c>
      <c r="Q38" s="288">
        <f>計算!AD36</f>
        <v>0</v>
      </c>
      <c r="R38" s="288">
        <f t="shared" si="1"/>
        <v>0</v>
      </c>
      <c r="S38" s="288">
        <f t="shared" si="1"/>
        <v>0</v>
      </c>
      <c r="T38" s="288">
        <f t="shared" si="1"/>
        <v>0</v>
      </c>
      <c r="U38" s="288">
        <f t="shared" si="1"/>
        <v>0</v>
      </c>
      <c r="V38" s="288">
        <f t="shared" si="1"/>
        <v>0</v>
      </c>
    </row>
    <row r="39" spans="1:22" ht="15" customHeight="1">
      <c r="A39" s="56">
        <v>33</v>
      </c>
      <c r="B39" s="57" t="s">
        <v>296</v>
      </c>
      <c r="C39" s="288">
        <f>計算!D37</f>
        <v>0</v>
      </c>
      <c r="D39" s="288">
        <f>計算!E37</f>
        <v>0</v>
      </c>
      <c r="E39" s="288">
        <f>計算!F37</f>
        <v>0</v>
      </c>
      <c r="F39" s="288">
        <f>計算!X37</f>
        <v>0</v>
      </c>
      <c r="G39" s="288">
        <f>計算!AB37</f>
        <v>0</v>
      </c>
      <c r="H39" s="288">
        <f>計算!J37</f>
        <v>0</v>
      </c>
      <c r="I39" s="288">
        <f>計算!K37</f>
        <v>0</v>
      </c>
      <c r="J39" s="288">
        <f>計算!L37</f>
        <v>0</v>
      </c>
      <c r="K39" s="288">
        <f>計算!Y37</f>
        <v>0</v>
      </c>
      <c r="L39" s="288">
        <f>計算!AC37</f>
        <v>0</v>
      </c>
      <c r="M39" s="288">
        <f>計算!R37</f>
        <v>0</v>
      </c>
      <c r="N39" s="288">
        <f>計算!S37</f>
        <v>0</v>
      </c>
      <c r="O39" s="288">
        <f>計算!T37</f>
        <v>0</v>
      </c>
      <c r="P39" s="288">
        <f>計算!Z37</f>
        <v>0</v>
      </c>
      <c r="Q39" s="288">
        <f>計算!AD37</f>
        <v>0</v>
      </c>
      <c r="R39" s="288">
        <f t="shared" si="1"/>
        <v>0</v>
      </c>
      <c r="S39" s="288">
        <f t="shared" si="1"/>
        <v>0</v>
      </c>
      <c r="T39" s="288">
        <f t="shared" si="1"/>
        <v>0</v>
      </c>
      <c r="U39" s="288">
        <f t="shared" si="1"/>
        <v>0</v>
      </c>
      <c r="V39" s="288">
        <f t="shared" si="1"/>
        <v>0</v>
      </c>
    </row>
    <row r="40" spans="1:22" ht="15" customHeight="1">
      <c r="A40" s="56">
        <v>34</v>
      </c>
      <c r="B40" s="57" t="s">
        <v>297</v>
      </c>
      <c r="C40" s="288">
        <f>計算!D38</f>
        <v>0</v>
      </c>
      <c r="D40" s="288">
        <f>計算!E38</f>
        <v>0</v>
      </c>
      <c r="E40" s="288">
        <f>計算!F38</f>
        <v>0</v>
      </c>
      <c r="F40" s="288">
        <f>計算!X38</f>
        <v>0</v>
      </c>
      <c r="G40" s="288">
        <f>計算!AB38</f>
        <v>0</v>
      </c>
      <c r="H40" s="288">
        <f>計算!J38</f>
        <v>0</v>
      </c>
      <c r="I40" s="288">
        <f>計算!K38</f>
        <v>0</v>
      </c>
      <c r="J40" s="288">
        <f>計算!L38</f>
        <v>0</v>
      </c>
      <c r="K40" s="288">
        <f>計算!Y38</f>
        <v>0</v>
      </c>
      <c r="L40" s="288">
        <f>計算!AC38</f>
        <v>0</v>
      </c>
      <c r="M40" s="288">
        <f>計算!R38</f>
        <v>0</v>
      </c>
      <c r="N40" s="288">
        <f>計算!S38</f>
        <v>0</v>
      </c>
      <c r="O40" s="288">
        <f>計算!T38</f>
        <v>0</v>
      </c>
      <c r="P40" s="288">
        <f>計算!Z38</f>
        <v>0</v>
      </c>
      <c r="Q40" s="288">
        <f>計算!AD38</f>
        <v>0</v>
      </c>
      <c r="R40" s="288">
        <f t="shared" si="1"/>
        <v>0</v>
      </c>
      <c r="S40" s="288">
        <f t="shared" si="1"/>
        <v>0</v>
      </c>
      <c r="T40" s="288">
        <f t="shared" si="1"/>
        <v>0</v>
      </c>
      <c r="U40" s="288">
        <f t="shared" si="1"/>
        <v>0</v>
      </c>
      <c r="V40" s="288">
        <f t="shared" si="1"/>
        <v>0</v>
      </c>
    </row>
    <row r="41" spans="1:22" ht="15" customHeight="1">
      <c r="A41" s="58">
        <v>35</v>
      </c>
      <c r="B41" s="59" t="s">
        <v>34</v>
      </c>
      <c r="C41" s="293">
        <f>計算!D39</f>
        <v>0</v>
      </c>
      <c r="D41" s="293">
        <f>計算!E39</f>
        <v>0</v>
      </c>
      <c r="E41" s="293">
        <f>計算!F39</f>
        <v>0</v>
      </c>
      <c r="F41" s="293">
        <f>計算!X39</f>
        <v>0</v>
      </c>
      <c r="G41" s="293">
        <f>計算!AB39</f>
        <v>0</v>
      </c>
      <c r="H41" s="293">
        <f>計算!J39</f>
        <v>0</v>
      </c>
      <c r="I41" s="293">
        <f>計算!K39</f>
        <v>0</v>
      </c>
      <c r="J41" s="293">
        <f>計算!L39</f>
        <v>0</v>
      </c>
      <c r="K41" s="293">
        <f>計算!Y39</f>
        <v>0</v>
      </c>
      <c r="L41" s="293">
        <f>計算!AC39</f>
        <v>0</v>
      </c>
      <c r="M41" s="293">
        <f>計算!R39</f>
        <v>0</v>
      </c>
      <c r="N41" s="293">
        <f>計算!S39</f>
        <v>0</v>
      </c>
      <c r="O41" s="293">
        <f>計算!T39</f>
        <v>0</v>
      </c>
      <c r="P41" s="293">
        <f>計算!Z39</f>
        <v>0</v>
      </c>
      <c r="Q41" s="293">
        <f>計算!AD39</f>
        <v>0</v>
      </c>
      <c r="R41" s="293">
        <f t="shared" si="1"/>
        <v>0</v>
      </c>
      <c r="S41" s="293">
        <f t="shared" si="1"/>
        <v>0</v>
      </c>
      <c r="T41" s="293">
        <f t="shared" si="1"/>
        <v>0</v>
      </c>
      <c r="U41" s="293">
        <f t="shared" si="1"/>
        <v>0</v>
      </c>
      <c r="V41" s="293">
        <f t="shared" si="1"/>
        <v>0</v>
      </c>
    </row>
    <row r="42" spans="1:22" ht="15" customHeight="1">
      <c r="A42" s="56">
        <v>36</v>
      </c>
      <c r="B42" s="57" t="s">
        <v>37</v>
      </c>
      <c r="C42" s="288">
        <f>計算!D40</f>
        <v>0</v>
      </c>
      <c r="D42" s="288">
        <f>計算!E40</f>
        <v>0</v>
      </c>
      <c r="E42" s="288">
        <f>計算!F40</f>
        <v>0</v>
      </c>
      <c r="F42" s="288">
        <f>計算!X40</f>
        <v>0</v>
      </c>
      <c r="G42" s="288">
        <f>計算!AB40</f>
        <v>0</v>
      </c>
      <c r="H42" s="288">
        <f>計算!J40</f>
        <v>0</v>
      </c>
      <c r="I42" s="288">
        <f>計算!K40</f>
        <v>0</v>
      </c>
      <c r="J42" s="288">
        <f>計算!L40</f>
        <v>0</v>
      </c>
      <c r="K42" s="288">
        <f>計算!Y40</f>
        <v>0</v>
      </c>
      <c r="L42" s="288">
        <f>計算!AC40</f>
        <v>0</v>
      </c>
      <c r="M42" s="288">
        <f>計算!R40</f>
        <v>0</v>
      </c>
      <c r="N42" s="288">
        <f>計算!S40</f>
        <v>0</v>
      </c>
      <c r="O42" s="288">
        <f>計算!T40</f>
        <v>0</v>
      </c>
      <c r="P42" s="288">
        <f>計算!Z40</f>
        <v>0</v>
      </c>
      <c r="Q42" s="288">
        <f>計算!AD40</f>
        <v>0</v>
      </c>
      <c r="R42" s="288">
        <f t="shared" si="1"/>
        <v>0</v>
      </c>
      <c r="S42" s="288">
        <f t="shared" si="1"/>
        <v>0</v>
      </c>
      <c r="T42" s="288">
        <f t="shared" si="1"/>
        <v>0</v>
      </c>
      <c r="U42" s="288">
        <f t="shared" si="1"/>
        <v>0</v>
      </c>
      <c r="V42" s="288">
        <f t="shared" si="1"/>
        <v>0</v>
      </c>
    </row>
    <row r="43" spans="1:22" ht="15" customHeight="1">
      <c r="A43" s="56">
        <v>37</v>
      </c>
      <c r="B43" s="57" t="s">
        <v>339</v>
      </c>
      <c r="C43" s="288">
        <f>計算!D41</f>
        <v>0</v>
      </c>
      <c r="D43" s="288">
        <f>計算!E41</f>
        <v>0</v>
      </c>
      <c r="E43" s="288">
        <f>計算!F41</f>
        <v>0</v>
      </c>
      <c r="F43" s="288">
        <f>計算!X41</f>
        <v>0</v>
      </c>
      <c r="G43" s="288">
        <f>計算!AB41</f>
        <v>0</v>
      </c>
      <c r="H43" s="288">
        <f>計算!J41</f>
        <v>0</v>
      </c>
      <c r="I43" s="288">
        <f>計算!K41</f>
        <v>0</v>
      </c>
      <c r="J43" s="288">
        <f>計算!L41</f>
        <v>0</v>
      </c>
      <c r="K43" s="288">
        <f>計算!Y41</f>
        <v>0</v>
      </c>
      <c r="L43" s="288">
        <f>計算!AC41</f>
        <v>0</v>
      </c>
      <c r="M43" s="288">
        <f>計算!R41</f>
        <v>0</v>
      </c>
      <c r="N43" s="288">
        <f>計算!S41</f>
        <v>0</v>
      </c>
      <c r="O43" s="288">
        <f>計算!T41</f>
        <v>0</v>
      </c>
      <c r="P43" s="288">
        <f>計算!Z41</f>
        <v>0</v>
      </c>
      <c r="Q43" s="288">
        <f>計算!AD41</f>
        <v>0</v>
      </c>
      <c r="R43" s="288">
        <f t="shared" si="1"/>
        <v>0</v>
      </c>
      <c r="S43" s="288">
        <f t="shared" si="1"/>
        <v>0</v>
      </c>
      <c r="T43" s="288">
        <f t="shared" si="1"/>
        <v>0</v>
      </c>
      <c r="U43" s="288">
        <f t="shared" si="1"/>
        <v>0</v>
      </c>
      <c r="V43" s="288">
        <f t="shared" si="1"/>
        <v>0</v>
      </c>
    </row>
    <row r="44" spans="1:22" ht="15" customHeight="1">
      <c r="A44" s="56">
        <v>38</v>
      </c>
      <c r="B44" s="57" t="s">
        <v>299</v>
      </c>
      <c r="C44" s="288">
        <f>計算!D42</f>
        <v>0</v>
      </c>
      <c r="D44" s="288">
        <f>計算!E42</f>
        <v>0</v>
      </c>
      <c r="E44" s="288">
        <f>計算!F42</f>
        <v>0</v>
      </c>
      <c r="F44" s="288">
        <f>計算!X42</f>
        <v>0</v>
      </c>
      <c r="G44" s="288">
        <f>計算!AB42</f>
        <v>0</v>
      </c>
      <c r="H44" s="288">
        <f>計算!J42</f>
        <v>0</v>
      </c>
      <c r="I44" s="288">
        <f>計算!K42</f>
        <v>0</v>
      </c>
      <c r="J44" s="288">
        <f>計算!L42</f>
        <v>0</v>
      </c>
      <c r="K44" s="288">
        <f>計算!Y42</f>
        <v>0</v>
      </c>
      <c r="L44" s="288">
        <f>計算!AC42</f>
        <v>0</v>
      </c>
      <c r="M44" s="288">
        <f>計算!R42</f>
        <v>0</v>
      </c>
      <c r="N44" s="288">
        <f>計算!S42</f>
        <v>0</v>
      </c>
      <c r="O44" s="288">
        <f>計算!T42</f>
        <v>0</v>
      </c>
      <c r="P44" s="288">
        <f>計算!Z42</f>
        <v>0</v>
      </c>
      <c r="Q44" s="288">
        <f>計算!AD42</f>
        <v>0</v>
      </c>
      <c r="R44" s="288">
        <f t="shared" si="1"/>
        <v>0</v>
      </c>
      <c r="S44" s="288">
        <f t="shared" si="1"/>
        <v>0</v>
      </c>
      <c r="T44" s="288">
        <f t="shared" si="1"/>
        <v>0</v>
      </c>
      <c r="U44" s="288">
        <f t="shared" si="1"/>
        <v>0</v>
      </c>
      <c r="V44" s="288">
        <f t="shared" si="1"/>
        <v>0</v>
      </c>
    </row>
    <row r="45" spans="1:22" ht="15" customHeight="1">
      <c r="A45" s="56">
        <v>39</v>
      </c>
      <c r="B45" s="57" t="s">
        <v>300</v>
      </c>
      <c r="C45" s="288">
        <f>計算!D43</f>
        <v>0</v>
      </c>
      <c r="D45" s="288">
        <f>計算!E43</f>
        <v>0</v>
      </c>
      <c r="E45" s="288">
        <f>計算!F43</f>
        <v>0</v>
      </c>
      <c r="F45" s="288">
        <f>計算!X43</f>
        <v>0</v>
      </c>
      <c r="G45" s="288">
        <f>計算!AB43</f>
        <v>0</v>
      </c>
      <c r="H45" s="288">
        <f>計算!J43</f>
        <v>0</v>
      </c>
      <c r="I45" s="288">
        <f>計算!K43</f>
        <v>0</v>
      </c>
      <c r="J45" s="288">
        <f>計算!L43</f>
        <v>0</v>
      </c>
      <c r="K45" s="288">
        <f>計算!Y43</f>
        <v>0</v>
      </c>
      <c r="L45" s="288">
        <f>計算!AC43</f>
        <v>0</v>
      </c>
      <c r="M45" s="288">
        <f>計算!R43</f>
        <v>0</v>
      </c>
      <c r="N45" s="288">
        <f>計算!S43</f>
        <v>0</v>
      </c>
      <c r="O45" s="288">
        <f>計算!T43</f>
        <v>0</v>
      </c>
      <c r="P45" s="288">
        <f>計算!Z43</f>
        <v>0</v>
      </c>
      <c r="Q45" s="288">
        <f>計算!AD43</f>
        <v>0</v>
      </c>
      <c r="R45" s="288">
        <f t="shared" si="1"/>
        <v>0</v>
      </c>
      <c r="S45" s="288">
        <f t="shared" si="1"/>
        <v>0</v>
      </c>
      <c r="T45" s="288">
        <f t="shared" si="1"/>
        <v>0</v>
      </c>
      <c r="U45" s="288">
        <f t="shared" si="1"/>
        <v>0</v>
      </c>
      <c r="V45" s="288">
        <f t="shared" si="1"/>
        <v>0</v>
      </c>
    </row>
    <row r="46" spans="1:22" ht="15" customHeight="1">
      <c r="A46" s="58">
        <v>40</v>
      </c>
      <c r="B46" s="59" t="s">
        <v>193</v>
      </c>
      <c r="C46" s="293">
        <f>計算!D44</f>
        <v>0</v>
      </c>
      <c r="D46" s="293">
        <f>計算!E44</f>
        <v>0</v>
      </c>
      <c r="E46" s="293">
        <f>計算!F44</f>
        <v>0</v>
      </c>
      <c r="F46" s="293">
        <f>計算!X44</f>
        <v>0</v>
      </c>
      <c r="G46" s="293">
        <f>計算!AB44</f>
        <v>0</v>
      </c>
      <c r="H46" s="293">
        <f>計算!J44</f>
        <v>0</v>
      </c>
      <c r="I46" s="293">
        <f>計算!K44</f>
        <v>0</v>
      </c>
      <c r="J46" s="293">
        <f>計算!L44</f>
        <v>0</v>
      </c>
      <c r="K46" s="293">
        <f>計算!Y44</f>
        <v>0</v>
      </c>
      <c r="L46" s="293">
        <f>計算!AC44</f>
        <v>0</v>
      </c>
      <c r="M46" s="293">
        <f>計算!R44</f>
        <v>0</v>
      </c>
      <c r="N46" s="293">
        <f>計算!S44</f>
        <v>0</v>
      </c>
      <c r="O46" s="293">
        <f>計算!T44</f>
        <v>0</v>
      </c>
      <c r="P46" s="293">
        <f>計算!Z44</f>
        <v>0</v>
      </c>
      <c r="Q46" s="293">
        <f>計算!AD44</f>
        <v>0</v>
      </c>
      <c r="R46" s="293">
        <f t="shared" si="1"/>
        <v>0</v>
      </c>
      <c r="S46" s="293">
        <f t="shared" si="1"/>
        <v>0</v>
      </c>
      <c r="T46" s="293">
        <f t="shared" si="1"/>
        <v>0</v>
      </c>
      <c r="U46" s="293">
        <f t="shared" si="1"/>
        <v>0</v>
      </c>
      <c r="V46" s="293">
        <f t="shared" si="1"/>
        <v>0</v>
      </c>
    </row>
    <row r="47" spans="1:22" ht="15" customHeight="1">
      <c r="A47" s="56">
        <v>41</v>
      </c>
      <c r="B47" s="57" t="s">
        <v>194</v>
      </c>
      <c r="C47" s="288">
        <f>計算!D45</f>
        <v>0</v>
      </c>
      <c r="D47" s="288">
        <f>計算!E45</f>
        <v>0</v>
      </c>
      <c r="E47" s="288">
        <f>計算!F45</f>
        <v>0</v>
      </c>
      <c r="F47" s="288">
        <f>計算!X45</f>
        <v>0</v>
      </c>
      <c r="G47" s="288">
        <f>計算!AB45</f>
        <v>0</v>
      </c>
      <c r="H47" s="288">
        <f>計算!J45</f>
        <v>0</v>
      </c>
      <c r="I47" s="288">
        <f>計算!K45</f>
        <v>0</v>
      </c>
      <c r="J47" s="288">
        <f>計算!L45</f>
        <v>0</v>
      </c>
      <c r="K47" s="288">
        <f>計算!Y45</f>
        <v>0</v>
      </c>
      <c r="L47" s="288">
        <f>計算!AC45</f>
        <v>0</v>
      </c>
      <c r="M47" s="288">
        <f>計算!R45</f>
        <v>0</v>
      </c>
      <c r="N47" s="288">
        <f>計算!S45</f>
        <v>0</v>
      </c>
      <c r="O47" s="288">
        <f>計算!T45</f>
        <v>0</v>
      </c>
      <c r="P47" s="288">
        <f>計算!Z45</f>
        <v>0</v>
      </c>
      <c r="Q47" s="288">
        <f>計算!AD45</f>
        <v>0</v>
      </c>
      <c r="R47" s="288">
        <f t="shared" si="1"/>
        <v>0</v>
      </c>
      <c r="S47" s="288">
        <f t="shared" si="1"/>
        <v>0</v>
      </c>
      <c r="T47" s="288">
        <f t="shared" si="1"/>
        <v>0</v>
      </c>
      <c r="U47" s="288">
        <f t="shared" si="1"/>
        <v>0</v>
      </c>
      <c r="V47" s="288">
        <f t="shared" si="1"/>
        <v>0</v>
      </c>
    </row>
    <row r="48" spans="1:22" ht="15" customHeight="1">
      <c r="A48" s="264"/>
      <c r="B48" s="265" t="s">
        <v>195</v>
      </c>
      <c r="C48" s="298">
        <f>SUM(C7:C47)</f>
        <v>0</v>
      </c>
      <c r="D48" s="298">
        <f>SUM(D7:D47)</f>
        <v>0</v>
      </c>
      <c r="E48" s="298">
        <f t="shared" ref="E48:V48" si="2">SUM(E7:E47)</f>
        <v>0</v>
      </c>
      <c r="F48" s="298">
        <f t="shared" si="2"/>
        <v>0</v>
      </c>
      <c r="G48" s="298">
        <f t="shared" si="2"/>
        <v>0</v>
      </c>
      <c r="H48" s="298">
        <f t="shared" si="2"/>
        <v>0</v>
      </c>
      <c r="I48" s="298">
        <f t="shared" si="2"/>
        <v>0</v>
      </c>
      <c r="J48" s="298">
        <f t="shared" si="2"/>
        <v>0</v>
      </c>
      <c r="K48" s="298">
        <f t="shared" si="2"/>
        <v>0</v>
      </c>
      <c r="L48" s="298">
        <f t="shared" si="2"/>
        <v>0</v>
      </c>
      <c r="M48" s="298">
        <f t="shared" si="2"/>
        <v>0</v>
      </c>
      <c r="N48" s="298">
        <f t="shared" si="2"/>
        <v>0</v>
      </c>
      <c r="O48" s="298">
        <f t="shared" si="2"/>
        <v>0</v>
      </c>
      <c r="P48" s="298">
        <f t="shared" si="2"/>
        <v>0</v>
      </c>
      <c r="Q48" s="298">
        <f t="shared" si="2"/>
        <v>0</v>
      </c>
      <c r="R48" s="298">
        <f t="shared" si="2"/>
        <v>0</v>
      </c>
      <c r="S48" s="298">
        <f t="shared" si="2"/>
        <v>0</v>
      </c>
      <c r="T48" s="298">
        <f t="shared" si="2"/>
        <v>0</v>
      </c>
      <c r="U48" s="298">
        <f t="shared" si="2"/>
        <v>0</v>
      </c>
      <c r="V48" s="298">
        <f t="shared" si="2"/>
        <v>0</v>
      </c>
    </row>
    <row r="50" spans="1:2" ht="13.5" customHeight="1">
      <c r="A50" s="359" t="s">
        <v>280</v>
      </c>
      <c r="B50" s="360" t="s">
        <v>278</v>
      </c>
    </row>
    <row r="51" spans="1:2" ht="13.5" customHeight="1">
      <c r="A51" s="361"/>
      <c r="B51" s="360" t="s">
        <v>359</v>
      </c>
    </row>
    <row r="52" spans="1:2" ht="13.5" customHeight="1">
      <c r="A52" s="361"/>
      <c r="B52" s="360" t="s">
        <v>346</v>
      </c>
    </row>
    <row r="53" spans="1:2" ht="13.5" customHeight="1">
      <c r="A53" s="361"/>
      <c r="B53" s="360" t="s">
        <v>279</v>
      </c>
    </row>
  </sheetData>
  <mergeCells count="16">
    <mergeCell ref="C4:E4"/>
    <mergeCell ref="D5:E5"/>
    <mergeCell ref="H4:J4"/>
    <mergeCell ref="I5:J5"/>
    <mergeCell ref="R4:T4"/>
    <mergeCell ref="K4:K6"/>
    <mergeCell ref="F4:F6"/>
    <mergeCell ref="G4:G6"/>
    <mergeCell ref="U4:U6"/>
    <mergeCell ref="V4:V6"/>
    <mergeCell ref="S5:T5"/>
    <mergeCell ref="L4:L6"/>
    <mergeCell ref="M4:O4"/>
    <mergeCell ref="P4:P6"/>
    <mergeCell ref="Q4:Q6"/>
    <mergeCell ref="N5:O5"/>
  </mergeCells>
  <phoneticPr fontId="3"/>
  <pageMargins left="0.39370078740157483" right="0.39370078740157483" top="0.70866141732283472" bottom="0.39370078740157483" header="0.31496062992125984" footer="0.31496062992125984"/>
  <pageSetup paperSize="9" scale="55" pageOrder="overThenDown"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6"/>
  <sheetViews>
    <sheetView workbookViewId="0"/>
  </sheetViews>
  <sheetFormatPr defaultColWidth="9.140625" defaultRowHeight="11.25"/>
  <cols>
    <col min="1" max="2" width="3.42578125" style="173" customWidth="1"/>
    <col min="3" max="7" width="7.140625" style="173" customWidth="1"/>
    <col min="8" max="9" width="3.5703125" style="173" customWidth="1"/>
    <col min="10" max="10" width="7.140625" style="173" customWidth="1"/>
    <col min="11" max="11" width="6.85546875" style="173" customWidth="1"/>
    <col min="12" max="12" width="3.5703125" style="173" customWidth="1"/>
    <col min="13" max="13" width="11.7109375" style="173" bestFit="1" customWidth="1"/>
    <col min="14" max="14" width="12.42578125" style="173" bestFit="1" customWidth="1"/>
    <col min="15" max="15" width="7.140625" style="173" customWidth="1"/>
    <col min="16" max="16384" width="9.140625" style="173"/>
  </cols>
  <sheetData>
    <row r="1" spans="1:15" ht="13.5" customHeight="1">
      <c r="A1" s="173" t="s">
        <v>231</v>
      </c>
    </row>
    <row r="2" spans="1:15" ht="13.5" customHeight="1">
      <c r="O2" s="174" t="str">
        <f>"（単位："&amp;データ入力表!E6&amp;"、人）"</f>
        <v>（単位：円、人）</v>
      </c>
    </row>
    <row r="3" spans="1:15" ht="13.5" customHeight="1">
      <c r="A3" s="173" t="s">
        <v>232</v>
      </c>
      <c r="D3" s="173" t="str">
        <f>データ入力表!D3</f>
        <v>○○の経済波及効果</v>
      </c>
      <c r="O3" s="174"/>
    </row>
    <row r="4" spans="1:15" ht="11.25" customHeight="1">
      <c r="O4" s="174"/>
    </row>
    <row r="5" spans="1:15" ht="13.5" customHeight="1">
      <c r="C5" s="175" t="s">
        <v>233</v>
      </c>
      <c r="D5" s="176"/>
      <c r="E5" s="176"/>
      <c r="F5" s="177"/>
      <c r="G5" s="177"/>
      <c r="H5" s="177"/>
      <c r="I5" s="177"/>
      <c r="J5" s="177"/>
      <c r="K5" s="178"/>
      <c r="L5" s="179"/>
      <c r="M5" s="179"/>
    </row>
    <row r="6" spans="1:15" ht="13.5" customHeight="1">
      <c r="C6" s="180"/>
      <c r="D6" s="181"/>
      <c r="E6" s="181"/>
      <c r="F6" s="182"/>
      <c r="G6" s="181">
        <f>計算!C46</f>
        <v>0</v>
      </c>
      <c r="H6" s="182"/>
      <c r="I6" s="182"/>
      <c r="J6" s="182"/>
      <c r="K6" s="183"/>
      <c r="L6" s="179"/>
      <c r="M6" s="179"/>
    </row>
    <row r="7" spans="1:15" ht="13.5" customHeight="1">
      <c r="C7" s="184"/>
      <c r="D7" s="184"/>
      <c r="E7" s="184"/>
      <c r="F7" s="184"/>
    </row>
    <row r="8" spans="1:15" ht="13.5" customHeight="1" thickBot="1">
      <c r="C8" s="184"/>
      <c r="D8" s="184"/>
      <c r="E8" s="184" t="s">
        <v>234</v>
      </c>
      <c r="F8" s="184"/>
    </row>
    <row r="9" spans="1:15" ht="13.5" customHeight="1" thickTop="1">
      <c r="A9" s="456" t="s">
        <v>235</v>
      </c>
      <c r="B9" s="185"/>
      <c r="C9" s="186"/>
      <c r="D9" s="186"/>
      <c r="E9" s="186"/>
      <c r="F9" s="186"/>
      <c r="G9" s="187"/>
      <c r="H9" s="187"/>
      <c r="I9" s="187"/>
      <c r="J9" s="187"/>
      <c r="K9" s="187"/>
      <c r="L9" s="188"/>
    </row>
    <row r="10" spans="1:15" ht="13.5" customHeight="1">
      <c r="A10" s="457"/>
      <c r="B10" s="189"/>
      <c r="C10" s="190" t="s">
        <v>236</v>
      </c>
      <c r="D10" s="191"/>
      <c r="E10" s="191"/>
      <c r="F10" s="192"/>
      <c r="G10" s="192"/>
      <c r="H10" s="192"/>
      <c r="I10" s="192"/>
      <c r="J10" s="192"/>
      <c r="K10" s="193"/>
      <c r="L10" s="194"/>
      <c r="M10" s="179" t="s">
        <v>352</v>
      </c>
      <c r="N10" s="195" t="s">
        <v>353</v>
      </c>
      <c r="O10" s="196">
        <f>計算!X46</f>
        <v>0</v>
      </c>
    </row>
    <row r="11" spans="1:15" ht="13.5" customHeight="1">
      <c r="A11" s="457"/>
      <c r="B11" s="189"/>
      <c r="C11" s="197"/>
      <c r="D11" s="198"/>
      <c r="E11" s="198"/>
      <c r="F11" s="199"/>
      <c r="G11" s="198">
        <f>計算!D46</f>
        <v>0</v>
      </c>
      <c r="H11" s="199"/>
      <c r="I11" s="199"/>
      <c r="J11" s="199"/>
      <c r="K11" s="200"/>
      <c r="L11" s="194"/>
      <c r="M11" s="179" t="s">
        <v>237</v>
      </c>
      <c r="N11" s="195" t="s">
        <v>238</v>
      </c>
      <c r="O11" s="196">
        <f>計算!AB46</f>
        <v>0</v>
      </c>
    </row>
    <row r="12" spans="1:15" ht="13.5" customHeight="1">
      <c r="A12" s="457"/>
      <c r="B12" s="189"/>
      <c r="C12" s="201"/>
      <c r="D12" s="201"/>
      <c r="E12" s="201"/>
      <c r="F12" s="201"/>
      <c r="G12" s="202"/>
      <c r="H12" s="202"/>
      <c r="I12" s="202"/>
      <c r="J12" s="202"/>
      <c r="K12" s="202"/>
      <c r="L12" s="194"/>
    </row>
    <row r="13" spans="1:15" ht="13.5" customHeight="1">
      <c r="A13" s="457"/>
      <c r="B13" s="189"/>
      <c r="C13" s="201"/>
      <c r="D13" s="201"/>
      <c r="E13" s="201" t="s">
        <v>239</v>
      </c>
      <c r="F13" s="201"/>
      <c r="G13" s="202"/>
      <c r="H13" s="202"/>
      <c r="I13" s="202" t="s">
        <v>240</v>
      </c>
      <c r="J13" s="202"/>
      <c r="K13" s="202"/>
      <c r="L13" s="194"/>
    </row>
    <row r="14" spans="1:15" ht="13.5" customHeight="1">
      <c r="A14" s="457"/>
      <c r="B14" s="189"/>
      <c r="C14" s="201"/>
      <c r="D14" s="201"/>
      <c r="E14" s="201"/>
      <c r="F14" s="201"/>
      <c r="G14" s="202"/>
      <c r="H14" s="202"/>
      <c r="I14" s="202" t="s">
        <v>241</v>
      </c>
      <c r="J14" s="202"/>
      <c r="K14" s="202"/>
      <c r="L14" s="194"/>
    </row>
    <row r="15" spans="1:15" ht="13.5" customHeight="1">
      <c r="A15" s="457"/>
      <c r="B15" s="189"/>
      <c r="C15" s="190" t="s">
        <v>242</v>
      </c>
      <c r="D15" s="192"/>
      <c r="E15" s="191"/>
      <c r="F15" s="203"/>
      <c r="G15" s="204" t="s">
        <v>243</v>
      </c>
      <c r="H15" s="192"/>
      <c r="I15" s="192"/>
      <c r="J15" s="192"/>
      <c r="K15" s="193">
        <f>計算!E46</f>
        <v>0</v>
      </c>
      <c r="L15" s="194"/>
      <c r="M15" s="179"/>
    </row>
    <row r="16" spans="1:15" ht="13.5" customHeight="1">
      <c r="A16" s="457"/>
      <c r="B16" s="189"/>
      <c r="C16" s="197"/>
      <c r="D16" s="198"/>
      <c r="E16" s="198">
        <f>計算!G46</f>
        <v>0</v>
      </c>
      <c r="F16" s="205"/>
      <c r="G16" s="206"/>
      <c r="H16" s="207" t="s">
        <v>244</v>
      </c>
      <c r="I16" s="208"/>
      <c r="J16" s="208"/>
      <c r="K16" s="209">
        <f>計算!F46</f>
        <v>0</v>
      </c>
      <c r="L16" s="194"/>
      <c r="M16" s="179"/>
    </row>
    <row r="17" spans="1:15" ht="13.5" customHeight="1" thickBot="1">
      <c r="A17" s="458"/>
      <c r="B17" s="210"/>
      <c r="C17" s="211"/>
      <c r="D17" s="211"/>
      <c r="E17" s="211"/>
      <c r="F17" s="211"/>
      <c r="G17" s="212"/>
      <c r="H17" s="212"/>
      <c r="I17" s="212"/>
      <c r="J17" s="212"/>
      <c r="K17" s="212"/>
      <c r="L17" s="213"/>
      <c r="M17" s="179"/>
    </row>
    <row r="18" spans="1:15" ht="13.5" customHeight="1" thickTop="1">
      <c r="D18" s="184"/>
      <c r="E18" s="184"/>
    </row>
    <row r="19" spans="1:15" ht="13.5" customHeight="1">
      <c r="D19" s="184" t="s">
        <v>234</v>
      </c>
      <c r="F19" s="173" t="s">
        <v>245</v>
      </c>
    </row>
    <row r="20" spans="1:15" ht="13.5" customHeight="1">
      <c r="D20" s="184"/>
      <c r="E20" s="184"/>
    </row>
    <row r="21" spans="1:15" ht="13.5" customHeight="1">
      <c r="C21" s="214" t="s">
        <v>246</v>
      </c>
      <c r="D21" s="178"/>
      <c r="E21" s="214" t="s">
        <v>247</v>
      </c>
      <c r="F21" s="178"/>
    </row>
    <row r="22" spans="1:15" ht="13.5" customHeight="1">
      <c r="C22" s="215"/>
      <c r="D22" s="183">
        <f>計算!H46</f>
        <v>0</v>
      </c>
      <c r="E22" s="215"/>
      <c r="F22" s="183">
        <f>計算!I46</f>
        <v>0</v>
      </c>
    </row>
    <row r="23" spans="1:15" ht="13.5" customHeight="1"/>
    <row r="24" spans="1:15" ht="13.5" customHeight="1" thickBot="1">
      <c r="D24" s="173" t="s">
        <v>248</v>
      </c>
    </row>
    <row r="25" spans="1:15" ht="13.5" customHeight="1" thickTop="1">
      <c r="A25" s="459" t="s">
        <v>249</v>
      </c>
      <c r="B25" s="216"/>
      <c r="C25" s="217"/>
      <c r="D25" s="217"/>
      <c r="E25" s="217"/>
      <c r="F25" s="217"/>
      <c r="G25" s="217"/>
      <c r="H25" s="218"/>
    </row>
    <row r="26" spans="1:15" ht="13.5" customHeight="1">
      <c r="A26" s="460"/>
      <c r="B26" s="219"/>
      <c r="C26" s="220" t="s">
        <v>250</v>
      </c>
      <c r="D26" s="221"/>
      <c r="E26" s="221"/>
      <c r="F26" s="221"/>
      <c r="G26" s="222"/>
      <c r="H26" s="223"/>
      <c r="M26" s="179" t="s">
        <v>352</v>
      </c>
      <c r="N26" s="195" t="s">
        <v>353</v>
      </c>
      <c r="O26" s="196">
        <f>計算!Y46</f>
        <v>0</v>
      </c>
    </row>
    <row r="27" spans="1:15" ht="13.5" customHeight="1">
      <c r="A27" s="460"/>
      <c r="B27" s="219"/>
      <c r="C27" s="224" t="s">
        <v>251</v>
      </c>
      <c r="D27" s="225"/>
      <c r="E27" s="225"/>
      <c r="F27" s="225"/>
      <c r="G27" s="226">
        <f>計算!J46</f>
        <v>0</v>
      </c>
      <c r="H27" s="223"/>
      <c r="M27" s="179" t="s">
        <v>237</v>
      </c>
      <c r="N27" s="195" t="s">
        <v>238</v>
      </c>
      <c r="O27" s="196">
        <f>計算!AC46</f>
        <v>0</v>
      </c>
    </row>
    <row r="28" spans="1:15" ht="13.5" customHeight="1">
      <c r="A28" s="460"/>
      <c r="B28" s="219"/>
      <c r="C28" s="227"/>
      <c r="D28" s="227"/>
      <c r="E28" s="227"/>
      <c r="F28" s="227"/>
      <c r="G28" s="227"/>
      <c r="H28" s="223"/>
    </row>
    <row r="29" spans="1:15" ht="13.5" customHeight="1">
      <c r="A29" s="460"/>
      <c r="B29" s="219"/>
      <c r="C29" s="227"/>
      <c r="D29" s="227" t="s">
        <v>240</v>
      </c>
      <c r="E29" s="227"/>
      <c r="F29" s="227"/>
      <c r="G29" s="227"/>
      <c r="H29" s="223"/>
    </row>
    <row r="30" spans="1:15" ht="13.5" customHeight="1">
      <c r="A30" s="460"/>
      <c r="B30" s="219"/>
      <c r="C30" s="227"/>
      <c r="D30" s="227" t="s">
        <v>241</v>
      </c>
      <c r="E30" s="227"/>
      <c r="F30" s="227"/>
      <c r="G30" s="227"/>
      <c r="H30" s="223"/>
    </row>
    <row r="31" spans="1:15" ht="13.5" customHeight="1">
      <c r="A31" s="460"/>
      <c r="B31" s="219"/>
      <c r="C31" s="227"/>
      <c r="D31" s="227"/>
      <c r="E31" s="227"/>
      <c r="F31" s="227"/>
      <c r="G31" s="227"/>
      <c r="H31" s="223"/>
    </row>
    <row r="32" spans="1:15" ht="13.5" customHeight="1">
      <c r="A32" s="460"/>
      <c r="B32" s="219"/>
      <c r="C32" s="220" t="s">
        <v>243</v>
      </c>
      <c r="D32" s="221"/>
      <c r="E32" s="221"/>
      <c r="F32" s="222">
        <f>計算!K46</f>
        <v>0</v>
      </c>
      <c r="G32" s="227"/>
      <c r="H32" s="223"/>
    </row>
    <row r="33" spans="1:10" ht="13.5" customHeight="1">
      <c r="A33" s="460"/>
      <c r="B33" s="219"/>
      <c r="C33" s="224"/>
      <c r="D33" s="228" t="s">
        <v>244</v>
      </c>
      <c r="E33" s="229"/>
      <c r="F33" s="230">
        <f>計算!L46</f>
        <v>0</v>
      </c>
      <c r="G33" s="227"/>
      <c r="H33" s="223"/>
    </row>
    <row r="34" spans="1:10" ht="13.5" customHeight="1" thickBot="1">
      <c r="A34" s="461"/>
      <c r="B34" s="231"/>
      <c r="C34" s="232"/>
      <c r="D34" s="232"/>
      <c r="E34" s="232"/>
      <c r="F34" s="232"/>
      <c r="G34" s="232"/>
      <c r="H34" s="233"/>
    </row>
    <row r="35" spans="1:10" ht="13.5" customHeight="1" thickTop="1">
      <c r="A35" s="234"/>
    </row>
    <row r="36" spans="1:10" ht="13.5" customHeight="1"/>
    <row r="37" spans="1:10" ht="13.5" customHeight="1">
      <c r="C37" s="214" t="s">
        <v>244</v>
      </c>
      <c r="D37" s="177"/>
      <c r="E37" s="177"/>
      <c r="F37" s="177"/>
      <c r="G37" s="178"/>
    </row>
    <row r="38" spans="1:10" ht="13.5" customHeight="1">
      <c r="C38" s="215" t="s">
        <v>252</v>
      </c>
      <c r="D38" s="182"/>
      <c r="E38" s="182"/>
      <c r="F38" s="182"/>
      <c r="G38" s="183">
        <f>K16+F33</f>
        <v>0</v>
      </c>
    </row>
    <row r="39" spans="1:10" ht="13.5" customHeight="1"/>
    <row r="40" spans="1:10" ht="13.5" customHeight="1">
      <c r="E40" s="173" t="s">
        <v>347</v>
      </c>
      <c r="J40" s="235"/>
    </row>
    <row r="41" spans="1:10" ht="13.5" customHeight="1"/>
    <row r="42" spans="1:10" ht="13.5" customHeight="1">
      <c r="C42" s="214" t="s">
        <v>253</v>
      </c>
      <c r="D42" s="177"/>
      <c r="E42" s="177"/>
      <c r="F42" s="178"/>
    </row>
    <row r="43" spans="1:10" ht="13.5" customHeight="1">
      <c r="C43" s="215"/>
      <c r="D43" s="182"/>
      <c r="E43" s="182"/>
      <c r="F43" s="183">
        <f>計算!O46</f>
        <v>0</v>
      </c>
    </row>
    <row r="44" spans="1:10" ht="13.5" customHeight="1">
      <c r="D44" s="184" t="s">
        <v>254</v>
      </c>
      <c r="E44" s="184"/>
    </row>
    <row r="45" spans="1:10" ht="13.5" customHeight="1"/>
    <row r="46" spans="1:10" ht="13.5" customHeight="1">
      <c r="D46" s="184" t="s">
        <v>234</v>
      </c>
      <c r="E46" s="184"/>
      <c r="F46" s="173" t="s">
        <v>245</v>
      </c>
    </row>
    <row r="47" spans="1:10" ht="13.5" customHeight="1">
      <c r="C47" s="214" t="s">
        <v>246</v>
      </c>
      <c r="D47" s="178"/>
      <c r="E47" s="214" t="s">
        <v>247</v>
      </c>
      <c r="F47" s="178"/>
    </row>
    <row r="48" spans="1:10" ht="13.5" customHeight="1">
      <c r="C48" s="215"/>
      <c r="D48" s="183">
        <f>計算!P46</f>
        <v>0</v>
      </c>
      <c r="E48" s="215"/>
      <c r="F48" s="183">
        <f>計算!Q46</f>
        <v>0</v>
      </c>
    </row>
    <row r="49" spans="1:15" ht="13.5" customHeight="1">
      <c r="E49" s="179"/>
      <c r="F49" s="179"/>
    </row>
    <row r="50" spans="1:15" ht="13.5" customHeight="1" thickBot="1">
      <c r="D50" s="173" t="s">
        <v>248</v>
      </c>
    </row>
    <row r="51" spans="1:15" ht="13.5" customHeight="1" thickTop="1">
      <c r="A51" s="462" t="s">
        <v>255</v>
      </c>
      <c r="B51" s="236"/>
      <c r="C51" s="237"/>
      <c r="D51" s="237"/>
      <c r="E51" s="237"/>
      <c r="F51" s="237"/>
      <c r="G51" s="237"/>
      <c r="H51" s="238"/>
    </row>
    <row r="52" spans="1:15" ht="13.5" customHeight="1">
      <c r="A52" s="463"/>
      <c r="B52" s="239"/>
      <c r="C52" s="240" t="s">
        <v>256</v>
      </c>
      <c r="D52" s="241"/>
      <c r="E52" s="241"/>
      <c r="F52" s="241"/>
      <c r="G52" s="242"/>
      <c r="H52" s="243"/>
      <c r="M52" s="179" t="s">
        <v>352</v>
      </c>
      <c r="N52" s="195" t="s">
        <v>353</v>
      </c>
      <c r="O52" s="196">
        <f>計算!Z46</f>
        <v>0</v>
      </c>
    </row>
    <row r="53" spans="1:15" ht="13.5" customHeight="1">
      <c r="A53" s="463"/>
      <c r="B53" s="239"/>
      <c r="C53" s="244" t="s">
        <v>251</v>
      </c>
      <c r="D53" s="245"/>
      <c r="E53" s="245"/>
      <c r="F53" s="245"/>
      <c r="G53" s="246">
        <f>計算!R46</f>
        <v>0</v>
      </c>
      <c r="H53" s="243"/>
      <c r="M53" s="179" t="s">
        <v>237</v>
      </c>
      <c r="N53" s="195" t="s">
        <v>238</v>
      </c>
      <c r="O53" s="196">
        <f>計算!AD46</f>
        <v>0</v>
      </c>
    </row>
    <row r="54" spans="1:15" ht="13.5" customHeight="1">
      <c r="A54" s="463"/>
      <c r="B54" s="239"/>
      <c r="C54" s="247"/>
      <c r="D54" s="247"/>
      <c r="E54" s="247"/>
      <c r="F54" s="247"/>
      <c r="G54" s="247"/>
      <c r="H54" s="243"/>
    </row>
    <row r="55" spans="1:15" ht="13.5" customHeight="1">
      <c r="A55" s="463"/>
      <c r="B55" s="239"/>
      <c r="C55" s="247"/>
      <c r="D55" s="247" t="s">
        <v>240</v>
      </c>
      <c r="E55" s="247"/>
      <c r="F55" s="247"/>
      <c r="G55" s="247"/>
      <c r="H55" s="243"/>
    </row>
    <row r="56" spans="1:15" ht="13.5" customHeight="1">
      <c r="A56" s="463"/>
      <c r="B56" s="239"/>
      <c r="C56" s="247"/>
      <c r="D56" s="247" t="s">
        <v>241</v>
      </c>
      <c r="E56" s="247"/>
      <c r="F56" s="247"/>
      <c r="G56" s="247"/>
      <c r="H56" s="243"/>
    </row>
    <row r="57" spans="1:15" ht="13.5" customHeight="1">
      <c r="A57" s="463"/>
      <c r="B57" s="239"/>
      <c r="C57" s="247"/>
      <c r="D57" s="247"/>
      <c r="E57" s="247"/>
      <c r="F57" s="247"/>
      <c r="G57" s="247"/>
      <c r="H57" s="243"/>
    </row>
    <row r="58" spans="1:15" ht="13.5" customHeight="1">
      <c r="A58" s="463"/>
      <c r="B58" s="239"/>
      <c r="C58" s="240" t="s">
        <v>243</v>
      </c>
      <c r="D58" s="241"/>
      <c r="E58" s="241"/>
      <c r="F58" s="242">
        <f>計算!S46</f>
        <v>0</v>
      </c>
      <c r="G58" s="247"/>
      <c r="H58" s="243"/>
    </row>
    <row r="59" spans="1:15" ht="13.5" customHeight="1">
      <c r="A59" s="463"/>
      <c r="B59" s="239"/>
      <c r="C59" s="244"/>
      <c r="D59" s="248" t="s">
        <v>244</v>
      </c>
      <c r="E59" s="249"/>
      <c r="F59" s="250">
        <f>計算!T46</f>
        <v>0</v>
      </c>
      <c r="G59" s="247"/>
      <c r="H59" s="243"/>
    </row>
    <row r="60" spans="1:15" ht="12" thickBot="1">
      <c r="A60" s="464"/>
      <c r="B60" s="251"/>
      <c r="C60" s="252"/>
      <c r="D60" s="252"/>
      <c r="E60" s="252"/>
      <c r="F60" s="252"/>
      <c r="G60" s="252"/>
      <c r="H60" s="253"/>
    </row>
    <row r="61" spans="1:15" ht="12" thickTop="1"/>
    <row r="63" spans="1:15" ht="13.5" customHeight="1">
      <c r="B63" s="362" t="s">
        <v>280</v>
      </c>
      <c r="C63" s="363" t="s">
        <v>278</v>
      </c>
    </row>
    <row r="64" spans="1:15" ht="13.5" customHeight="1">
      <c r="B64" s="364"/>
      <c r="C64" s="363" t="s">
        <v>359</v>
      </c>
    </row>
    <row r="65" spans="2:3" ht="13.5" customHeight="1">
      <c r="B65" s="364"/>
      <c r="C65" s="363" t="s">
        <v>344</v>
      </c>
    </row>
    <row r="66" spans="2:3" ht="13.5" customHeight="1">
      <c r="B66" s="364"/>
      <c r="C66" s="363" t="s">
        <v>345</v>
      </c>
    </row>
  </sheetData>
  <mergeCells count="3">
    <mergeCell ref="A9:A17"/>
    <mergeCell ref="A25:A34"/>
    <mergeCell ref="A51:A60"/>
  </mergeCells>
  <phoneticPr fontId="3"/>
  <pageMargins left="0.70866141732283472" right="0.39370078740157483" top="0.59055118110236227" bottom="0.59055118110236227" header="0.31496062992125984" footer="0.31496062992125984"/>
  <pageSetup paperSize="9" scale="85"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79"/>
  <sheetViews>
    <sheetView view="pageBreakPreview" zoomScaleNormal="100" zoomScaleSheetLayoutView="100" workbookViewId="0"/>
  </sheetViews>
  <sheetFormatPr defaultColWidth="2.7109375" defaultRowHeight="12.95" customHeight="1"/>
  <cols>
    <col min="1" max="13" width="9.140625" style="303" customWidth="1"/>
    <col min="14" max="48" width="2.7109375" style="303" customWidth="1"/>
    <col min="49" max="16384" width="2.7109375" style="303"/>
  </cols>
  <sheetData>
    <row r="1" spans="1:13" ht="12.95" customHeight="1">
      <c r="A1" s="303" t="s">
        <v>257</v>
      </c>
    </row>
    <row r="3" spans="1:13" ht="12.95" customHeight="1">
      <c r="A3" s="303" t="s">
        <v>258</v>
      </c>
      <c r="C3" s="303" t="str">
        <f>データ入力表!D3</f>
        <v>○○の経済波及効果</v>
      </c>
    </row>
    <row r="4" spans="1:13" ht="12.95" customHeight="1">
      <c r="M4" s="333" t="str">
        <f>"（単位："&amp;データ入力表!E6&amp;"）"</f>
        <v>（単位：円）</v>
      </c>
    </row>
    <row r="76" spans="1:2" ht="12.95" customHeight="1">
      <c r="A76" s="359" t="s">
        <v>280</v>
      </c>
      <c r="B76" s="360" t="s">
        <v>278</v>
      </c>
    </row>
    <row r="77" spans="1:2" ht="12.95" customHeight="1">
      <c r="A77" s="361"/>
      <c r="B77" s="360" t="s">
        <v>360</v>
      </c>
    </row>
    <row r="78" spans="1:2" ht="12.95" customHeight="1">
      <c r="A78" s="361"/>
      <c r="B78" s="363" t="s">
        <v>344</v>
      </c>
    </row>
    <row r="79" spans="1:2" ht="12.95" customHeight="1">
      <c r="A79" s="361"/>
      <c r="B79" s="363" t="s">
        <v>345</v>
      </c>
    </row>
  </sheetData>
  <phoneticPr fontId="3"/>
  <pageMargins left="0.70866141732283472" right="0.39370078740157483" top="0.59055118110236227" bottom="0.59055118110236227" header="0.31496062992125984" footer="0.31496062992125984"/>
  <pageSetup paperSize="9" scale="73"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0.499984740745262"/>
  </sheetPr>
  <dimension ref="A1:AN51"/>
  <sheetViews>
    <sheetView zoomScaleNormal="100" zoomScaleSheetLayoutView="85" workbookViewId="0">
      <pane xSplit="2" ySplit="4" topLeftCell="C5" activePane="bottomRight" state="frozen"/>
      <selection pane="topRight"/>
      <selection pane="bottomLeft"/>
      <selection pane="bottomRight"/>
    </sheetView>
  </sheetViews>
  <sheetFormatPr defaultColWidth="9.140625" defaultRowHeight="12"/>
  <cols>
    <col min="1" max="1" width="6.7109375" style="49" customWidth="1"/>
    <col min="2" max="2" width="25.7109375" style="49" customWidth="1"/>
    <col min="3" max="4" width="10.7109375" style="49" customWidth="1"/>
    <col min="5" max="6" width="10.7109375" style="50" customWidth="1"/>
    <col min="7" max="31" width="10.7109375" style="49" customWidth="1"/>
    <col min="32" max="16384" width="9.140625" style="49"/>
  </cols>
  <sheetData>
    <row r="1" spans="1:31" s="50" customFormat="1" ht="12.75" thickBot="1">
      <c r="A1" s="55" t="s">
        <v>259</v>
      </c>
      <c r="B1" s="55"/>
    </row>
    <row r="2" spans="1:31" ht="13.5" customHeight="1" thickBot="1">
      <c r="A2" s="87"/>
      <c r="B2" s="90"/>
      <c r="C2" s="93" t="s">
        <v>77</v>
      </c>
      <c r="D2" s="103" t="s">
        <v>94</v>
      </c>
      <c r="E2" s="103"/>
      <c r="F2" s="103"/>
      <c r="G2" s="104" t="s">
        <v>95</v>
      </c>
      <c r="H2" s="105"/>
      <c r="I2" s="105"/>
      <c r="J2" s="106" t="s">
        <v>96</v>
      </c>
      <c r="K2" s="107"/>
      <c r="L2" s="108"/>
      <c r="M2" s="105"/>
      <c r="N2" s="105"/>
      <c r="O2" s="109"/>
      <c r="P2" s="109"/>
      <c r="Q2" s="109"/>
      <c r="R2" s="110" t="s">
        <v>97</v>
      </c>
      <c r="S2" s="111"/>
      <c r="T2" s="111"/>
      <c r="U2" s="112" t="s">
        <v>98</v>
      </c>
      <c r="V2" s="113"/>
      <c r="W2" s="114"/>
      <c r="X2" s="115" t="s">
        <v>95</v>
      </c>
      <c r="Y2" s="104" t="s">
        <v>99</v>
      </c>
      <c r="Z2" s="104" t="s">
        <v>100</v>
      </c>
      <c r="AA2" s="105"/>
      <c r="AB2" s="104" t="s">
        <v>95</v>
      </c>
      <c r="AC2" s="104" t="s">
        <v>99</v>
      </c>
      <c r="AD2" s="104" t="s">
        <v>100</v>
      </c>
      <c r="AE2" s="105"/>
    </row>
    <row r="3" spans="1:31" ht="24.95" customHeight="1">
      <c r="A3" s="88"/>
      <c r="B3" s="91"/>
      <c r="C3" s="122" t="s">
        <v>84</v>
      </c>
      <c r="D3" s="116" t="s">
        <v>101</v>
      </c>
      <c r="E3" s="116" t="s">
        <v>102</v>
      </c>
      <c r="F3" s="116" t="s">
        <v>103</v>
      </c>
      <c r="G3" s="117" t="s">
        <v>104</v>
      </c>
      <c r="H3" s="117" t="s">
        <v>105</v>
      </c>
      <c r="I3" s="117" t="s">
        <v>106</v>
      </c>
      <c r="J3" s="117" t="s">
        <v>107</v>
      </c>
      <c r="K3" s="117" t="s">
        <v>108</v>
      </c>
      <c r="L3" s="117" t="s">
        <v>109</v>
      </c>
      <c r="M3" s="117" t="s">
        <v>110</v>
      </c>
      <c r="N3" s="117" t="s">
        <v>111</v>
      </c>
      <c r="O3" s="118" t="s">
        <v>112</v>
      </c>
      <c r="P3" s="118" t="s">
        <v>113</v>
      </c>
      <c r="Q3" s="118" t="s">
        <v>114</v>
      </c>
      <c r="R3" s="118" t="s">
        <v>115</v>
      </c>
      <c r="S3" s="118" t="s">
        <v>116</v>
      </c>
      <c r="T3" s="118" t="s">
        <v>117</v>
      </c>
      <c r="U3" s="118" t="s">
        <v>118</v>
      </c>
      <c r="V3" s="118" t="s">
        <v>116</v>
      </c>
      <c r="W3" s="118" t="s">
        <v>117</v>
      </c>
      <c r="X3" s="117" t="s">
        <v>119</v>
      </c>
      <c r="Y3" s="117" t="s">
        <v>119</v>
      </c>
      <c r="Z3" s="117" t="s">
        <v>119</v>
      </c>
      <c r="AA3" s="117" t="s">
        <v>120</v>
      </c>
      <c r="AB3" s="117" t="s">
        <v>121</v>
      </c>
      <c r="AC3" s="117" t="s">
        <v>121</v>
      </c>
      <c r="AD3" s="117" t="s">
        <v>121</v>
      </c>
      <c r="AE3" s="117" t="s">
        <v>122</v>
      </c>
    </row>
    <row r="4" spans="1:31" ht="24.95" customHeight="1">
      <c r="A4" s="89"/>
      <c r="B4" s="92"/>
      <c r="C4" s="95" t="s">
        <v>93</v>
      </c>
      <c r="D4" s="119" t="s">
        <v>123</v>
      </c>
      <c r="E4" s="120" t="s">
        <v>124</v>
      </c>
      <c r="F4" s="120" t="s">
        <v>125</v>
      </c>
      <c r="G4" s="121" t="s">
        <v>126</v>
      </c>
      <c r="H4" s="121" t="s">
        <v>127</v>
      </c>
      <c r="I4" s="121" t="s">
        <v>128</v>
      </c>
      <c r="J4" s="121" t="s">
        <v>129</v>
      </c>
      <c r="K4" s="121" t="s">
        <v>130</v>
      </c>
      <c r="L4" s="121" t="s">
        <v>131</v>
      </c>
      <c r="M4" s="121" t="s">
        <v>132</v>
      </c>
      <c r="N4" s="121" t="s">
        <v>133</v>
      </c>
      <c r="O4" s="120" t="s">
        <v>134</v>
      </c>
      <c r="P4" s="120" t="s">
        <v>135</v>
      </c>
      <c r="Q4" s="120" t="s">
        <v>136</v>
      </c>
      <c r="R4" s="121" t="s">
        <v>137</v>
      </c>
      <c r="S4" s="121" t="s">
        <v>138</v>
      </c>
      <c r="T4" s="121" t="s">
        <v>139</v>
      </c>
      <c r="U4" s="120" t="s">
        <v>140</v>
      </c>
      <c r="V4" s="120" t="s">
        <v>141</v>
      </c>
      <c r="W4" s="120" t="s">
        <v>142</v>
      </c>
      <c r="X4" s="121" t="s">
        <v>143</v>
      </c>
      <c r="Y4" s="121" t="s">
        <v>144</v>
      </c>
      <c r="Z4" s="121" t="s">
        <v>145</v>
      </c>
      <c r="AA4" s="121"/>
      <c r="AB4" s="121" t="s">
        <v>146</v>
      </c>
      <c r="AC4" s="121" t="s">
        <v>147</v>
      </c>
      <c r="AD4" s="121" t="s">
        <v>148</v>
      </c>
      <c r="AE4" s="121"/>
    </row>
    <row r="5" spans="1:31" ht="13.5" customHeight="1">
      <c r="A5" s="56">
        <v>1</v>
      </c>
      <c r="B5" s="57" t="s">
        <v>165</v>
      </c>
      <c r="C5" s="288">
        <f>価格変換!J6</f>
        <v>0</v>
      </c>
      <c r="D5" s="288">
        <f>C5*各種係数!$F5</f>
        <v>0</v>
      </c>
      <c r="E5" s="288">
        <f>D5*各種係数!G5</f>
        <v>0</v>
      </c>
      <c r="F5" s="288">
        <f>D5*各種係数!H5</f>
        <v>0</v>
      </c>
      <c r="G5" s="288">
        <f>投入係数!$AR60</f>
        <v>0</v>
      </c>
      <c r="H5" s="288">
        <f>G5*各種係数!$E5</f>
        <v>0</v>
      </c>
      <c r="I5" s="288">
        <f>G5*各種係数!D5</f>
        <v>0</v>
      </c>
      <c r="J5" s="288">
        <f t="array" ref="J5:J45">MMULT(逆行列係数!C4:AQ44,計算!H5:H45)</f>
        <v>0</v>
      </c>
      <c r="K5" s="288">
        <f>J5*各種係数!G5</f>
        <v>0</v>
      </c>
      <c r="L5" s="288">
        <f>J5*各種係数!H5</f>
        <v>0</v>
      </c>
      <c r="M5" s="289"/>
      <c r="N5" s="290"/>
      <c r="O5" s="288">
        <f>$N$46*各種係数!I5</f>
        <v>0</v>
      </c>
      <c r="P5" s="288">
        <f>O5*各種係数!E5</f>
        <v>0</v>
      </c>
      <c r="Q5" s="288">
        <f>O5*各種係数!C5</f>
        <v>0</v>
      </c>
      <c r="R5" s="288">
        <f t="array" ref="R5:R45">MMULT(逆行列係数!C4:AQ44,計算!P5:P45)</f>
        <v>0</v>
      </c>
      <c r="S5" s="288">
        <f>R5*各種係数!G5</f>
        <v>0</v>
      </c>
      <c r="T5" s="288">
        <f>R5*各種係数!H5</f>
        <v>0</v>
      </c>
      <c r="U5" s="288">
        <f>D5+J5+R5</f>
        <v>0</v>
      </c>
      <c r="V5" s="288">
        <f>E5+K5+S5</f>
        <v>0</v>
      </c>
      <c r="W5" s="288">
        <f>F5+L5+T5</f>
        <v>0</v>
      </c>
      <c r="X5" s="288">
        <f>D5*各種係数!J5*各種係数!$N$6</f>
        <v>0</v>
      </c>
      <c r="Y5" s="288">
        <f>J5*各種係数!J5*各種係数!$N$6</f>
        <v>0</v>
      </c>
      <c r="Z5" s="288">
        <f>R5*各種係数!J5*各種係数!$N$6</f>
        <v>0</v>
      </c>
      <c r="AA5" s="288">
        <f>SUM(X5:Z5)</f>
        <v>0</v>
      </c>
      <c r="AB5" s="288">
        <f>D5*各種係数!K5*各種係数!$N$6</f>
        <v>0</v>
      </c>
      <c r="AC5" s="288">
        <f>J5*各種係数!K5*各種係数!$N$6</f>
        <v>0</v>
      </c>
      <c r="AD5" s="288">
        <f>R5*各種係数!K5*各種係数!$N$6</f>
        <v>0</v>
      </c>
      <c r="AE5" s="288">
        <f>SUM(AB5:AD5)</f>
        <v>0</v>
      </c>
    </row>
    <row r="6" spans="1:31" ht="13.5" customHeight="1">
      <c r="A6" s="56">
        <v>2</v>
      </c>
      <c r="B6" s="57" t="s">
        <v>1</v>
      </c>
      <c r="C6" s="288">
        <f>価格変換!J7</f>
        <v>0</v>
      </c>
      <c r="D6" s="288">
        <f>C6*各種係数!$F6</f>
        <v>0</v>
      </c>
      <c r="E6" s="288">
        <f>D6*各種係数!G6</f>
        <v>0</v>
      </c>
      <c r="F6" s="288">
        <f>D6*各種係数!H6</f>
        <v>0</v>
      </c>
      <c r="G6" s="288">
        <f>投入係数!$AR61</f>
        <v>0</v>
      </c>
      <c r="H6" s="288">
        <f>G6*各種係数!$E6</f>
        <v>0</v>
      </c>
      <c r="I6" s="288">
        <f>G6*各種係数!D6</f>
        <v>0</v>
      </c>
      <c r="J6" s="288">
        <v>0</v>
      </c>
      <c r="K6" s="288">
        <f>J6*各種係数!G6</f>
        <v>0</v>
      </c>
      <c r="L6" s="288">
        <f>J6*各種係数!H6</f>
        <v>0</v>
      </c>
      <c r="M6" s="291"/>
      <c r="N6" s="292"/>
      <c r="O6" s="288">
        <f>$N$46*各種係数!I6</f>
        <v>0</v>
      </c>
      <c r="P6" s="288">
        <f>O6*各種係数!E6</f>
        <v>0</v>
      </c>
      <c r="Q6" s="288">
        <f>O6*各種係数!C6</f>
        <v>0</v>
      </c>
      <c r="R6" s="288">
        <v>0</v>
      </c>
      <c r="S6" s="288">
        <f>R6*各種係数!G6</f>
        <v>0</v>
      </c>
      <c r="T6" s="288">
        <f>R6*各種係数!H6</f>
        <v>0</v>
      </c>
      <c r="U6" s="288">
        <f t="shared" ref="U6:U45" si="0">D6+J6+R6</f>
        <v>0</v>
      </c>
      <c r="V6" s="288">
        <f>E6+K6+S6</f>
        <v>0</v>
      </c>
      <c r="W6" s="288">
        <f t="shared" ref="W6:W45" si="1">F6+L6+T6</f>
        <v>0</v>
      </c>
      <c r="X6" s="288">
        <f>D6*各種係数!J6*各種係数!$N$6</f>
        <v>0</v>
      </c>
      <c r="Y6" s="288">
        <f>J6*各種係数!J6*各種係数!$N$6</f>
        <v>0</v>
      </c>
      <c r="Z6" s="288">
        <f>R6*各種係数!J6*各種係数!$N$6</f>
        <v>0</v>
      </c>
      <c r="AA6" s="288">
        <f>SUM(X6:Z6)</f>
        <v>0</v>
      </c>
      <c r="AB6" s="288">
        <f>D6*各種係数!K6*各種係数!$N$6</f>
        <v>0</v>
      </c>
      <c r="AC6" s="288">
        <f>J6*各種係数!K6*各種係数!$N$6</f>
        <v>0</v>
      </c>
      <c r="AD6" s="288">
        <f>R6*各種係数!K6*各種係数!$N$6</f>
        <v>0</v>
      </c>
      <c r="AE6" s="288">
        <f>SUM(AB6:AD6)</f>
        <v>0</v>
      </c>
    </row>
    <row r="7" spans="1:31" ht="13.5" customHeight="1">
      <c r="A7" s="56">
        <v>3</v>
      </c>
      <c r="B7" s="57" t="s">
        <v>2</v>
      </c>
      <c r="C7" s="288">
        <f>価格変換!J8</f>
        <v>0</v>
      </c>
      <c r="D7" s="288">
        <f>C7*各種係数!$F7</f>
        <v>0</v>
      </c>
      <c r="E7" s="288">
        <f>D7*各種係数!G7</f>
        <v>0</v>
      </c>
      <c r="F7" s="288">
        <f>D7*各種係数!H7</f>
        <v>0</v>
      </c>
      <c r="G7" s="288">
        <f>投入係数!$AR62</f>
        <v>0</v>
      </c>
      <c r="H7" s="288">
        <f>G7*各種係数!$E7</f>
        <v>0</v>
      </c>
      <c r="I7" s="288">
        <f>G7*各種係数!D7</f>
        <v>0</v>
      </c>
      <c r="J7" s="288">
        <v>0</v>
      </c>
      <c r="K7" s="288">
        <f>J7*各種係数!G7</f>
        <v>0</v>
      </c>
      <c r="L7" s="288">
        <f>J7*各種係数!H7</f>
        <v>0</v>
      </c>
      <c r="M7" s="291"/>
      <c r="N7" s="292"/>
      <c r="O7" s="288">
        <f>$N$46*各種係数!I7</f>
        <v>0</v>
      </c>
      <c r="P7" s="288">
        <f>O7*各種係数!E7</f>
        <v>0</v>
      </c>
      <c r="Q7" s="288">
        <f>O7*各種係数!C7</f>
        <v>0</v>
      </c>
      <c r="R7" s="288">
        <v>0</v>
      </c>
      <c r="S7" s="288">
        <f>R7*各種係数!G7</f>
        <v>0</v>
      </c>
      <c r="T7" s="288">
        <f>R7*各種係数!H7</f>
        <v>0</v>
      </c>
      <c r="U7" s="288">
        <f t="shared" si="0"/>
        <v>0</v>
      </c>
      <c r="V7" s="288">
        <f t="shared" ref="V7:V45" si="2">E7+K7+S7</f>
        <v>0</v>
      </c>
      <c r="W7" s="288">
        <f t="shared" si="1"/>
        <v>0</v>
      </c>
      <c r="X7" s="288">
        <f>D7*各種係数!J7*各種係数!$N$6</f>
        <v>0</v>
      </c>
      <c r="Y7" s="288">
        <f>J7*各種係数!J7*各種係数!$N$6</f>
        <v>0</v>
      </c>
      <c r="Z7" s="288">
        <f>R7*各種係数!J7*各種係数!$N$6</f>
        <v>0</v>
      </c>
      <c r="AA7" s="288">
        <f>SUM(X7:Z7)</f>
        <v>0</v>
      </c>
      <c r="AB7" s="288">
        <f>D7*各種係数!K7*各種係数!$N$6</f>
        <v>0</v>
      </c>
      <c r="AC7" s="288">
        <f>J7*各種係数!K7*各種係数!$N$6</f>
        <v>0</v>
      </c>
      <c r="AD7" s="288">
        <f>R7*各種係数!K7*各種係数!$N$6</f>
        <v>0</v>
      </c>
      <c r="AE7" s="288">
        <f>SUM(AB7:AD7)</f>
        <v>0</v>
      </c>
    </row>
    <row r="8" spans="1:31" ht="13.5" customHeight="1">
      <c r="A8" s="56">
        <v>4</v>
      </c>
      <c r="B8" s="57" t="s">
        <v>166</v>
      </c>
      <c r="C8" s="288">
        <f>価格変換!J9</f>
        <v>0</v>
      </c>
      <c r="D8" s="288">
        <f>C8*各種係数!$F8</f>
        <v>0</v>
      </c>
      <c r="E8" s="288">
        <f>D8*各種係数!G8</f>
        <v>0</v>
      </c>
      <c r="F8" s="288">
        <f>D8*各種係数!H8</f>
        <v>0</v>
      </c>
      <c r="G8" s="288">
        <f>投入係数!$AR63</f>
        <v>0</v>
      </c>
      <c r="H8" s="288">
        <f>G8*各種係数!$E8</f>
        <v>0</v>
      </c>
      <c r="I8" s="288">
        <f>G8*各種係数!D8</f>
        <v>0</v>
      </c>
      <c r="J8" s="288">
        <v>0</v>
      </c>
      <c r="K8" s="288">
        <f>J8*各種係数!G8</f>
        <v>0</v>
      </c>
      <c r="L8" s="288">
        <f>J8*各種係数!H8</f>
        <v>0</v>
      </c>
      <c r="M8" s="291"/>
      <c r="N8" s="292"/>
      <c r="O8" s="288">
        <f>$N$46*各種係数!I8</f>
        <v>0</v>
      </c>
      <c r="P8" s="288">
        <f>O8*各種係数!E8</f>
        <v>0</v>
      </c>
      <c r="Q8" s="288">
        <f>O8*各種係数!C8</f>
        <v>0</v>
      </c>
      <c r="R8" s="288">
        <v>0</v>
      </c>
      <c r="S8" s="288">
        <f>R8*各種係数!G8</f>
        <v>0</v>
      </c>
      <c r="T8" s="288">
        <f>R8*各種係数!H8</f>
        <v>0</v>
      </c>
      <c r="U8" s="288">
        <f t="shared" si="0"/>
        <v>0</v>
      </c>
      <c r="V8" s="288">
        <f t="shared" si="2"/>
        <v>0</v>
      </c>
      <c r="W8" s="288">
        <f t="shared" si="1"/>
        <v>0</v>
      </c>
      <c r="X8" s="288">
        <f>D8*各種係数!J8*各種係数!$N$6</f>
        <v>0</v>
      </c>
      <c r="Y8" s="288">
        <f>J8*各種係数!J8*各種係数!$N$6</f>
        <v>0</v>
      </c>
      <c r="Z8" s="288">
        <f>R8*各種係数!J8*各種係数!$N$6</f>
        <v>0</v>
      </c>
      <c r="AA8" s="288">
        <f t="shared" ref="AA8:AA13" si="3">SUM(X8:Z8)</f>
        <v>0</v>
      </c>
      <c r="AB8" s="288">
        <f>D8*各種係数!K8*各種係数!$N$6</f>
        <v>0</v>
      </c>
      <c r="AC8" s="288">
        <f>J8*各種係数!K8*各種係数!$N$6</f>
        <v>0</v>
      </c>
      <c r="AD8" s="288">
        <f>R8*各種係数!K8*各種係数!$N$6</f>
        <v>0</v>
      </c>
      <c r="AE8" s="288">
        <f>SUM(AB8:AD8)</f>
        <v>0</v>
      </c>
    </row>
    <row r="9" spans="1:31" ht="13.5" customHeight="1">
      <c r="A9" s="58">
        <v>5</v>
      </c>
      <c r="B9" s="59" t="s">
        <v>167</v>
      </c>
      <c r="C9" s="293">
        <f>価格変換!J10</f>
        <v>0</v>
      </c>
      <c r="D9" s="293">
        <f>C9*各種係数!$F9</f>
        <v>0</v>
      </c>
      <c r="E9" s="293">
        <f>D9*各種係数!G9</f>
        <v>0</v>
      </c>
      <c r="F9" s="293">
        <f>D9*各種係数!H9</f>
        <v>0</v>
      </c>
      <c r="G9" s="293">
        <f>投入係数!$AR64</f>
        <v>0</v>
      </c>
      <c r="H9" s="293">
        <f>G9*各種係数!$E9</f>
        <v>0</v>
      </c>
      <c r="I9" s="293">
        <f>G9*各種係数!D9</f>
        <v>0</v>
      </c>
      <c r="J9" s="293">
        <v>0</v>
      </c>
      <c r="K9" s="293">
        <f>J9*各種係数!G9</f>
        <v>0</v>
      </c>
      <c r="L9" s="293">
        <f>J9*各種係数!H9</f>
        <v>0</v>
      </c>
      <c r="M9" s="294"/>
      <c r="N9" s="295"/>
      <c r="O9" s="293">
        <f>$N$46*各種係数!I9</f>
        <v>0</v>
      </c>
      <c r="P9" s="293">
        <f>O9*各種係数!E9</f>
        <v>0</v>
      </c>
      <c r="Q9" s="293">
        <f>O9*各種係数!C9</f>
        <v>0</v>
      </c>
      <c r="R9" s="293">
        <v>0</v>
      </c>
      <c r="S9" s="293">
        <f>R9*各種係数!G9</f>
        <v>0</v>
      </c>
      <c r="T9" s="293">
        <f>R9*各種係数!H9</f>
        <v>0</v>
      </c>
      <c r="U9" s="293">
        <f t="shared" si="0"/>
        <v>0</v>
      </c>
      <c r="V9" s="293">
        <f t="shared" si="2"/>
        <v>0</v>
      </c>
      <c r="W9" s="293">
        <f t="shared" si="1"/>
        <v>0</v>
      </c>
      <c r="X9" s="293">
        <f>D9*各種係数!J9*各種係数!$N$6</f>
        <v>0</v>
      </c>
      <c r="Y9" s="293">
        <f>J9*各種係数!J9*各種係数!$N$6</f>
        <v>0</v>
      </c>
      <c r="Z9" s="293">
        <f>R9*各種係数!J9*各種係数!$N$6</f>
        <v>0</v>
      </c>
      <c r="AA9" s="293">
        <f t="shared" si="3"/>
        <v>0</v>
      </c>
      <c r="AB9" s="293">
        <f>D9*各種係数!K9*各種係数!$N$6</f>
        <v>0</v>
      </c>
      <c r="AC9" s="293">
        <f>J9*各種係数!K9*各種係数!$N$6</f>
        <v>0</v>
      </c>
      <c r="AD9" s="293">
        <f>R9*各種係数!K9*各種係数!$N$6</f>
        <v>0</v>
      </c>
      <c r="AE9" s="293">
        <f t="shared" ref="AE9:AE45" si="4">SUM(AB9:AD9)</f>
        <v>0</v>
      </c>
    </row>
    <row r="10" spans="1:31" ht="13.5" customHeight="1">
      <c r="A10" s="56">
        <v>6</v>
      </c>
      <c r="B10" s="57" t="s">
        <v>168</v>
      </c>
      <c r="C10" s="288">
        <f>価格変換!J11</f>
        <v>0</v>
      </c>
      <c r="D10" s="288">
        <f>C10*各種係数!$F10</f>
        <v>0</v>
      </c>
      <c r="E10" s="288">
        <f>D10*各種係数!G10</f>
        <v>0</v>
      </c>
      <c r="F10" s="288">
        <f>D10*各種係数!H10</f>
        <v>0</v>
      </c>
      <c r="G10" s="288">
        <f>投入係数!$AR65</f>
        <v>0</v>
      </c>
      <c r="H10" s="288">
        <f>G10*各種係数!$E10</f>
        <v>0</v>
      </c>
      <c r="I10" s="288">
        <f>G10*各種係数!D10</f>
        <v>0</v>
      </c>
      <c r="J10" s="288">
        <v>0</v>
      </c>
      <c r="K10" s="288">
        <f>J10*各種係数!G10</f>
        <v>0</v>
      </c>
      <c r="L10" s="288">
        <f>J10*各種係数!H10</f>
        <v>0</v>
      </c>
      <c r="M10" s="291"/>
      <c r="N10" s="292"/>
      <c r="O10" s="288">
        <f>$N$46*各種係数!I10</f>
        <v>0</v>
      </c>
      <c r="P10" s="288">
        <f>O10*各種係数!E10</f>
        <v>0</v>
      </c>
      <c r="Q10" s="288">
        <f>O10*各種係数!C10</f>
        <v>0</v>
      </c>
      <c r="R10" s="288">
        <v>0</v>
      </c>
      <c r="S10" s="288">
        <f>R10*各種係数!G10</f>
        <v>0</v>
      </c>
      <c r="T10" s="288">
        <f>R10*各種係数!H10</f>
        <v>0</v>
      </c>
      <c r="U10" s="288">
        <f t="shared" si="0"/>
        <v>0</v>
      </c>
      <c r="V10" s="288">
        <f t="shared" si="2"/>
        <v>0</v>
      </c>
      <c r="W10" s="288">
        <f t="shared" si="1"/>
        <v>0</v>
      </c>
      <c r="X10" s="288">
        <f>D10*各種係数!J10*各種係数!$N$6</f>
        <v>0</v>
      </c>
      <c r="Y10" s="288">
        <f>J10*各種係数!J10*各種係数!$N$6</f>
        <v>0</v>
      </c>
      <c r="Z10" s="288">
        <f>R10*各種係数!J10*各種係数!$N$6</f>
        <v>0</v>
      </c>
      <c r="AA10" s="288">
        <f t="shared" si="3"/>
        <v>0</v>
      </c>
      <c r="AB10" s="288">
        <f>D10*各種係数!K10*各種係数!$N$6</f>
        <v>0</v>
      </c>
      <c r="AC10" s="288">
        <f>J10*各種係数!K10*各種係数!$N$6</f>
        <v>0</v>
      </c>
      <c r="AD10" s="288">
        <f>R10*各種係数!K10*各種係数!$N$6</f>
        <v>0</v>
      </c>
      <c r="AE10" s="288">
        <f t="shared" si="4"/>
        <v>0</v>
      </c>
    </row>
    <row r="11" spans="1:31" ht="13.5" customHeight="1">
      <c r="A11" s="56">
        <v>7</v>
      </c>
      <c r="B11" s="57" t="s">
        <v>6</v>
      </c>
      <c r="C11" s="288">
        <f>価格変換!J12</f>
        <v>0</v>
      </c>
      <c r="D11" s="288">
        <f>C11*各種係数!$F11</f>
        <v>0</v>
      </c>
      <c r="E11" s="288">
        <f>D11*各種係数!G11</f>
        <v>0</v>
      </c>
      <c r="F11" s="288">
        <f>D11*各種係数!H11</f>
        <v>0</v>
      </c>
      <c r="G11" s="288">
        <f>投入係数!$AR66</f>
        <v>0</v>
      </c>
      <c r="H11" s="288">
        <f>G11*各種係数!$E11</f>
        <v>0</v>
      </c>
      <c r="I11" s="288">
        <f>G11*各種係数!D11</f>
        <v>0</v>
      </c>
      <c r="J11" s="288">
        <v>0</v>
      </c>
      <c r="K11" s="288">
        <f>J11*各種係数!G11</f>
        <v>0</v>
      </c>
      <c r="L11" s="288">
        <f>J11*各種係数!H11</f>
        <v>0</v>
      </c>
      <c r="M11" s="291"/>
      <c r="N11" s="292"/>
      <c r="O11" s="288">
        <f>$N$46*各種係数!I11</f>
        <v>0</v>
      </c>
      <c r="P11" s="288">
        <f>O11*各種係数!E11</f>
        <v>0</v>
      </c>
      <c r="Q11" s="288">
        <f>O11*各種係数!C11</f>
        <v>0</v>
      </c>
      <c r="R11" s="288">
        <v>0</v>
      </c>
      <c r="S11" s="288">
        <f>R11*各種係数!G11</f>
        <v>0</v>
      </c>
      <c r="T11" s="288">
        <f>R11*各種係数!H11</f>
        <v>0</v>
      </c>
      <c r="U11" s="288">
        <f t="shared" si="0"/>
        <v>0</v>
      </c>
      <c r="V11" s="288">
        <f t="shared" si="2"/>
        <v>0</v>
      </c>
      <c r="W11" s="288">
        <f t="shared" si="1"/>
        <v>0</v>
      </c>
      <c r="X11" s="288">
        <f>D11*各種係数!J11*各種係数!$N$6</f>
        <v>0</v>
      </c>
      <c r="Y11" s="288">
        <f>J11*各種係数!J11*各種係数!$N$6</f>
        <v>0</v>
      </c>
      <c r="Z11" s="288">
        <f>R11*各種係数!J11*各種係数!$N$6</f>
        <v>0</v>
      </c>
      <c r="AA11" s="288">
        <f t="shared" si="3"/>
        <v>0</v>
      </c>
      <c r="AB11" s="288">
        <f>D11*各種係数!K11*各種係数!$N$6</f>
        <v>0</v>
      </c>
      <c r="AC11" s="288">
        <f>J11*各種係数!K11*各種係数!$N$6</f>
        <v>0</v>
      </c>
      <c r="AD11" s="288">
        <f>R11*各種係数!K11*各種係数!$N$6</f>
        <v>0</v>
      </c>
      <c r="AE11" s="288">
        <f t="shared" si="4"/>
        <v>0</v>
      </c>
    </row>
    <row r="12" spans="1:31" ht="13.5" customHeight="1">
      <c r="A12" s="56">
        <v>8</v>
      </c>
      <c r="B12" s="57" t="s">
        <v>289</v>
      </c>
      <c r="C12" s="288">
        <f>価格変換!J13</f>
        <v>0</v>
      </c>
      <c r="D12" s="288">
        <f>C12*各種係数!$F12</f>
        <v>0</v>
      </c>
      <c r="E12" s="288">
        <f>D12*各種係数!G12</f>
        <v>0</v>
      </c>
      <c r="F12" s="288">
        <f>D12*各種係数!H12</f>
        <v>0</v>
      </c>
      <c r="G12" s="288">
        <f>投入係数!$AR67</f>
        <v>0</v>
      </c>
      <c r="H12" s="288">
        <f>G12*各種係数!$E12</f>
        <v>0</v>
      </c>
      <c r="I12" s="288">
        <f>G12*各種係数!D12</f>
        <v>0</v>
      </c>
      <c r="J12" s="288">
        <v>0</v>
      </c>
      <c r="K12" s="288">
        <f>J12*各種係数!G12</f>
        <v>0</v>
      </c>
      <c r="L12" s="288">
        <f>J12*各種係数!H12</f>
        <v>0</v>
      </c>
      <c r="M12" s="291"/>
      <c r="N12" s="292"/>
      <c r="O12" s="288">
        <f>$N$46*各種係数!I12</f>
        <v>0</v>
      </c>
      <c r="P12" s="288">
        <f>O12*各種係数!E12</f>
        <v>0</v>
      </c>
      <c r="Q12" s="288">
        <f>O12*各種係数!C12</f>
        <v>0</v>
      </c>
      <c r="R12" s="288">
        <v>0</v>
      </c>
      <c r="S12" s="288">
        <f>R12*各種係数!G12</f>
        <v>0</v>
      </c>
      <c r="T12" s="288">
        <f>R12*各種係数!H12</f>
        <v>0</v>
      </c>
      <c r="U12" s="288">
        <f t="shared" si="0"/>
        <v>0</v>
      </c>
      <c r="V12" s="288">
        <f t="shared" si="2"/>
        <v>0</v>
      </c>
      <c r="W12" s="288">
        <f t="shared" si="1"/>
        <v>0</v>
      </c>
      <c r="X12" s="288">
        <f>D12*各種係数!J12*各種係数!$N$6</f>
        <v>0</v>
      </c>
      <c r="Y12" s="288">
        <f>J12*各種係数!J12*各種係数!$N$6</f>
        <v>0</v>
      </c>
      <c r="Z12" s="288">
        <f>R12*各種係数!J12*各種係数!$N$6</f>
        <v>0</v>
      </c>
      <c r="AA12" s="288">
        <f t="shared" si="3"/>
        <v>0</v>
      </c>
      <c r="AB12" s="288">
        <f>D12*各種係数!K12*各種係数!$N$6</f>
        <v>0</v>
      </c>
      <c r="AC12" s="288">
        <f>J12*各種係数!K12*各種係数!$N$6</f>
        <v>0</v>
      </c>
      <c r="AD12" s="288">
        <f>R12*各種係数!K12*各種係数!$N$6</f>
        <v>0</v>
      </c>
      <c r="AE12" s="288">
        <f t="shared" si="4"/>
        <v>0</v>
      </c>
    </row>
    <row r="13" spans="1:31" ht="13.5" customHeight="1">
      <c r="A13" s="56">
        <v>9</v>
      </c>
      <c r="B13" s="57" t="s">
        <v>169</v>
      </c>
      <c r="C13" s="288">
        <f>価格変換!J14</f>
        <v>0</v>
      </c>
      <c r="D13" s="288">
        <f>C13*各種係数!$F13</f>
        <v>0</v>
      </c>
      <c r="E13" s="288">
        <f>D13*各種係数!G13</f>
        <v>0</v>
      </c>
      <c r="F13" s="288">
        <f>D13*各種係数!H13</f>
        <v>0</v>
      </c>
      <c r="G13" s="288">
        <f>投入係数!$AR68</f>
        <v>0</v>
      </c>
      <c r="H13" s="288">
        <f>G13*各種係数!$E13</f>
        <v>0</v>
      </c>
      <c r="I13" s="288">
        <f>G13*各種係数!D13</f>
        <v>0</v>
      </c>
      <c r="J13" s="288">
        <v>0</v>
      </c>
      <c r="K13" s="288">
        <f>J13*各種係数!G13</f>
        <v>0</v>
      </c>
      <c r="L13" s="288">
        <f>J13*各種係数!H13</f>
        <v>0</v>
      </c>
      <c r="M13" s="291"/>
      <c r="N13" s="292"/>
      <c r="O13" s="288">
        <f>$N$46*各種係数!I13</f>
        <v>0</v>
      </c>
      <c r="P13" s="288">
        <f>O13*各種係数!E13</f>
        <v>0</v>
      </c>
      <c r="Q13" s="288">
        <f>O13*各種係数!C13</f>
        <v>0</v>
      </c>
      <c r="R13" s="288">
        <v>0</v>
      </c>
      <c r="S13" s="288">
        <f>R13*各種係数!G13</f>
        <v>0</v>
      </c>
      <c r="T13" s="288">
        <f>R13*各種係数!H13</f>
        <v>0</v>
      </c>
      <c r="U13" s="288">
        <f t="shared" si="0"/>
        <v>0</v>
      </c>
      <c r="V13" s="288">
        <f t="shared" si="2"/>
        <v>0</v>
      </c>
      <c r="W13" s="288">
        <f t="shared" si="1"/>
        <v>0</v>
      </c>
      <c r="X13" s="288">
        <f>D13*各種係数!J13*各種係数!$N$6</f>
        <v>0</v>
      </c>
      <c r="Y13" s="288">
        <f>J13*各種係数!J13*各種係数!$N$6</f>
        <v>0</v>
      </c>
      <c r="Z13" s="288">
        <f>R13*各種係数!J13*各種係数!$N$6</f>
        <v>0</v>
      </c>
      <c r="AA13" s="288">
        <f t="shared" si="3"/>
        <v>0</v>
      </c>
      <c r="AB13" s="288">
        <f>D13*各種係数!K13*各種係数!$N$6</f>
        <v>0</v>
      </c>
      <c r="AC13" s="288">
        <f>J13*各種係数!K13*各種係数!$N$6</f>
        <v>0</v>
      </c>
      <c r="AD13" s="288">
        <f>R13*各種係数!K13*各種係数!$N$6</f>
        <v>0</v>
      </c>
      <c r="AE13" s="288">
        <f t="shared" si="4"/>
        <v>0</v>
      </c>
    </row>
    <row r="14" spans="1:31" ht="13.5" customHeight="1">
      <c r="A14" s="58">
        <v>10</v>
      </c>
      <c r="B14" s="59" t="s">
        <v>170</v>
      </c>
      <c r="C14" s="293">
        <f>価格変換!J15</f>
        <v>0</v>
      </c>
      <c r="D14" s="293">
        <f>C14*各種係数!$F14</f>
        <v>0</v>
      </c>
      <c r="E14" s="293">
        <f>D14*各種係数!G14</f>
        <v>0</v>
      </c>
      <c r="F14" s="293">
        <f>D14*各種係数!H14</f>
        <v>0</v>
      </c>
      <c r="G14" s="293">
        <f>投入係数!$AR69</f>
        <v>0</v>
      </c>
      <c r="H14" s="293">
        <f>G14*各種係数!$E14</f>
        <v>0</v>
      </c>
      <c r="I14" s="293">
        <f>G14*各種係数!D14</f>
        <v>0</v>
      </c>
      <c r="J14" s="293">
        <v>0</v>
      </c>
      <c r="K14" s="293">
        <f>J14*各種係数!G14</f>
        <v>0</v>
      </c>
      <c r="L14" s="293">
        <f>J14*各種係数!H14</f>
        <v>0</v>
      </c>
      <c r="M14" s="294"/>
      <c r="N14" s="295"/>
      <c r="O14" s="293">
        <f>$N$46*各種係数!I14</f>
        <v>0</v>
      </c>
      <c r="P14" s="293">
        <f>O14*各種係数!E14</f>
        <v>0</v>
      </c>
      <c r="Q14" s="293">
        <f>O14*各種係数!C14</f>
        <v>0</v>
      </c>
      <c r="R14" s="293">
        <v>0</v>
      </c>
      <c r="S14" s="293">
        <f>R14*各種係数!G14</f>
        <v>0</v>
      </c>
      <c r="T14" s="293">
        <f>R14*各種係数!H14</f>
        <v>0</v>
      </c>
      <c r="U14" s="293">
        <f t="shared" si="0"/>
        <v>0</v>
      </c>
      <c r="V14" s="293">
        <f t="shared" si="2"/>
        <v>0</v>
      </c>
      <c r="W14" s="293">
        <f t="shared" si="1"/>
        <v>0</v>
      </c>
      <c r="X14" s="293">
        <f>D14*各種係数!J14*各種係数!$N$6</f>
        <v>0</v>
      </c>
      <c r="Y14" s="293">
        <f>J14*各種係数!J14*各種係数!$N$6</f>
        <v>0</v>
      </c>
      <c r="Z14" s="293">
        <f>R14*各種係数!J14*各種係数!$N$6</f>
        <v>0</v>
      </c>
      <c r="AA14" s="293">
        <f t="shared" ref="AA14:AA45" si="5">SUM(X14:Z14)</f>
        <v>0</v>
      </c>
      <c r="AB14" s="293">
        <f>D14*各種係数!K14*各種係数!$N$6</f>
        <v>0</v>
      </c>
      <c r="AC14" s="293">
        <f>J14*各種係数!K14*各種係数!$N$6</f>
        <v>0</v>
      </c>
      <c r="AD14" s="293">
        <f>R14*各種係数!K14*各種係数!$N$6</f>
        <v>0</v>
      </c>
      <c r="AE14" s="293">
        <f t="shared" si="4"/>
        <v>0</v>
      </c>
    </row>
    <row r="15" spans="1:31" ht="13.5" customHeight="1">
      <c r="A15" s="56">
        <v>11</v>
      </c>
      <c r="B15" s="57" t="s">
        <v>171</v>
      </c>
      <c r="C15" s="288">
        <f>価格変換!J16</f>
        <v>0</v>
      </c>
      <c r="D15" s="288">
        <f>C15*各種係数!$F15</f>
        <v>0</v>
      </c>
      <c r="E15" s="288">
        <f>D15*各種係数!G15</f>
        <v>0</v>
      </c>
      <c r="F15" s="288">
        <f>D15*各種係数!H15</f>
        <v>0</v>
      </c>
      <c r="G15" s="288">
        <f>投入係数!$AR70</f>
        <v>0</v>
      </c>
      <c r="H15" s="288">
        <f>G15*各種係数!$E15</f>
        <v>0</v>
      </c>
      <c r="I15" s="288">
        <f>G15*各種係数!D15</f>
        <v>0</v>
      </c>
      <c r="J15" s="288">
        <v>0</v>
      </c>
      <c r="K15" s="288">
        <f>J15*各種係数!G15</f>
        <v>0</v>
      </c>
      <c r="L15" s="288">
        <f>J15*各種係数!H15</f>
        <v>0</v>
      </c>
      <c r="M15" s="291"/>
      <c r="N15" s="292"/>
      <c r="O15" s="288">
        <f>$N$46*各種係数!I15</f>
        <v>0</v>
      </c>
      <c r="P15" s="288">
        <f>O15*各種係数!E15</f>
        <v>0</v>
      </c>
      <c r="Q15" s="288">
        <f>O15*各種係数!C15</f>
        <v>0</v>
      </c>
      <c r="R15" s="288">
        <v>0</v>
      </c>
      <c r="S15" s="288">
        <f>R15*各種係数!G15</f>
        <v>0</v>
      </c>
      <c r="T15" s="288">
        <f>R15*各種係数!H15</f>
        <v>0</v>
      </c>
      <c r="U15" s="288">
        <f t="shared" si="0"/>
        <v>0</v>
      </c>
      <c r="V15" s="288">
        <f t="shared" si="2"/>
        <v>0</v>
      </c>
      <c r="W15" s="288">
        <f t="shared" si="1"/>
        <v>0</v>
      </c>
      <c r="X15" s="288">
        <f>D15*各種係数!J15*各種係数!$N$6</f>
        <v>0</v>
      </c>
      <c r="Y15" s="288">
        <f>J15*各種係数!J15*各種係数!$N$6</f>
        <v>0</v>
      </c>
      <c r="Z15" s="288">
        <f>R15*各種係数!J15*各種係数!$N$6</f>
        <v>0</v>
      </c>
      <c r="AA15" s="288">
        <f t="shared" si="5"/>
        <v>0</v>
      </c>
      <c r="AB15" s="288">
        <f>D15*各種係数!K15*各種係数!$N$6</f>
        <v>0</v>
      </c>
      <c r="AC15" s="288">
        <f>J15*各種係数!K15*各種係数!$N$6</f>
        <v>0</v>
      </c>
      <c r="AD15" s="288">
        <f>R15*各種係数!K15*各種係数!$N$6</f>
        <v>0</v>
      </c>
      <c r="AE15" s="288">
        <f t="shared" si="4"/>
        <v>0</v>
      </c>
    </row>
    <row r="16" spans="1:31" ht="13.5" customHeight="1">
      <c r="A16" s="56">
        <v>12</v>
      </c>
      <c r="B16" s="57" t="s">
        <v>172</v>
      </c>
      <c r="C16" s="288">
        <f>価格変換!J17</f>
        <v>0</v>
      </c>
      <c r="D16" s="288">
        <f>C16*各種係数!$F16</f>
        <v>0</v>
      </c>
      <c r="E16" s="288">
        <f>D16*各種係数!G16</f>
        <v>0</v>
      </c>
      <c r="F16" s="288">
        <f>D16*各種係数!H16</f>
        <v>0</v>
      </c>
      <c r="G16" s="288">
        <f>投入係数!$AR71</f>
        <v>0</v>
      </c>
      <c r="H16" s="288">
        <f>G16*各種係数!$E16</f>
        <v>0</v>
      </c>
      <c r="I16" s="288">
        <f>G16*各種係数!D16</f>
        <v>0</v>
      </c>
      <c r="J16" s="288">
        <v>0</v>
      </c>
      <c r="K16" s="288">
        <f>J16*各種係数!G16</f>
        <v>0</v>
      </c>
      <c r="L16" s="288">
        <f>J16*各種係数!H16</f>
        <v>0</v>
      </c>
      <c r="M16" s="291"/>
      <c r="N16" s="292"/>
      <c r="O16" s="288">
        <f>$N$46*各種係数!I16</f>
        <v>0</v>
      </c>
      <c r="P16" s="288">
        <f>O16*各種係数!E16</f>
        <v>0</v>
      </c>
      <c r="Q16" s="288">
        <f>O16*各種係数!C16</f>
        <v>0</v>
      </c>
      <c r="R16" s="288">
        <v>0</v>
      </c>
      <c r="S16" s="288">
        <f>R16*各種係数!G16</f>
        <v>0</v>
      </c>
      <c r="T16" s="288">
        <f>R16*各種係数!H16</f>
        <v>0</v>
      </c>
      <c r="U16" s="288">
        <f t="shared" si="0"/>
        <v>0</v>
      </c>
      <c r="V16" s="288">
        <f t="shared" si="2"/>
        <v>0</v>
      </c>
      <c r="W16" s="288">
        <f t="shared" si="1"/>
        <v>0</v>
      </c>
      <c r="X16" s="288">
        <f>D16*各種係数!J16*各種係数!$N$6</f>
        <v>0</v>
      </c>
      <c r="Y16" s="288">
        <f>J16*各種係数!J16*各種係数!$N$6</f>
        <v>0</v>
      </c>
      <c r="Z16" s="288">
        <f>R16*各種係数!J16*各種係数!$N$6</f>
        <v>0</v>
      </c>
      <c r="AA16" s="288">
        <f t="shared" si="5"/>
        <v>0</v>
      </c>
      <c r="AB16" s="288">
        <f>D16*各種係数!K16*各種係数!$N$6</f>
        <v>0</v>
      </c>
      <c r="AC16" s="288">
        <f>J16*各種係数!K16*各種係数!$N$6</f>
        <v>0</v>
      </c>
      <c r="AD16" s="288">
        <f>R16*各種係数!K16*各種係数!$N$6</f>
        <v>0</v>
      </c>
      <c r="AE16" s="288">
        <f t="shared" si="4"/>
        <v>0</v>
      </c>
    </row>
    <row r="17" spans="1:31" ht="13.5" customHeight="1">
      <c r="A17" s="56">
        <v>13</v>
      </c>
      <c r="B17" s="57" t="s">
        <v>173</v>
      </c>
      <c r="C17" s="288">
        <f>価格変換!J18</f>
        <v>0</v>
      </c>
      <c r="D17" s="288">
        <f>C17*各種係数!$F17</f>
        <v>0</v>
      </c>
      <c r="E17" s="288">
        <f>D17*各種係数!G17</f>
        <v>0</v>
      </c>
      <c r="F17" s="288">
        <f>D17*各種係数!H17</f>
        <v>0</v>
      </c>
      <c r="G17" s="288">
        <f>投入係数!$AR72</f>
        <v>0</v>
      </c>
      <c r="H17" s="288">
        <f>G17*各種係数!$E17</f>
        <v>0</v>
      </c>
      <c r="I17" s="288">
        <f>G17*各種係数!D17</f>
        <v>0</v>
      </c>
      <c r="J17" s="288">
        <v>0</v>
      </c>
      <c r="K17" s="288">
        <f>J17*各種係数!G17</f>
        <v>0</v>
      </c>
      <c r="L17" s="288">
        <f>J17*各種係数!H17</f>
        <v>0</v>
      </c>
      <c r="M17" s="291"/>
      <c r="N17" s="292"/>
      <c r="O17" s="288">
        <f>$N$46*各種係数!I17</f>
        <v>0</v>
      </c>
      <c r="P17" s="288">
        <f>O17*各種係数!E17</f>
        <v>0</v>
      </c>
      <c r="Q17" s="288">
        <f>O17*各種係数!C17</f>
        <v>0</v>
      </c>
      <c r="R17" s="288">
        <v>0</v>
      </c>
      <c r="S17" s="288">
        <f>R17*各種係数!G17</f>
        <v>0</v>
      </c>
      <c r="T17" s="288">
        <f>R17*各種係数!H17</f>
        <v>0</v>
      </c>
      <c r="U17" s="288">
        <f t="shared" si="0"/>
        <v>0</v>
      </c>
      <c r="V17" s="288">
        <f t="shared" si="2"/>
        <v>0</v>
      </c>
      <c r="W17" s="288">
        <f t="shared" si="1"/>
        <v>0</v>
      </c>
      <c r="X17" s="288">
        <f>D17*各種係数!J17*各種係数!$N$6</f>
        <v>0</v>
      </c>
      <c r="Y17" s="288">
        <f>J17*各種係数!J17*各種係数!$N$6</f>
        <v>0</v>
      </c>
      <c r="Z17" s="288">
        <f>R17*各種係数!J17*各種係数!$N$6</f>
        <v>0</v>
      </c>
      <c r="AA17" s="288">
        <f t="shared" si="5"/>
        <v>0</v>
      </c>
      <c r="AB17" s="288">
        <f>D17*各種係数!K17*各種係数!$N$6</f>
        <v>0</v>
      </c>
      <c r="AC17" s="288">
        <f>J17*各種係数!K17*各種係数!$N$6</f>
        <v>0</v>
      </c>
      <c r="AD17" s="288">
        <f>R17*各種係数!K17*各種係数!$N$6</f>
        <v>0</v>
      </c>
      <c r="AE17" s="288">
        <f t="shared" si="4"/>
        <v>0</v>
      </c>
    </row>
    <row r="18" spans="1:31" ht="13.5" customHeight="1">
      <c r="A18" s="56">
        <v>14</v>
      </c>
      <c r="B18" s="57" t="s">
        <v>174</v>
      </c>
      <c r="C18" s="288">
        <f>価格変換!J19</f>
        <v>0</v>
      </c>
      <c r="D18" s="288">
        <f>C18*各種係数!$F18</f>
        <v>0</v>
      </c>
      <c r="E18" s="288">
        <f>D18*各種係数!G18</f>
        <v>0</v>
      </c>
      <c r="F18" s="288">
        <f>D18*各種係数!H18</f>
        <v>0</v>
      </c>
      <c r="G18" s="288">
        <f>投入係数!$AR73</f>
        <v>0</v>
      </c>
      <c r="H18" s="288">
        <f>G18*各種係数!$E18</f>
        <v>0</v>
      </c>
      <c r="I18" s="288">
        <f>G18*各種係数!D18</f>
        <v>0</v>
      </c>
      <c r="J18" s="288">
        <v>0</v>
      </c>
      <c r="K18" s="288">
        <f>J18*各種係数!G18</f>
        <v>0</v>
      </c>
      <c r="L18" s="288">
        <f>J18*各種係数!H18</f>
        <v>0</v>
      </c>
      <c r="M18" s="291"/>
      <c r="N18" s="292"/>
      <c r="O18" s="288">
        <f>$N$46*各種係数!I18</f>
        <v>0</v>
      </c>
      <c r="P18" s="288">
        <f>O18*各種係数!E18</f>
        <v>0</v>
      </c>
      <c r="Q18" s="288">
        <f>O18*各種係数!C18</f>
        <v>0</v>
      </c>
      <c r="R18" s="288">
        <v>0</v>
      </c>
      <c r="S18" s="288">
        <f>R18*各種係数!G18</f>
        <v>0</v>
      </c>
      <c r="T18" s="288">
        <f>R18*各種係数!H18</f>
        <v>0</v>
      </c>
      <c r="U18" s="288">
        <f t="shared" si="0"/>
        <v>0</v>
      </c>
      <c r="V18" s="288">
        <f t="shared" si="2"/>
        <v>0</v>
      </c>
      <c r="W18" s="288">
        <f t="shared" si="1"/>
        <v>0</v>
      </c>
      <c r="X18" s="288">
        <f>D18*各種係数!J18*各種係数!$N$6</f>
        <v>0</v>
      </c>
      <c r="Y18" s="288">
        <f>J18*各種係数!J18*各種係数!$N$6</f>
        <v>0</v>
      </c>
      <c r="Z18" s="288">
        <f>R18*各種係数!J18*各種係数!$N$6</f>
        <v>0</v>
      </c>
      <c r="AA18" s="288">
        <f t="shared" si="5"/>
        <v>0</v>
      </c>
      <c r="AB18" s="288">
        <f>D18*各種係数!K18*各種係数!$N$6</f>
        <v>0</v>
      </c>
      <c r="AC18" s="288">
        <f>J18*各種係数!K18*各種係数!$N$6</f>
        <v>0</v>
      </c>
      <c r="AD18" s="288">
        <f>R18*各種係数!K18*各種係数!$N$6</f>
        <v>0</v>
      </c>
      <c r="AE18" s="288">
        <f t="shared" si="4"/>
        <v>0</v>
      </c>
    </row>
    <row r="19" spans="1:31" ht="13.5" customHeight="1">
      <c r="A19" s="58">
        <v>15</v>
      </c>
      <c r="B19" s="59" t="s">
        <v>175</v>
      </c>
      <c r="C19" s="293">
        <f>価格変換!J20</f>
        <v>0</v>
      </c>
      <c r="D19" s="293">
        <f>C19*各種係数!$F19</f>
        <v>0</v>
      </c>
      <c r="E19" s="293">
        <f>D19*各種係数!G19</f>
        <v>0</v>
      </c>
      <c r="F19" s="293">
        <f>D19*各種係数!H19</f>
        <v>0</v>
      </c>
      <c r="G19" s="293">
        <f>投入係数!$AR74</f>
        <v>0</v>
      </c>
      <c r="H19" s="293">
        <f>G19*各種係数!$E19</f>
        <v>0</v>
      </c>
      <c r="I19" s="293">
        <f>G19*各種係数!D19</f>
        <v>0</v>
      </c>
      <c r="J19" s="293">
        <v>0</v>
      </c>
      <c r="K19" s="293">
        <f>J19*各種係数!G19</f>
        <v>0</v>
      </c>
      <c r="L19" s="293">
        <f>J19*各種係数!H19</f>
        <v>0</v>
      </c>
      <c r="M19" s="294"/>
      <c r="N19" s="295"/>
      <c r="O19" s="293">
        <f>$N$46*各種係数!I19</f>
        <v>0</v>
      </c>
      <c r="P19" s="293">
        <f>O19*各種係数!E19</f>
        <v>0</v>
      </c>
      <c r="Q19" s="293">
        <f>O19*各種係数!C19</f>
        <v>0</v>
      </c>
      <c r="R19" s="293">
        <v>0</v>
      </c>
      <c r="S19" s="293">
        <f>R19*各種係数!G19</f>
        <v>0</v>
      </c>
      <c r="T19" s="293">
        <f>R19*各種係数!H19</f>
        <v>0</v>
      </c>
      <c r="U19" s="293">
        <f t="shared" si="0"/>
        <v>0</v>
      </c>
      <c r="V19" s="293">
        <f t="shared" si="2"/>
        <v>0</v>
      </c>
      <c r="W19" s="293">
        <f t="shared" si="1"/>
        <v>0</v>
      </c>
      <c r="X19" s="293">
        <f>D19*各種係数!J19*各種係数!$N$6</f>
        <v>0</v>
      </c>
      <c r="Y19" s="293">
        <f>J19*各種係数!J19*各種係数!$N$6</f>
        <v>0</v>
      </c>
      <c r="Z19" s="293">
        <f>R19*各種係数!J19*各種係数!$N$6</f>
        <v>0</v>
      </c>
      <c r="AA19" s="293">
        <f t="shared" si="5"/>
        <v>0</v>
      </c>
      <c r="AB19" s="293">
        <f>D19*各種係数!K19*各種係数!$N$6</f>
        <v>0</v>
      </c>
      <c r="AC19" s="293">
        <f>J19*各種係数!K19*各種係数!$N$6</f>
        <v>0</v>
      </c>
      <c r="AD19" s="293">
        <f>R19*各種係数!K19*各種係数!$N$6</f>
        <v>0</v>
      </c>
      <c r="AE19" s="293">
        <f t="shared" si="4"/>
        <v>0</v>
      </c>
    </row>
    <row r="20" spans="1:31" ht="13.5" customHeight="1">
      <c r="A20" s="56">
        <v>16</v>
      </c>
      <c r="B20" s="57" t="s">
        <v>177</v>
      </c>
      <c r="C20" s="288">
        <f>価格変換!J21</f>
        <v>0</v>
      </c>
      <c r="D20" s="288">
        <f>C20*各種係数!$F20</f>
        <v>0</v>
      </c>
      <c r="E20" s="288">
        <f>D20*各種係数!G20</f>
        <v>0</v>
      </c>
      <c r="F20" s="288">
        <f>D20*各種係数!H20</f>
        <v>0</v>
      </c>
      <c r="G20" s="288">
        <f>投入係数!$AR75</f>
        <v>0</v>
      </c>
      <c r="H20" s="288">
        <f>G20*各種係数!$E20</f>
        <v>0</v>
      </c>
      <c r="I20" s="288">
        <f>G20*各種係数!D20</f>
        <v>0</v>
      </c>
      <c r="J20" s="288">
        <v>0</v>
      </c>
      <c r="K20" s="288">
        <f>J20*各種係数!G20</f>
        <v>0</v>
      </c>
      <c r="L20" s="288">
        <f>J20*各種係数!H20</f>
        <v>0</v>
      </c>
      <c r="M20" s="291"/>
      <c r="N20" s="292"/>
      <c r="O20" s="288">
        <f>$N$46*各種係数!I20</f>
        <v>0</v>
      </c>
      <c r="P20" s="288">
        <f>O20*各種係数!E20</f>
        <v>0</v>
      </c>
      <c r="Q20" s="288">
        <f>O20*各種係数!C20</f>
        <v>0</v>
      </c>
      <c r="R20" s="288">
        <v>0</v>
      </c>
      <c r="S20" s="288">
        <f>R20*各種係数!G20</f>
        <v>0</v>
      </c>
      <c r="T20" s="288">
        <f>R20*各種係数!H20</f>
        <v>0</v>
      </c>
      <c r="U20" s="288">
        <f t="shared" si="0"/>
        <v>0</v>
      </c>
      <c r="V20" s="288">
        <f t="shared" si="2"/>
        <v>0</v>
      </c>
      <c r="W20" s="288">
        <f t="shared" si="1"/>
        <v>0</v>
      </c>
      <c r="X20" s="288">
        <f>D20*各種係数!J20*各種係数!$N$6</f>
        <v>0</v>
      </c>
      <c r="Y20" s="288">
        <f>J20*各種係数!J20*各種係数!$N$6</f>
        <v>0</v>
      </c>
      <c r="Z20" s="288">
        <f>R20*各種係数!J20*各種係数!$N$6</f>
        <v>0</v>
      </c>
      <c r="AA20" s="288">
        <f t="shared" si="5"/>
        <v>0</v>
      </c>
      <c r="AB20" s="288">
        <f>D20*各種係数!K20*各種係数!$N$6</f>
        <v>0</v>
      </c>
      <c r="AC20" s="288">
        <f>J20*各種係数!K20*各種係数!$N$6</f>
        <v>0</v>
      </c>
      <c r="AD20" s="288">
        <f>R20*各種係数!K20*各種係数!$N$6</f>
        <v>0</v>
      </c>
      <c r="AE20" s="288">
        <f t="shared" si="4"/>
        <v>0</v>
      </c>
    </row>
    <row r="21" spans="1:31" ht="13.5" customHeight="1">
      <c r="A21" s="56">
        <v>17</v>
      </c>
      <c r="B21" s="57" t="s">
        <v>290</v>
      </c>
      <c r="C21" s="288">
        <f>価格変換!J22</f>
        <v>0</v>
      </c>
      <c r="D21" s="288">
        <f>C21*各種係数!$F21</f>
        <v>0</v>
      </c>
      <c r="E21" s="288">
        <f>D21*各種係数!G21</f>
        <v>0</v>
      </c>
      <c r="F21" s="288">
        <f>D21*各種係数!H21</f>
        <v>0</v>
      </c>
      <c r="G21" s="288">
        <f>投入係数!$AR76</f>
        <v>0</v>
      </c>
      <c r="H21" s="288">
        <f>G21*各種係数!$E21</f>
        <v>0</v>
      </c>
      <c r="I21" s="288">
        <f>G21*各種係数!D21</f>
        <v>0</v>
      </c>
      <c r="J21" s="288">
        <v>0</v>
      </c>
      <c r="K21" s="288">
        <f>J21*各種係数!G21</f>
        <v>0</v>
      </c>
      <c r="L21" s="288">
        <f>J21*各種係数!H21</f>
        <v>0</v>
      </c>
      <c r="M21" s="291"/>
      <c r="N21" s="292"/>
      <c r="O21" s="288">
        <f>$N$46*各種係数!I21</f>
        <v>0</v>
      </c>
      <c r="P21" s="288">
        <f>O21*各種係数!E21</f>
        <v>0</v>
      </c>
      <c r="Q21" s="288">
        <f>O21*各種係数!C21</f>
        <v>0</v>
      </c>
      <c r="R21" s="288">
        <v>0</v>
      </c>
      <c r="S21" s="288">
        <f>R21*各種係数!G21</f>
        <v>0</v>
      </c>
      <c r="T21" s="288">
        <f>R21*各種係数!H21</f>
        <v>0</v>
      </c>
      <c r="U21" s="288">
        <f t="shared" si="0"/>
        <v>0</v>
      </c>
      <c r="V21" s="288">
        <f t="shared" si="2"/>
        <v>0</v>
      </c>
      <c r="W21" s="288">
        <f t="shared" si="1"/>
        <v>0</v>
      </c>
      <c r="X21" s="288">
        <f>D21*各種係数!J21*各種係数!$N$6</f>
        <v>0</v>
      </c>
      <c r="Y21" s="288">
        <f>J21*各種係数!J21*各種係数!$N$6</f>
        <v>0</v>
      </c>
      <c r="Z21" s="288">
        <f>R21*各種係数!J21*各種係数!$N$6</f>
        <v>0</v>
      </c>
      <c r="AA21" s="288">
        <f t="shared" si="5"/>
        <v>0</v>
      </c>
      <c r="AB21" s="288">
        <f>D21*各種係数!K21*各種係数!$N$6</f>
        <v>0</v>
      </c>
      <c r="AC21" s="288">
        <f>J21*各種係数!K21*各種係数!$N$6</f>
        <v>0</v>
      </c>
      <c r="AD21" s="288">
        <f>R21*各種係数!K21*各種係数!$N$6</f>
        <v>0</v>
      </c>
      <c r="AE21" s="288">
        <f t="shared" si="4"/>
        <v>0</v>
      </c>
    </row>
    <row r="22" spans="1:31" ht="13.5" customHeight="1">
      <c r="A22" s="56">
        <v>18</v>
      </c>
      <c r="B22" s="57" t="s">
        <v>291</v>
      </c>
      <c r="C22" s="288">
        <f>価格変換!J23</f>
        <v>0</v>
      </c>
      <c r="D22" s="288">
        <f>C22*各種係数!$F22</f>
        <v>0</v>
      </c>
      <c r="E22" s="288">
        <f>D22*各種係数!G22</f>
        <v>0</v>
      </c>
      <c r="F22" s="288">
        <f>D22*各種係数!H22</f>
        <v>0</v>
      </c>
      <c r="G22" s="288">
        <f>投入係数!$AR77</f>
        <v>0</v>
      </c>
      <c r="H22" s="288">
        <f>G22*各種係数!$E22</f>
        <v>0</v>
      </c>
      <c r="I22" s="288">
        <f>G22*各種係数!D22</f>
        <v>0</v>
      </c>
      <c r="J22" s="288">
        <v>0</v>
      </c>
      <c r="K22" s="288">
        <f>J22*各種係数!G22</f>
        <v>0</v>
      </c>
      <c r="L22" s="288">
        <f>J22*各種係数!H22</f>
        <v>0</v>
      </c>
      <c r="M22" s="291"/>
      <c r="N22" s="292"/>
      <c r="O22" s="288">
        <f>$N$46*各種係数!I22</f>
        <v>0</v>
      </c>
      <c r="P22" s="288">
        <f>O22*各種係数!E22</f>
        <v>0</v>
      </c>
      <c r="Q22" s="288">
        <f>O22*各種係数!C22</f>
        <v>0</v>
      </c>
      <c r="R22" s="288">
        <v>0</v>
      </c>
      <c r="S22" s="288">
        <f>R22*各種係数!G22</f>
        <v>0</v>
      </c>
      <c r="T22" s="288">
        <f>R22*各種係数!H22</f>
        <v>0</v>
      </c>
      <c r="U22" s="288">
        <f t="shared" si="0"/>
        <v>0</v>
      </c>
      <c r="V22" s="288">
        <f t="shared" si="2"/>
        <v>0</v>
      </c>
      <c r="W22" s="288">
        <f t="shared" si="1"/>
        <v>0</v>
      </c>
      <c r="X22" s="288">
        <f>D22*各種係数!J22*各種係数!$N$6</f>
        <v>0</v>
      </c>
      <c r="Y22" s="288">
        <f>J22*各種係数!J22*各種係数!$N$6</f>
        <v>0</v>
      </c>
      <c r="Z22" s="288">
        <f>R22*各種係数!J22*各種係数!$N$6</f>
        <v>0</v>
      </c>
      <c r="AA22" s="288">
        <f t="shared" si="5"/>
        <v>0</v>
      </c>
      <c r="AB22" s="288">
        <f>D22*各種係数!K22*各種係数!$N$6</f>
        <v>0</v>
      </c>
      <c r="AC22" s="288">
        <f>J22*各種係数!K22*各種係数!$N$6</f>
        <v>0</v>
      </c>
      <c r="AD22" s="288">
        <f>R22*各種係数!K22*各種係数!$N$6</f>
        <v>0</v>
      </c>
      <c r="AE22" s="288">
        <f t="shared" si="4"/>
        <v>0</v>
      </c>
    </row>
    <row r="23" spans="1:31" ht="13.5" customHeight="1">
      <c r="A23" s="56">
        <v>19</v>
      </c>
      <c r="B23" s="57" t="s">
        <v>178</v>
      </c>
      <c r="C23" s="288">
        <f>価格変換!J24</f>
        <v>0</v>
      </c>
      <c r="D23" s="288">
        <f>C23*各種係数!$F23</f>
        <v>0</v>
      </c>
      <c r="E23" s="288">
        <f>D23*各種係数!G23</f>
        <v>0</v>
      </c>
      <c r="F23" s="288">
        <f>D23*各種係数!H23</f>
        <v>0</v>
      </c>
      <c r="G23" s="288">
        <f>投入係数!$AR78</f>
        <v>0</v>
      </c>
      <c r="H23" s="288">
        <f>G23*各種係数!$E23</f>
        <v>0</v>
      </c>
      <c r="I23" s="288">
        <f>G23*各種係数!D23</f>
        <v>0</v>
      </c>
      <c r="J23" s="288">
        <v>0</v>
      </c>
      <c r="K23" s="288">
        <f>J23*各種係数!G23</f>
        <v>0</v>
      </c>
      <c r="L23" s="288">
        <f>J23*各種係数!H23</f>
        <v>0</v>
      </c>
      <c r="M23" s="291"/>
      <c r="N23" s="292"/>
      <c r="O23" s="288">
        <f>$N$46*各種係数!I23</f>
        <v>0</v>
      </c>
      <c r="P23" s="288">
        <f>O23*各種係数!E23</f>
        <v>0</v>
      </c>
      <c r="Q23" s="288">
        <f>O23*各種係数!C23</f>
        <v>0</v>
      </c>
      <c r="R23" s="288">
        <v>0</v>
      </c>
      <c r="S23" s="288">
        <f>R23*各種係数!G23</f>
        <v>0</v>
      </c>
      <c r="T23" s="288">
        <f>R23*各種係数!H23</f>
        <v>0</v>
      </c>
      <c r="U23" s="288">
        <f t="shared" si="0"/>
        <v>0</v>
      </c>
      <c r="V23" s="288">
        <f t="shared" si="2"/>
        <v>0</v>
      </c>
      <c r="W23" s="288">
        <f t="shared" si="1"/>
        <v>0</v>
      </c>
      <c r="X23" s="288">
        <f>D23*各種係数!J23*各種係数!$N$6</f>
        <v>0</v>
      </c>
      <c r="Y23" s="288">
        <f>J23*各種係数!J23*各種係数!$N$6</f>
        <v>0</v>
      </c>
      <c r="Z23" s="288">
        <f>R23*各種係数!J23*各種係数!$N$6</f>
        <v>0</v>
      </c>
      <c r="AA23" s="288">
        <f t="shared" si="5"/>
        <v>0</v>
      </c>
      <c r="AB23" s="288">
        <f>D23*各種係数!K23*各種係数!$N$6</f>
        <v>0</v>
      </c>
      <c r="AC23" s="288">
        <f>J23*各種係数!K23*各種係数!$N$6</f>
        <v>0</v>
      </c>
      <c r="AD23" s="288">
        <f>R23*各種係数!K23*各種係数!$N$6</f>
        <v>0</v>
      </c>
      <c r="AE23" s="288">
        <f t="shared" si="4"/>
        <v>0</v>
      </c>
    </row>
    <row r="24" spans="1:31" ht="13.5" customHeight="1">
      <c r="A24" s="58">
        <v>20</v>
      </c>
      <c r="B24" s="59" t="s">
        <v>179</v>
      </c>
      <c r="C24" s="293">
        <f>価格変換!J25</f>
        <v>0</v>
      </c>
      <c r="D24" s="293">
        <f>C24*各種係数!$F24</f>
        <v>0</v>
      </c>
      <c r="E24" s="293">
        <f>D24*各種係数!G24</f>
        <v>0</v>
      </c>
      <c r="F24" s="293">
        <f>D24*各種係数!H24</f>
        <v>0</v>
      </c>
      <c r="G24" s="293">
        <f>投入係数!$AR79</f>
        <v>0</v>
      </c>
      <c r="H24" s="293">
        <f>G24*各種係数!$E24</f>
        <v>0</v>
      </c>
      <c r="I24" s="293">
        <f>G24*各種係数!D24</f>
        <v>0</v>
      </c>
      <c r="J24" s="293">
        <v>0</v>
      </c>
      <c r="K24" s="293">
        <f>J24*各種係数!G24</f>
        <v>0</v>
      </c>
      <c r="L24" s="293">
        <f>J24*各種係数!H24</f>
        <v>0</v>
      </c>
      <c r="M24" s="294"/>
      <c r="N24" s="295"/>
      <c r="O24" s="293">
        <f>$N$46*各種係数!I24</f>
        <v>0</v>
      </c>
      <c r="P24" s="293">
        <f>O24*各種係数!E24</f>
        <v>0</v>
      </c>
      <c r="Q24" s="293">
        <f>O24*各種係数!C24</f>
        <v>0</v>
      </c>
      <c r="R24" s="293">
        <v>0</v>
      </c>
      <c r="S24" s="293">
        <f>R24*各種係数!G24</f>
        <v>0</v>
      </c>
      <c r="T24" s="293">
        <f>R24*各種係数!H24</f>
        <v>0</v>
      </c>
      <c r="U24" s="293">
        <f t="shared" si="0"/>
        <v>0</v>
      </c>
      <c r="V24" s="293">
        <f t="shared" si="2"/>
        <v>0</v>
      </c>
      <c r="W24" s="293">
        <f t="shared" si="1"/>
        <v>0</v>
      </c>
      <c r="X24" s="293">
        <f>D24*各種係数!J24*各種係数!$N$6</f>
        <v>0</v>
      </c>
      <c r="Y24" s="293">
        <f>J24*各種係数!J24*各種係数!$N$6</f>
        <v>0</v>
      </c>
      <c r="Z24" s="293">
        <f>R24*各種係数!J24*各種係数!$N$6</f>
        <v>0</v>
      </c>
      <c r="AA24" s="293">
        <f t="shared" si="5"/>
        <v>0</v>
      </c>
      <c r="AB24" s="293">
        <f>D24*各種係数!K24*各種係数!$N$6</f>
        <v>0</v>
      </c>
      <c r="AC24" s="293">
        <f>J24*各種係数!K24*各種係数!$N$6</f>
        <v>0</v>
      </c>
      <c r="AD24" s="293">
        <f>R24*各種係数!K24*各種係数!$N$6</f>
        <v>0</v>
      </c>
      <c r="AE24" s="293">
        <f t="shared" si="4"/>
        <v>0</v>
      </c>
    </row>
    <row r="25" spans="1:31" ht="13.5" customHeight="1">
      <c r="A25" s="56">
        <v>21</v>
      </c>
      <c r="B25" s="57" t="s">
        <v>180</v>
      </c>
      <c r="C25" s="288">
        <f>価格変換!J26</f>
        <v>0</v>
      </c>
      <c r="D25" s="288">
        <f>C25*各種係数!$F25</f>
        <v>0</v>
      </c>
      <c r="E25" s="288">
        <f>D25*各種係数!G25</f>
        <v>0</v>
      </c>
      <c r="F25" s="288">
        <f>D25*各種係数!H25</f>
        <v>0</v>
      </c>
      <c r="G25" s="288">
        <f>投入係数!$AR80</f>
        <v>0</v>
      </c>
      <c r="H25" s="288">
        <f>G25*各種係数!$E25</f>
        <v>0</v>
      </c>
      <c r="I25" s="288">
        <f>G25*各種係数!D25</f>
        <v>0</v>
      </c>
      <c r="J25" s="288">
        <v>0</v>
      </c>
      <c r="K25" s="288">
        <f>J25*各種係数!G25</f>
        <v>0</v>
      </c>
      <c r="L25" s="288">
        <f>J25*各種係数!H25</f>
        <v>0</v>
      </c>
      <c r="M25" s="291"/>
      <c r="N25" s="292"/>
      <c r="O25" s="288">
        <f>$N$46*各種係数!I25</f>
        <v>0</v>
      </c>
      <c r="P25" s="288">
        <f>O25*各種係数!E25</f>
        <v>0</v>
      </c>
      <c r="Q25" s="288">
        <f>O25*各種係数!C25</f>
        <v>0</v>
      </c>
      <c r="R25" s="288">
        <v>0</v>
      </c>
      <c r="S25" s="288">
        <f>R25*各種係数!G25</f>
        <v>0</v>
      </c>
      <c r="T25" s="288">
        <f>R25*各種係数!H25</f>
        <v>0</v>
      </c>
      <c r="U25" s="288">
        <f t="shared" si="0"/>
        <v>0</v>
      </c>
      <c r="V25" s="288">
        <f t="shared" si="2"/>
        <v>0</v>
      </c>
      <c r="W25" s="288">
        <f t="shared" si="1"/>
        <v>0</v>
      </c>
      <c r="X25" s="288">
        <f>D25*各種係数!J25*各種係数!$N$6</f>
        <v>0</v>
      </c>
      <c r="Y25" s="288">
        <f>J25*各種係数!J25*各種係数!$N$6</f>
        <v>0</v>
      </c>
      <c r="Z25" s="288">
        <f>R25*各種係数!J25*各種係数!$N$6</f>
        <v>0</v>
      </c>
      <c r="AA25" s="288">
        <f t="shared" si="5"/>
        <v>0</v>
      </c>
      <c r="AB25" s="288">
        <f>D25*各種係数!K25*各種係数!$N$6</f>
        <v>0</v>
      </c>
      <c r="AC25" s="288">
        <f>J25*各種係数!K25*各種係数!$N$6</f>
        <v>0</v>
      </c>
      <c r="AD25" s="288">
        <f>R25*各種係数!K25*各種係数!$N$6</f>
        <v>0</v>
      </c>
      <c r="AE25" s="288">
        <f t="shared" si="4"/>
        <v>0</v>
      </c>
    </row>
    <row r="26" spans="1:31" ht="13.5" customHeight="1">
      <c r="A26" s="56">
        <v>22</v>
      </c>
      <c r="B26" s="57" t="s">
        <v>181</v>
      </c>
      <c r="C26" s="288">
        <f>価格変換!J27</f>
        <v>0</v>
      </c>
      <c r="D26" s="288">
        <f>C26*各種係数!$F26</f>
        <v>0</v>
      </c>
      <c r="E26" s="288">
        <f>D26*各種係数!G26</f>
        <v>0</v>
      </c>
      <c r="F26" s="288">
        <f>D26*各種係数!H26</f>
        <v>0</v>
      </c>
      <c r="G26" s="288">
        <f>投入係数!$AR81</f>
        <v>0</v>
      </c>
      <c r="H26" s="288">
        <f>G26*各種係数!$E26</f>
        <v>0</v>
      </c>
      <c r="I26" s="288">
        <f>G26*各種係数!D26</f>
        <v>0</v>
      </c>
      <c r="J26" s="288">
        <v>0</v>
      </c>
      <c r="K26" s="288">
        <f>J26*各種係数!G26</f>
        <v>0</v>
      </c>
      <c r="L26" s="288">
        <f>J26*各種係数!H26</f>
        <v>0</v>
      </c>
      <c r="M26" s="291"/>
      <c r="N26" s="292"/>
      <c r="O26" s="288">
        <f>$N$46*各種係数!I26</f>
        <v>0</v>
      </c>
      <c r="P26" s="288">
        <f>O26*各種係数!E26</f>
        <v>0</v>
      </c>
      <c r="Q26" s="288">
        <f>O26*各種係数!C26</f>
        <v>0</v>
      </c>
      <c r="R26" s="288">
        <v>0</v>
      </c>
      <c r="S26" s="288">
        <f>R26*各種係数!G26</f>
        <v>0</v>
      </c>
      <c r="T26" s="288">
        <f>R26*各種係数!H26</f>
        <v>0</v>
      </c>
      <c r="U26" s="288">
        <f t="shared" si="0"/>
        <v>0</v>
      </c>
      <c r="V26" s="288">
        <f t="shared" si="2"/>
        <v>0</v>
      </c>
      <c r="W26" s="288">
        <f t="shared" si="1"/>
        <v>0</v>
      </c>
      <c r="X26" s="288">
        <f>D26*各種係数!J26*各種係数!$N$6</f>
        <v>0</v>
      </c>
      <c r="Y26" s="288">
        <f>J26*各種係数!J26*各種係数!$N$6</f>
        <v>0</v>
      </c>
      <c r="Z26" s="288">
        <f>R26*各種係数!J26*各種係数!$N$6</f>
        <v>0</v>
      </c>
      <c r="AA26" s="288">
        <f t="shared" si="5"/>
        <v>0</v>
      </c>
      <c r="AB26" s="288">
        <f>D26*各種係数!K26*各種係数!$N$6</f>
        <v>0</v>
      </c>
      <c r="AC26" s="288">
        <f>J26*各種係数!K26*各種係数!$N$6</f>
        <v>0</v>
      </c>
      <c r="AD26" s="288">
        <f>R26*各種係数!K26*各種係数!$N$6</f>
        <v>0</v>
      </c>
      <c r="AE26" s="288">
        <f t="shared" si="4"/>
        <v>0</v>
      </c>
    </row>
    <row r="27" spans="1:31" ht="13.5" customHeight="1">
      <c r="A27" s="56">
        <v>23</v>
      </c>
      <c r="B27" s="57" t="s">
        <v>292</v>
      </c>
      <c r="C27" s="288">
        <f>価格変換!J28</f>
        <v>0</v>
      </c>
      <c r="D27" s="288">
        <f>C27*各種係数!$F27</f>
        <v>0</v>
      </c>
      <c r="E27" s="288">
        <f>D27*各種係数!G27</f>
        <v>0</v>
      </c>
      <c r="F27" s="288">
        <f>D27*各種係数!H27</f>
        <v>0</v>
      </c>
      <c r="G27" s="288">
        <f>投入係数!$AR82</f>
        <v>0</v>
      </c>
      <c r="H27" s="288">
        <f>G27*各種係数!$E27</f>
        <v>0</v>
      </c>
      <c r="I27" s="288">
        <f>G27*各種係数!D27</f>
        <v>0</v>
      </c>
      <c r="J27" s="288">
        <v>0</v>
      </c>
      <c r="K27" s="288">
        <f>J27*各種係数!G27</f>
        <v>0</v>
      </c>
      <c r="L27" s="288">
        <f>J27*各種係数!H27</f>
        <v>0</v>
      </c>
      <c r="M27" s="291"/>
      <c r="N27" s="292"/>
      <c r="O27" s="288">
        <f>$N$46*各種係数!I27</f>
        <v>0</v>
      </c>
      <c r="P27" s="288">
        <f>O27*各種係数!E27</f>
        <v>0</v>
      </c>
      <c r="Q27" s="288">
        <f>O27*各種係数!C27</f>
        <v>0</v>
      </c>
      <c r="R27" s="288">
        <v>0</v>
      </c>
      <c r="S27" s="288">
        <f>R27*各種係数!G27</f>
        <v>0</v>
      </c>
      <c r="T27" s="288">
        <f>R27*各種係数!H27</f>
        <v>0</v>
      </c>
      <c r="U27" s="288">
        <f t="shared" si="0"/>
        <v>0</v>
      </c>
      <c r="V27" s="288">
        <f t="shared" si="2"/>
        <v>0</v>
      </c>
      <c r="W27" s="288">
        <f t="shared" si="1"/>
        <v>0</v>
      </c>
      <c r="X27" s="288">
        <f>D27*各種係数!J27*各種係数!$N$6</f>
        <v>0</v>
      </c>
      <c r="Y27" s="288">
        <f>J27*各種係数!J27*各種係数!$N$6</f>
        <v>0</v>
      </c>
      <c r="Z27" s="288">
        <f>R27*各種係数!J27*各種係数!$N$6</f>
        <v>0</v>
      </c>
      <c r="AA27" s="288">
        <f t="shared" si="5"/>
        <v>0</v>
      </c>
      <c r="AB27" s="288">
        <f>D27*各種係数!K27*各種係数!$N$6</f>
        <v>0</v>
      </c>
      <c r="AC27" s="288">
        <f>J27*各種係数!K27*各種係数!$N$6</f>
        <v>0</v>
      </c>
      <c r="AD27" s="288">
        <f>R27*各種係数!K27*各種係数!$N$6</f>
        <v>0</v>
      </c>
      <c r="AE27" s="288">
        <f t="shared" si="4"/>
        <v>0</v>
      </c>
    </row>
    <row r="28" spans="1:31" ht="13.5" customHeight="1">
      <c r="A28" s="56">
        <v>24</v>
      </c>
      <c r="B28" s="57" t="s">
        <v>293</v>
      </c>
      <c r="C28" s="288">
        <f>価格変換!J29</f>
        <v>0</v>
      </c>
      <c r="D28" s="288">
        <f>C28*各種係数!$F28</f>
        <v>0</v>
      </c>
      <c r="E28" s="288">
        <f>D28*各種係数!G28</f>
        <v>0</v>
      </c>
      <c r="F28" s="288">
        <f>D28*各種係数!H28</f>
        <v>0</v>
      </c>
      <c r="G28" s="288">
        <f>投入係数!$AR83</f>
        <v>0</v>
      </c>
      <c r="H28" s="288">
        <f>G28*各種係数!$E28</f>
        <v>0</v>
      </c>
      <c r="I28" s="288">
        <f>G28*各種係数!D28</f>
        <v>0</v>
      </c>
      <c r="J28" s="288">
        <v>0</v>
      </c>
      <c r="K28" s="288">
        <f>J28*各種係数!G28</f>
        <v>0</v>
      </c>
      <c r="L28" s="288">
        <f>J28*各種係数!H28</f>
        <v>0</v>
      </c>
      <c r="M28" s="291"/>
      <c r="N28" s="292"/>
      <c r="O28" s="288">
        <f>$N$46*各種係数!I28</f>
        <v>0</v>
      </c>
      <c r="P28" s="288">
        <f>O28*各種係数!E28</f>
        <v>0</v>
      </c>
      <c r="Q28" s="288">
        <f>O28*各種係数!C28</f>
        <v>0</v>
      </c>
      <c r="R28" s="288">
        <v>0</v>
      </c>
      <c r="S28" s="288">
        <f>R28*各種係数!G28</f>
        <v>0</v>
      </c>
      <c r="T28" s="288">
        <f>R28*各種係数!H28</f>
        <v>0</v>
      </c>
      <c r="U28" s="288">
        <f t="shared" si="0"/>
        <v>0</v>
      </c>
      <c r="V28" s="288">
        <f t="shared" si="2"/>
        <v>0</v>
      </c>
      <c r="W28" s="288">
        <f t="shared" si="1"/>
        <v>0</v>
      </c>
      <c r="X28" s="288">
        <f>D28*各種係数!J28*各種係数!$N$6</f>
        <v>0</v>
      </c>
      <c r="Y28" s="288">
        <f>J28*各種係数!J28*各種係数!$N$6</f>
        <v>0</v>
      </c>
      <c r="Z28" s="288">
        <f>R28*各種係数!J28*各種係数!$N$6</f>
        <v>0</v>
      </c>
      <c r="AA28" s="288">
        <f t="shared" si="5"/>
        <v>0</v>
      </c>
      <c r="AB28" s="288">
        <f>D28*各種係数!K28*各種係数!$N$6</f>
        <v>0</v>
      </c>
      <c r="AC28" s="288">
        <f>J28*各種係数!K28*各種係数!$N$6</f>
        <v>0</v>
      </c>
      <c r="AD28" s="288">
        <f>R28*各種係数!K28*各種係数!$N$6</f>
        <v>0</v>
      </c>
      <c r="AE28" s="288">
        <f t="shared" si="4"/>
        <v>0</v>
      </c>
    </row>
    <row r="29" spans="1:31" ht="13.5" customHeight="1">
      <c r="A29" s="58">
        <v>25</v>
      </c>
      <c r="B29" s="59" t="s">
        <v>182</v>
      </c>
      <c r="C29" s="293">
        <f>価格変換!J30</f>
        <v>0</v>
      </c>
      <c r="D29" s="293">
        <f>C29*各種係数!$F29</f>
        <v>0</v>
      </c>
      <c r="E29" s="293">
        <f>D29*各種係数!G29</f>
        <v>0</v>
      </c>
      <c r="F29" s="293">
        <f>D29*各種係数!H29</f>
        <v>0</v>
      </c>
      <c r="G29" s="293">
        <f>投入係数!$AR84</f>
        <v>0</v>
      </c>
      <c r="H29" s="293">
        <f>G29*各種係数!$E29</f>
        <v>0</v>
      </c>
      <c r="I29" s="293">
        <f>G29*各種係数!D29</f>
        <v>0</v>
      </c>
      <c r="J29" s="293">
        <v>0</v>
      </c>
      <c r="K29" s="293">
        <f>J29*各種係数!G29</f>
        <v>0</v>
      </c>
      <c r="L29" s="293">
        <f>J29*各種係数!H29</f>
        <v>0</v>
      </c>
      <c r="M29" s="294"/>
      <c r="N29" s="295"/>
      <c r="O29" s="293">
        <f>$N$46*各種係数!I29</f>
        <v>0</v>
      </c>
      <c r="P29" s="293">
        <f>O29*各種係数!E29</f>
        <v>0</v>
      </c>
      <c r="Q29" s="293">
        <f>O29*各種係数!C29</f>
        <v>0</v>
      </c>
      <c r="R29" s="293">
        <v>0</v>
      </c>
      <c r="S29" s="293">
        <f>R29*各種係数!G29</f>
        <v>0</v>
      </c>
      <c r="T29" s="293">
        <f>R29*各種係数!H29</f>
        <v>0</v>
      </c>
      <c r="U29" s="293">
        <f t="shared" si="0"/>
        <v>0</v>
      </c>
      <c r="V29" s="293">
        <f t="shared" si="2"/>
        <v>0</v>
      </c>
      <c r="W29" s="293">
        <f t="shared" si="1"/>
        <v>0</v>
      </c>
      <c r="X29" s="293">
        <f>D29*各種係数!J29*各種係数!$N$6</f>
        <v>0</v>
      </c>
      <c r="Y29" s="293">
        <f>J29*各種係数!J29*各種係数!$N$6</f>
        <v>0</v>
      </c>
      <c r="Z29" s="293">
        <f>R29*各種係数!J29*各種係数!$N$6</f>
        <v>0</v>
      </c>
      <c r="AA29" s="293">
        <f t="shared" si="5"/>
        <v>0</v>
      </c>
      <c r="AB29" s="293">
        <f>D29*各種係数!K29*各種係数!$N$6</f>
        <v>0</v>
      </c>
      <c r="AC29" s="293">
        <f>J29*各種係数!K29*各種係数!$N$6</f>
        <v>0</v>
      </c>
      <c r="AD29" s="293">
        <f>R29*各種係数!K29*各種係数!$N$6</f>
        <v>0</v>
      </c>
      <c r="AE29" s="293">
        <f t="shared" si="4"/>
        <v>0</v>
      </c>
    </row>
    <row r="30" spans="1:31" ht="13.5" customHeight="1">
      <c r="A30" s="56">
        <v>26</v>
      </c>
      <c r="B30" s="57" t="s">
        <v>183</v>
      </c>
      <c r="C30" s="288">
        <f>価格変換!J31</f>
        <v>0</v>
      </c>
      <c r="D30" s="288">
        <f>C30*各種係数!$F30</f>
        <v>0</v>
      </c>
      <c r="E30" s="288">
        <f>D30*各種係数!G30</f>
        <v>0</v>
      </c>
      <c r="F30" s="288">
        <f>D30*各種係数!H30</f>
        <v>0</v>
      </c>
      <c r="G30" s="288">
        <f>投入係数!$AR85</f>
        <v>0</v>
      </c>
      <c r="H30" s="288">
        <f>G30*各種係数!$E30</f>
        <v>0</v>
      </c>
      <c r="I30" s="288">
        <f>G30*各種係数!D30</f>
        <v>0</v>
      </c>
      <c r="J30" s="288">
        <v>0</v>
      </c>
      <c r="K30" s="288">
        <f>J30*各種係数!G30</f>
        <v>0</v>
      </c>
      <c r="L30" s="288">
        <f>J30*各種係数!H30</f>
        <v>0</v>
      </c>
      <c r="M30" s="291"/>
      <c r="N30" s="292"/>
      <c r="O30" s="288">
        <f>$N$46*各種係数!I30</f>
        <v>0</v>
      </c>
      <c r="P30" s="288">
        <f>O30*各種係数!E30</f>
        <v>0</v>
      </c>
      <c r="Q30" s="288">
        <f>O30*各種係数!C30</f>
        <v>0</v>
      </c>
      <c r="R30" s="288">
        <v>0</v>
      </c>
      <c r="S30" s="288">
        <f>R30*各種係数!G30</f>
        <v>0</v>
      </c>
      <c r="T30" s="288">
        <f>R30*各種係数!H30</f>
        <v>0</v>
      </c>
      <c r="U30" s="288">
        <f t="shared" si="0"/>
        <v>0</v>
      </c>
      <c r="V30" s="288">
        <f t="shared" si="2"/>
        <v>0</v>
      </c>
      <c r="W30" s="288">
        <f t="shared" si="1"/>
        <v>0</v>
      </c>
      <c r="X30" s="288">
        <f>D30*各種係数!J30*各種係数!$N$6</f>
        <v>0</v>
      </c>
      <c r="Y30" s="288">
        <f>J30*各種係数!J30*各種係数!$N$6</f>
        <v>0</v>
      </c>
      <c r="Z30" s="288">
        <f>R30*各種係数!J30*各種係数!$N$6</f>
        <v>0</v>
      </c>
      <c r="AA30" s="288">
        <f t="shared" si="5"/>
        <v>0</v>
      </c>
      <c r="AB30" s="288">
        <f>D30*各種係数!K30*各種係数!$N$6</f>
        <v>0</v>
      </c>
      <c r="AC30" s="288">
        <f>J30*各種係数!K30*各種係数!$N$6</f>
        <v>0</v>
      </c>
      <c r="AD30" s="288">
        <f>R30*各種係数!K30*各種係数!$N$6</f>
        <v>0</v>
      </c>
      <c r="AE30" s="288">
        <f t="shared" si="4"/>
        <v>0</v>
      </c>
    </row>
    <row r="31" spans="1:31" ht="13.5" customHeight="1">
      <c r="A31" s="56">
        <v>27</v>
      </c>
      <c r="B31" s="57" t="s">
        <v>184</v>
      </c>
      <c r="C31" s="288">
        <f>価格変換!J32</f>
        <v>0</v>
      </c>
      <c r="D31" s="288">
        <f>C31*各種係数!$F31</f>
        <v>0</v>
      </c>
      <c r="E31" s="288">
        <f>D31*各種係数!G31</f>
        <v>0</v>
      </c>
      <c r="F31" s="288">
        <f>D31*各種係数!H31</f>
        <v>0</v>
      </c>
      <c r="G31" s="288">
        <f>投入係数!$AR86</f>
        <v>0</v>
      </c>
      <c r="H31" s="288">
        <f>G31*各種係数!$E31</f>
        <v>0</v>
      </c>
      <c r="I31" s="288">
        <f>G31*各種係数!D31</f>
        <v>0</v>
      </c>
      <c r="J31" s="288">
        <v>0</v>
      </c>
      <c r="K31" s="288">
        <f>J31*各種係数!G31</f>
        <v>0</v>
      </c>
      <c r="L31" s="288">
        <f>J31*各種係数!H31</f>
        <v>0</v>
      </c>
      <c r="M31" s="291"/>
      <c r="N31" s="292"/>
      <c r="O31" s="288">
        <f>$N$46*各種係数!I31</f>
        <v>0</v>
      </c>
      <c r="P31" s="288">
        <f>O31*各種係数!E31</f>
        <v>0</v>
      </c>
      <c r="Q31" s="288">
        <f>O31*各種係数!C31</f>
        <v>0</v>
      </c>
      <c r="R31" s="288">
        <v>0</v>
      </c>
      <c r="S31" s="288">
        <f>R31*各種係数!G31</f>
        <v>0</v>
      </c>
      <c r="T31" s="288">
        <f>R31*各種係数!H31</f>
        <v>0</v>
      </c>
      <c r="U31" s="288">
        <f t="shared" si="0"/>
        <v>0</v>
      </c>
      <c r="V31" s="288">
        <f t="shared" si="2"/>
        <v>0</v>
      </c>
      <c r="W31" s="288">
        <f t="shared" si="1"/>
        <v>0</v>
      </c>
      <c r="X31" s="288">
        <f>D31*各種係数!J31*各種係数!$N$6</f>
        <v>0</v>
      </c>
      <c r="Y31" s="288">
        <f>J31*各種係数!J31*各種係数!$N$6</f>
        <v>0</v>
      </c>
      <c r="Z31" s="288">
        <f>R31*各種係数!J31*各種係数!$N$6</f>
        <v>0</v>
      </c>
      <c r="AA31" s="288">
        <f t="shared" si="5"/>
        <v>0</v>
      </c>
      <c r="AB31" s="288">
        <f>D31*各種係数!K31*各種係数!$N$6</f>
        <v>0</v>
      </c>
      <c r="AC31" s="288">
        <f>J31*各種係数!K31*各種係数!$N$6</f>
        <v>0</v>
      </c>
      <c r="AD31" s="288">
        <f>R31*各種係数!K31*各種係数!$N$6</f>
        <v>0</v>
      </c>
      <c r="AE31" s="288">
        <f t="shared" si="4"/>
        <v>0</v>
      </c>
    </row>
    <row r="32" spans="1:31" ht="13.5" customHeight="1">
      <c r="A32" s="56">
        <v>28</v>
      </c>
      <c r="B32" s="57" t="s">
        <v>294</v>
      </c>
      <c r="C32" s="288">
        <f>価格変換!J33</f>
        <v>0</v>
      </c>
      <c r="D32" s="288">
        <f>C32*各種係数!$F32</f>
        <v>0</v>
      </c>
      <c r="E32" s="288">
        <f>D32*各種係数!G32</f>
        <v>0</v>
      </c>
      <c r="F32" s="288">
        <f>D32*各種係数!H32</f>
        <v>0</v>
      </c>
      <c r="G32" s="288">
        <f>投入係数!$AR87</f>
        <v>0</v>
      </c>
      <c r="H32" s="288">
        <f>G32*各種係数!$E32</f>
        <v>0</v>
      </c>
      <c r="I32" s="288">
        <f>G32*各種係数!D32</f>
        <v>0</v>
      </c>
      <c r="J32" s="288">
        <v>0</v>
      </c>
      <c r="K32" s="288">
        <f>J32*各種係数!G32</f>
        <v>0</v>
      </c>
      <c r="L32" s="288">
        <f>J32*各種係数!H32</f>
        <v>0</v>
      </c>
      <c r="M32" s="291"/>
      <c r="N32" s="292"/>
      <c r="O32" s="288">
        <f>$N$46*各種係数!I32</f>
        <v>0</v>
      </c>
      <c r="P32" s="288">
        <f>O32*各種係数!E32</f>
        <v>0</v>
      </c>
      <c r="Q32" s="288">
        <f>O32*各種係数!C32</f>
        <v>0</v>
      </c>
      <c r="R32" s="288">
        <v>0</v>
      </c>
      <c r="S32" s="288">
        <f>R32*各種係数!G32</f>
        <v>0</v>
      </c>
      <c r="T32" s="288">
        <f>R32*各種係数!H32</f>
        <v>0</v>
      </c>
      <c r="U32" s="288">
        <f t="shared" si="0"/>
        <v>0</v>
      </c>
      <c r="V32" s="288">
        <f t="shared" si="2"/>
        <v>0</v>
      </c>
      <c r="W32" s="288">
        <f t="shared" si="1"/>
        <v>0</v>
      </c>
      <c r="X32" s="288">
        <f>D32*各種係数!J32*各種係数!$N$6</f>
        <v>0</v>
      </c>
      <c r="Y32" s="288">
        <f>J32*各種係数!J32*各種係数!$N$6</f>
        <v>0</v>
      </c>
      <c r="Z32" s="288">
        <f>R32*各種係数!J32*各種係数!$N$6</f>
        <v>0</v>
      </c>
      <c r="AA32" s="288">
        <f t="shared" si="5"/>
        <v>0</v>
      </c>
      <c r="AB32" s="288">
        <f>D32*各種係数!K32*各種係数!$N$6</f>
        <v>0</v>
      </c>
      <c r="AC32" s="288">
        <f>J32*各種係数!K32*各種係数!$N$6</f>
        <v>0</v>
      </c>
      <c r="AD32" s="288">
        <f>R32*各種係数!K32*各種係数!$N$6</f>
        <v>0</v>
      </c>
      <c r="AE32" s="288">
        <f t="shared" si="4"/>
        <v>0</v>
      </c>
    </row>
    <row r="33" spans="1:31" ht="13.5" customHeight="1">
      <c r="A33" s="56">
        <v>29</v>
      </c>
      <c r="B33" s="57" t="s">
        <v>185</v>
      </c>
      <c r="C33" s="288">
        <f>価格変換!J34</f>
        <v>0</v>
      </c>
      <c r="D33" s="288">
        <f>C33*各種係数!$F33</f>
        <v>0</v>
      </c>
      <c r="E33" s="288">
        <f>D33*各種係数!G33</f>
        <v>0</v>
      </c>
      <c r="F33" s="288">
        <f>D33*各種係数!H33</f>
        <v>0</v>
      </c>
      <c r="G33" s="288">
        <f>投入係数!$AR88</f>
        <v>0</v>
      </c>
      <c r="H33" s="288">
        <f>G33*各種係数!$E33</f>
        <v>0</v>
      </c>
      <c r="I33" s="288">
        <f>G33*各種係数!D33</f>
        <v>0</v>
      </c>
      <c r="J33" s="288">
        <v>0</v>
      </c>
      <c r="K33" s="288">
        <f>J33*各種係数!G33</f>
        <v>0</v>
      </c>
      <c r="L33" s="288">
        <f>J33*各種係数!H33</f>
        <v>0</v>
      </c>
      <c r="M33" s="291"/>
      <c r="N33" s="292"/>
      <c r="O33" s="288">
        <f>$N$46*各種係数!I33</f>
        <v>0</v>
      </c>
      <c r="P33" s="288">
        <f>O33*各種係数!E33</f>
        <v>0</v>
      </c>
      <c r="Q33" s="288">
        <f>O33*各種係数!C33</f>
        <v>0</v>
      </c>
      <c r="R33" s="288">
        <v>0</v>
      </c>
      <c r="S33" s="288">
        <f>R33*各種係数!G33</f>
        <v>0</v>
      </c>
      <c r="T33" s="288">
        <f>R33*各種係数!H33</f>
        <v>0</v>
      </c>
      <c r="U33" s="288">
        <f t="shared" si="0"/>
        <v>0</v>
      </c>
      <c r="V33" s="288">
        <f t="shared" si="2"/>
        <v>0</v>
      </c>
      <c r="W33" s="288">
        <f t="shared" si="1"/>
        <v>0</v>
      </c>
      <c r="X33" s="288">
        <f>D33*各種係数!J33*各種係数!$N$6</f>
        <v>0</v>
      </c>
      <c r="Y33" s="288">
        <f>J33*各種係数!J33*各種係数!$N$6</f>
        <v>0</v>
      </c>
      <c r="Z33" s="288">
        <f>R33*各種係数!J33*各種係数!$N$6</f>
        <v>0</v>
      </c>
      <c r="AA33" s="288">
        <f t="shared" si="5"/>
        <v>0</v>
      </c>
      <c r="AB33" s="288">
        <f>D33*各種係数!K33*各種係数!$N$6</f>
        <v>0</v>
      </c>
      <c r="AC33" s="288">
        <f>J33*各種係数!K33*各種係数!$N$6</f>
        <v>0</v>
      </c>
      <c r="AD33" s="288">
        <f>R33*各種係数!K33*各種係数!$N$6</f>
        <v>0</v>
      </c>
      <c r="AE33" s="288">
        <f t="shared" si="4"/>
        <v>0</v>
      </c>
    </row>
    <row r="34" spans="1:31" ht="13.5" customHeight="1">
      <c r="A34" s="58">
        <v>30</v>
      </c>
      <c r="B34" s="59" t="s">
        <v>186</v>
      </c>
      <c r="C34" s="293">
        <f>価格変換!J35</f>
        <v>0</v>
      </c>
      <c r="D34" s="293">
        <f>C34*各種係数!$F34</f>
        <v>0</v>
      </c>
      <c r="E34" s="293">
        <f>D34*各種係数!G34</f>
        <v>0</v>
      </c>
      <c r="F34" s="293">
        <f>D34*各種係数!H34</f>
        <v>0</v>
      </c>
      <c r="G34" s="293">
        <f>投入係数!$AR89</f>
        <v>0</v>
      </c>
      <c r="H34" s="293">
        <f>G34*各種係数!$E34</f>
        <v>0</v>
      </c>
      <c r="I34" s="293">
        <f>G34*各種係数!D34</f>
        <v>0</v>
      </c>
      <c r="J34" s="293">
        <v>0</v>
      </c>
      <c r="K34" s="293">
        <f>J34*各種係数!G34</f>
        <v>0</v>
      </c>
      <c r="L34" s="293">
        <f>J34*各種係数!H34</f>
        <v>0</v>
      </c>
      <c r="M34" s="294"/>
      <c r="N34" s="295"/>
      <c r="O34" s="293">
        <f>$N$46*各種係数!I34</f>
        <v>0</v>
      </c>
      <c r="P34" s="293">
        <f>O34*各種係数!E34</f>
        <v>0</v>
      </c>
      <c r="Q34" s="293">
        <f>O34*各種係数!C34</f>
        <v>0</v>
      </c>
      <c r="R34" s="293">
        <v>0</v>
      </c>
      <c r="S34" s="293">
        <f>R34*各種係数!G34</f>
        <v>0</v>
      </c>
      <c r="T34" s="293">
        <f>R34*各種係数!H34</f>
        <v>0</v>
      </c>
      <c r="U34" s="293">
        <f t="shared" si="0"/>
        <v>0</v>
      </c>
      <c r="V34" s="293">
        <f t="shared" si="2"/>
        <v>0</v>
      </c>
      <c r="W34" s="293">
        <f t="shared" si="1"/>
        <v>0</v>
      </c>
      <c r="X34" s="293">
        <f>D34*各種係数!J34*各種係数!$N$6</f>
        <v>0</v>
      </c>
      <c r="Y34" s="293">
        <f>J34*各種係数!J34*各種係数!$N$6</f>
        <v>0</v>
      </c>
      <c r="Z34" s="293">
        <f>R34*各種係数!J34*各種係数!$N$6</f>
        <v>0</v>
      </c>
      <c r="AA34" s="293">
        <f t="shared" si="5"/>
        <v>0</v>
      </c>
      <c r="AB34" s="293">
        <f>D34*各種係数!K34*各種係数!$N$6</f>
        <v>0</v>
      </c>
      <c r="AC34" s="293">
        <f>J34*各種係数!K34*各種係数!$N$6</f>
        <v>0</v>
      </c>
      <c r="AD34" s="293">
        <f>R34*各種係数!K34*各種係数!$N$6</f>
        <v>0</v>
      </c>
      <c r="AE34" s="293">
        <f t="shared" si="4"/>
        <v>0</v>
      </c>
    </row>
    <row r="35" spans="1:31" ht="13.5" customHeight="1">
      <c r="A35" s="56">
        <v>31</v>
      </c>
      <c r="B35" s="57" t="s">
        <v>187</v>
      </c>
      <c r="C35" s="288">
        <f>価格変換!J36</f>
        <v>0</v>
      </c>
      <c r="D35" s="288">
        <f>C35*各種係数!$F35</f>
        <v>0</v>
      </c>
      <c r="E35" s="288">
        <f>D35*各種係数!G35</f>
        <v>0</v>
      </c>
      <c r="F35" s="288">
        <f>D35*各種係数!H35</f>
        <v>0</v>
      </c>
      <c r="G35" s="288">
        <f>投入係数!$AR90</f>
        <v>0</v>
      </c>
      <c r="H35" s="288">
        <f>G35*各種係数!$E35</f>
        <v>0</v>
      </c>
      <c r="I35" s="288">
        <f>G35*各種係数!D35</f>
        <v>0</v>
      </c>
      <c r="J35" s="288">
        <v>0</v>
      </c>
      <c r="K35" s="288">
        <f>J35*各種係数!G35</f>
        <v>0</v>
      </c>
      <c r="L35" s="288">
        <f>J35*各種係数!H35</f>
        <v>0</v>
      </c>
      <c r="M35" s="291"/>
      <c r="N35" s="292"/>
      <c r="O35" s="288">
        <f>$N$46*各種係数!I35</f>
        <v>0</v>
      </c>
      <c r="P35" s="288">
        <f>O35*各種係数!E35</f>
        <v>0</v>
      </c>
      <c r="Q35" s="288">
        <f>O35*各種係数!C35</f>
        <v>0</v>
      </c>
      <c r="R35" s="288">
        <v>0</v>
      </c>
      <c r="S35" s="288">
        <f>R35*各種係数!G35</f>
        <v>0</v>
      </c>
      <c r="T35" s="288">
        <f>R35*各種係数!H35</f>
        <v>0</v>
      </c>
      <c r="U35" s="288">
        <f t="shared" si="0"/>
        <v>0</v>
      </c>
      <c r="V35" s="288">
        <f t="shared" si="2"/>
        <v>0</v>
      </c>
      <c r="W35" s="288">
        <f t="shared" si="1"/>
        <v>0</v>
      </c>
      <c r="X35" s="288">
        <f>D35*各種係数!J35*各種係数!$N$6</f>
        <v>0</v>
      </c>
      <c r="Y35" s="288">
        <f>J35*各種係数!J35*各種係数!$N$6</f>
        <v>0</v>
      </c>
      <c r="Z35" s="288">
        <f>R35*各種係数!J35*各種係数!$N$6</f>
        <v>0</v>
      </c>
      <c r="AA35" s="288">
        <f t="shared" si="5"/>
        <v>0</v>
      </c>
      <c r="AB35" s="288">
        <f>D35*各種係数!K35*各種係数!$N$6</f>
        <v>0</v>
      </c>
      <c r="AC35" s="288">
        <f>J35*各種係数!K35*各種係数!$N$6</f>
        <v>0</v>
      </c>
      <c r="AD35" s="288">
        <f>R35*各種係数!K35*各種係数!$N$6</f>
        <v>0</v>
      </c>
      <c r="AE35" s="288">
        <f t="shared" si="4"/>
        <v>0</v>
      </c>
    </row>
    <row r="36" spans="1:31" ht="13.5" customHeight="1">
      <c r="A36" s="56">
        <v>32</v>
      </c>
      <c r="B36" s="57" t="s">
        <v>295</v>
      </c>
      <c r="C36" s="288">
        <f>価格変換!J37</f>
        <v>0</v>
      </c>
      <c r="D36" s="288">
        <f>C36*各種係数!$F36</f>
        <v>0</v>
      </c>
      <c r="E36" s="288">
        <f>D36*各種係数!G36</f>
        <v>0</v>
      </c>
      <c r="F36" s="288">
        <f>D36*各種係数!H36</f>
        <v>0</v>
      </c>
      <c r="G36" s="288">
        <f>投入係数!$AR91</f>
        <v>0</v>
      </c>
      <c r="H36" s="288">
        <f>G36*各種係数!$E36</f>
        <v>0</v>
      </c>
      <c r="I36" s="288">
        <f>G36*各種係数!D36</f>
        <v>0</v>
      </c>
      <c r="J36" s="288">
        <v>0</v>
      </c>
      <c r="K36" s="288">
        <f>J36*各種係数!G36</f>
        <v>0</v>
      </c>
      <c r="L36" s="288">
        <f>J36*各種係数!H36</f>
        <v>0</v>
      </c>
      <c r="M36" s="291"/>
      <c r="N36" s="292"/>
      <c r="O36" s="288">
        <f>$N$46*各種係数!I36</f>
        <v>0</v>
      </c>
      <c r="P36" s="288">
        <f>O36*各種係数!E36</f>
        <v>0</v>
      </c>
      <c r="Q36" s="288">
        <f>O36*各種係数!C36</f>
        <v>0</v>
      </c>
      <c r="R36" s="288">
        <v>0</v>
      </c>
      <c r="S36" s="288">
        <f>R36*各種係数!G36</f>
        <v>0</v>
      </c>
      <c r="T36" s="288">
        <f>R36*各種係数!H36</f>
        <v>0</v>
      </c>
      <c r="U36" s="288">
        <f t="shared" si="0"/>
        <v>0</v>
      </c>
      <c r="V36" s="288">
        <f t="shared" si="2"/>
        <v>0</v>
      </c>
      <c r="W36" s="288">
        <f t="shared" si="1"/>
        <v>0</v>
      </c>
      <c r="X36" s="288">
        <f>D36*各種係数!J36*各種係数!$N$6</f>
        <v>0</v>
      </c>
      <c r="Y36" s="288">
        <f>J36*各種係数!J36*各種係数!$N$6</f>
        <v>0</v>
      </c>
      <c r="Z36" s="288">
        <f>R36*各種係数!J36*各種係数!$N$6</f>
        <v>0</v>
      </c>
      <c r="AA36" s="288">
        <f t="shared" si="5"/>
        <v>0</v>
      </c>
      <c r="AB36" s="288">
        <f>D36*各種係数!K36*各種係数!$N$6</f>
        <v>0</v>
      </c>
      <c r="AC36" s="288">
        <f>J36*各種係数!K36*各種係数!$N$6</f>
        <v>0</v>
      </c>
      <c r="AD36" s="288">
        <f>R36*各種係数!K36*各種係数!$N$6</f>
        <v>0</v>
      </c>
      <c r="AE36" s="288">
        <f t="shared" si="4"/>
        <v>0</v>
      </c>
    </row>
    <row r="37" spans="1:31" ht="13.5" customHeight="1">
      <c r="A37" s="56">
        <v>33</v>
      </c>
      <c r="B37" s="57" t="s">
        <v>296</v>
      </c>
      <c r="C37" s="288">
        <f>価格変換!J38</f>
        <v>0</v>
      </c>
      <c r="D37" s="288">
        <f>C37*各種係数!$F37</f>
        <v>0</v>
      </c>
      <c r="E37" s="288">
        <f>D37*各種係数!G37</f>
        <v>0</v>
      </c>
      <c r="F37" s="288">
        <f>D37*各種係数!H37</f>
        <v>0</v>
      </c>
      <c r="G37" s="288">
        <f>投入係数!$AR92</f>
        <v>0</v>
      </c>
      <c r="H37" s="288">
        <f>G37*各種係数!$E37</f>
        <v>0</v>
      </c>
      <c r="I37" s="288">
        <f>G37*各種係数!D37</f>
        <v>0</v>
      </c>
      <c r="J37" s="288">
        <v>0</v>
      </c>
      <c r="K37" s="288">
        <f>J37*各種係数!G37</f>
        <v>0</v>
      </c>
      <c r="L37" s="288">
        <f>J37*各種係数!H37</f>
        <v>0</v>
      </c>
      <c r="M37" s="291"/>
      <c r="N37" s="292"/>
      <c r="O37" s="288">
        <f>$N$46*各種係数!I37</f>
        <v>0</v>
      </c>
      <c r="P37" s="288">
        <f>O37*各種係数!E37</f>
        <v>0</v>
      </c>
      <c r="Q37" s="288">
        <f>O37*各種係数!C37</f>
        <v>0</v>
      </c>
      <c r="R37" s="288">
        <v>0</v>
      </c>
      <c r="S37" s="288">
        <f>R37*各種係数!G37</f>
        <v>0</v>
      </c>
      <c r="T37" s="288">
        <f>R37*各種係数!H37</f>
        <v>0</v>
      </c>
      <c r="U37" s="288">
        <f t="shared" si="0"/>
        <v>0</v>
      </c>
      <c r="V37" s="288">
        <f t="shared" si="2"/>
        <v>0</v>
      </c>
      <c r="W37" s="288">
        <f t="shared" si="1"/>
        <v>0</v>
      </c>
      <c r="X37" s="288">
        <f>D37*各種係数!J37*各種係数!$N$6</f>
        <v>0</v>
      </c>
      <c r="Y37" s="288">
        <f>J37*各種係数!J37*各種係数!$N$6</f>
        <v>0</v>
      </c>
      <c r="Z37" s="288">
        <f>R37*各種係数!J37*各種係数!$N$6</f>
        <v>0</v>
      </c>
      <c r="AA37" s="288">
        <f t="shared" si="5"/>
        <v>0</v>
      </c>
      <c r="AB37" s="288">
        <f>D37*各種係数!K37*各種係数!$N$6</f>
        <v>0</v>
      </c>
      <c r="AC37" s="288">
        <f>J37*各種係数!K37*各種係数!$N$6</f>
        <v>0</v>
      </c>
      <c r="AD37" s="288">
        <f>R37*各種係数!K37*各種係数!$N$6</f>
        <v>0</v>
      </c>
      <c r="AE37" s="288">
        <f t="shared" si="4"/>
        <v>0</v>
      </c>
    </row>
    <row r="38" spans="1:31" ht="13.5" customHeight="1">
      <c r="A38" s="56">
        <v>34</v>
      </c>
      <c r="B38" s="57" t="s">
        <v>297</v>
      </c>
      <c r="C38" s="288">
        <f>価格変換!J39</f>
        <v>0</v>
      </c>
      <c r="D38" s="288">
        <f>C38*各種係数!$F38</f>
        <v>0</v>
      </c>
      <c r="E38" s="288">
        <f>D38*各種係数!G38</f>
        <v>0</v>
      </c>
      <c r="F38" s="288">
        <f>D38*各種係数!H38</f>
        <v>0</v>
      </c>
      <c r="G38" s="288">
        <f>投入係数!$AR93</f>
        <v>0</v>
      </c>
      <c r="H38" s="288">
        <f>G38*各種係数!$E38</f>
        <v>0</v>
      </c>
      <c r="I38" s="288">
        <f>G38*各種係数!D38</f>
        <v>0</v>
      </c>
      <c r="J38" s="288">
        <v>0</v>
      </c>
      <c r="K38" s="288">
        <f>J38*各種係数!G38</f>
        <v>0</v>
      </c>
      <c r="L38" s="288">
        <f>J38*各種係数!H38</f>
        <v>0</v>
      </c>
      <c r="M38" s="291"/>
      <c r="N38" s="292"/>
      <c r="O38" s="288">
        <f>$N$46*各種係数!I38</f>
        <v>0</v>
      </c>
      <c r="P38" s="288">
        <f>O38*各種係数!E38</f>
        <v>0</v>
      </c>
      <c r="Q38" s="288">
        <f>O38*各種係数!C38</f>
        <v>0</v>
      </c>
      <c r="R38" s="288">
        <v>0</v>
      </c>
      <c r="S38" s="288">
        <f>R38*各種係数!G38</f>
        <v>0</v>
      </c>
      <c r="T38" s="288">
        <f>R38*各種係数!H38</f>
        <v>0</v>
      </c>
      <c r="U38" s="288">
        <f t="shared" si="0"/>
        <v>0</v>
      </c>
      <c r="V38" s="288">
        <f t="shared" si="2"/>
        <v>0</v>
      </c>
      <c r="W38" s="288">
        <f t="shared" si="1"/>
        <v>0</v>
      </c>
      <c r="X38" s="288">
        <f>D38*各種係数!J38*各種係数!$N$6</f>
        <v>0</v>
      </c>
      <c r="Y38" s="288">
        <f>J38*各種係数!J38*各種係数!$N$6</f>
        <v>0</v>
      </c>
      <c r="Z38" s="288">
        <f>R38*各種係数!J38*各種係数!$N$6</f>
        <v>0</v>
      </c>
      <c r="AA38" s="288">
        <f t="shared" si="5"/>
        <v>0</v>
      </c>
      <c r="AB38" s="288">
        <f>D38*各種係数!K38*各種係数!$N$6</f>
        <v>0</v>
      </c>
      <c r="AC38" s="288">
        <f>J38*各種係数!K38*各種係数!$N$6</f>
        <v>0</v>
      </c>
      <c r="AD38" s="288">
        <f>R38*各種係数!K38*各種係数!$N$6</f>
        <v>0</v>
      </c>
      <c r="AE38" s="288">
        <f t="shared" si="4"/>
        <v>0</v>
      </c>
    </row>
    <row r="39" spans="1:31" ht="13.5" customHeight="1">
      <c r="A39" s="58">
        <v>35</v>
      </c>
      <c r="B39" s="59" t="s">
        <v>34</v>
      </c>
      <c r="C39" s="293">
        <f>価格変換!J40</f>
        <v>0</v>
      </c>
      <c r="D39" s="293">
        <f>C39*各種係数!$F39</f>
        <v>0</v>
      </c>
      <c r="E39" s="293">
        <f>D39*各種係数!G39</f>
        <v>0</v>
      </c>
      <c r="F39" s="293">
        <f>D39*各種係数!H39</f>
        <v>0</v>
      </c>
      <c r="G39" s="293">
        <f>投入係数!$AR94</f>
        <v>0</v>
      </c>
      <c r="H39" s="293">
        <f>G39*各種係数!$E39</f>
        <v>0</v>
      </c>
      <c r="I39" s="293">
        <f>G39*各種係数!D39</f>
        <v>0</v>
      </c>
      <c r="J39" s="293">
        <v>0</v>
      </c>
      <c r="K39" s="293">
        <f>J39*各種係数!G39</f>
        <v>0</v>
      </c>
      <c r="L39" s="293">
        <f>J39*各種係数!H39</f>
        <v>0</v>
      </c>
      <c r="M39" s="294"/>
      <c r="N39" s="295"/>
      <c r="O39" s="293">
        <f>$N$46*各種係数!I39</f>
        <v>0</v>
      </c>
      <c r="P39" s="293">
        <f>O39*各種係数!E39</f>
        <v>0</v>
      </c>
      <c r="Q39" s="293">
        <f>O39*各種係数!C39</f>
        <v>0</v>
      </c>
      <c r="R39" s="293">
        <v>0</v>
      </c>
      <c r="S39" s="293">
        <f>R39*各種係数!G39</f>
        <v>0</v>
      </c>
      <c r="T39" s="293">
        <f>R39*各種係数!H39</f>
        <v>0</v>
      </c>
      <c r="U39" s="293">
        <f t="shared" si="0"/>
        <v>0</v>
      </c>
      <c r="V39" s="293">
        <f t="shared" si="2"/>
        <v>0</v>
      </c>
      <c r="W39" s="293">
        <f t="shared" si="1"/>
        <v>0</v>
      </c>
      <c r="X39" s="293">
        <f>D39*各種係数!J39*各種係数!$N$6</f>
        <v>0</v>
      </c>
      <c r="Y39" s="293">
        <f>J39*各種係数!J39*各種係数!$N$6</f>
        <v>0</v>
      </c>
      <c r="Z39" s="293">
        <f>R39*各種係数!J39*各種係数!$N$6</f>
        <v>0</v>
      </c>
      <c r="AA39" s="293">
        <f t="shared" si="5"/>
        <v>0</v>
      </c>
      <c r="AB39" s="293">
        <f>D39*各種係数!K39*各種係数!$N$6</f>
        <v>0</v>
      </c>
      <c r="AC39" s="293">
        <f>J39*各種係数!K39*各種係数!$N$6</f>
        <v>0</v>
      </c>
      <c r="AD39" s="293">
        <f>R39*各種係数!K39*各種係数!$N$6</f>
        <v>0</v>
      </c>
      <c r="AE39" s="293">
        <f t="shared" si="4"/>
        <v>0</v>
      </c>
    </row>
    <row r="40" spans="1:31" ht="13.5" customHeight="1">
      <c r="A40" s="56">
        <v>36</v>
      </c>
      <c r="B40" s="57" t="s">
        <v>37</v>
      </c>
      <c r="C40" s="288">
        <f>価格変換!J41</f>
        <v>0</v>
      </c>
      <c r="D40" s="288">
        <f>C40*各種係数!$F40</f>
        <v>0</v>
      </c>
      <c r="E40" s="288">
        <f>D40*各種係数!G40</f>
        <v>0</v>
      </c>
      <c r="F40" s="288">
        <f>D40*各種係数!H40</f>
        <v>0</v>
      </c>
      <c r="G40" s="288">
        <f>投入係数!$AR95</f>
        <v>0</v>
      </c>
      <c r="H40" s="288">
        <f>G40*各種係数!$E40</f>
        <v>0</v>
      </c>
      <c r="I40" s="288">
        <f>G40*各種係数!D40</f>
        <v>0</v>
      </c>
      <c r="J40" s="288">
        <v>0</v>
      </c>
      <c r="K40" s="288">
        <f>J40*各種係数!G40</f>
        <v>0</v>
      </c>
      <c r="L40" s="288">
        <f>J40*各種係数!H40</f>
        <v>0</v>
      </c>
      <c r="M40" s="291"/>
      <c r="N40" s="292"/>
      <c r="O40" s="288">
        <f>$N$46*各種係数!I40</f>
        <v>0</v>
      </c>
      <c r="P40" s="288">
        <f>O40*各種係数!E40</f>
        <v>0</v>
      </c>
      <c r="Q40" s="288">
        <f>O40*各種係数!C40</f>
        <v>0</v>
      </c>
      <c r="R40" s="288">
        <v>0</v>
      </c>
      <c r="S40" s="288">
        <f>R40*各種係数!G40</f>
        <v>0</v>
      </c>
      <c r="T40" s="288">
        <f>R40*各種係数!H40</f>
        <v>0</v>
      </c>
      <c r="U40" s="288">
        <f t="shared" si="0"/>
        <v>0</v>
      </c>
      <c r="V40" s="288">
        <f t="shared" si="2"/>
        <v>0</v>
      </c>
      <c r="W40" s="288">
        <f t="shared" si="1"/>
        <v>0</v>
      </c>
      <c r="X40" s="288">
        <f>D40*各種係数!J40*各種係数!$N$6</f>
        <v>0</v>
      </c>
      <c r="Y40" s="288">
        <f>J40*各種係数!J40*各種係数!$N$6</f>
        <v>0</v>
      </c>
      <c r="Z40" s="288">
        <f>R40*各種係数!J40*各種係数!$N$6</f>
        <v>0</v>
      </c>
      <c r="AA40" s="288">
        <f t="shared" si="5"/>
        <v>0</v>
      </c>
      <c r="AB40" s="288">
        <f>D40*各種係数!K40*各種係数!$N$6</f>
        <v>0</v>
      </c>
      <c r="AC40" s="288">
        <f>J40*各種係数!K40*各種係数!$N$6</f>
        <v>0</v>
      </c>
      <c r="AD40" s="288">
        <f>R40*各種係数!K40*各種係数!$N$6</f>
        <v>0</v>
      </c>
      <c r="AE40" s="288">
        <f t="shared" si="4"/>
        <v>0</v>
      </c>
    </row>
    <row r="41" spans="1:31" ht="13.5" customHeight="1">
      <c r="A41" s="56">
        <v>37</v>
      </c>
      <c r="B41" s="57" t="s">
        <v>339</v>
      </c>
      <c r="C41" s="288">
        <f>価格変換!J42</f>
        <v>0</v>
      </c>
      <c r="D41" s="288">
        <f>C41*各種係数!$F41</f>
        <v>0</v>
      </c>
      <c r="E41" s="288">
        <f>D41*各種係数!G41</f>
        <v>0</v>
      </c>
      <c r="F41" s="288">
        <f>D41*各種係数!H41</f>
        <v>0</v>
      </c>
      <c r="G41" s="288">
        <f>投入係数!$AR96</f>
        <v>0</v>
      </c>
      <c r="H41" s="288">
        <f>G41*各種係数!$E41</f>
        <v>0</v>
      </c>
      <c r="I41" s="288">
        <f>G41*各種係数!D41</f>
        <v>0</v>
      </c>
      <c r="J41" s="288">
        <v>0</v>
      </c>
      <c r="K41" s="288">
        <f>J41*各種係数!G41</f>
        <v>0</v>
      </c>
      <c r="L41" s="288">
        <f>J41*各種係数!H41</f>
        <v>0</v>
      </c>
      <c r="M41" s="291"/>
      <c r="N41" s="292"/>
      <c r="O41" s="288">
        <f>$N$46*各種係数!I41</f>
        <v>0</v>
      </c>
      <c r="P41" s="288">
        <f>O41*各種係数!E41</f>
        <v>0</v>
      </c>
      <c r="Q41" s="288">
        <f>O41*各種係数!C41</f>
        <v>0</v>
      </c>
      <c r="R41" s="288">
        <v>0</v>
      </c>
      <c r="S41" s="288">
        <f>R41*各種係数!G41</f>
        <v>0</v>
      </c>
      <c r="T41" s="288">
        <f>R41*各種係数!H41</f>
        <v>0</v>
      </c>
      <c r="U41" s="288">
        <f t="shared" si="0"/>
        <v>0</v>
      </c>
      <c r="V41" s="288">
        <f t="shared" si="2"/>
        <v>0</v>
      </c>
      <c r="W41" s="288">
        <f t="shared" si="1"/>
        <v>0</v>
      </c>
      <c r="X41" s="288">
        <f>D41*各種係数!J41*各種係数!$N$6</f>
        <v>0</v>
      </c>
      <c r="Y41" s="288">
        <f>J41*各種係数!J41*各種係数!$N$6</f>
        <v>0</v>
      </c>
      <c r="Z41" s="288">
        <f>R41*各種係数!J41*各種係数!$N$6</f>
        <v>0</v>
      </c>
      <c r="AA41" s="288">
        <f t="shared" si="5"/>
        <v>0</v>
      </c>
      <c r="AB41" s="288">
        <f>D41*各種係数!K41*各種係数!$N$6</f>
        <v>0</v>
      </c>
      <c r="AC41" s="288">
        <f>J41*各種係数!K41*各種係数!$N$6</f>
        <v>0</v>
      </c>
      <c r="AD41" s="288">
        <f>R41*各種係数!K41*各種係数!$N$6</f>
        <v>0</v>
      </c>
      <c r="AE41" s="288">
        <f t="shared" si="4"/>
        <v>0</v>
      </c>
    </row>
    <row r="42" spans="1:31" ht="13.5" customHeight="1">
      <c r="A42" s="56">
        <v>38</v>
      </c>
      <c r="B42" s="57" t="s">
        <v>299</v>
      </c>
      <c r="C42" s="288">
        <f>価格変換!J43</f>
        <v>0</v>
      </c>
      <c r="D42" s="288">
        <f>C42*各種係数!$F42</f>
        <v>0</v>
      </c>
      <c r="E42" s="288">
        <f>D42*各種係数!G42</f>
        <v>0</v>
      </c>
      <c r="F42" s="288">
        <f>D42*各種係数!H42</f>
        <v>0</v>
      </c>
      <c r="G42" s="288">
        <f>投入係数!$AR97</f>
        <v>0</v>
      </c>
      <c r="H42" s="288">
        <f>G42*各種係数!$E42</f>
        <v>0</v>
      </c>
      <c r="I42" s="288">
        <f>G42*各種係数!D42</f>
        <v>0</v>
      </c>
      <c r="J42" s="288">
        <v>0</v>
      </c>
      <c r="K42" s="288">
        <f>J42*各種係数!G42</f>
        <v>0</v>
      </c>
      <c r="L42" s="288">
        <f>J42*各種係数!H42</f>
        <v>0</v>
      </c>
      <c r="M42" s="291"/>
      <c r="N42" s="292"/>
      <c r="O42" s="288">
        <f>$N$46*各種係数!I42</f>
        <v>0</v>
      </c>
      <c r="P42" s="288">
        <f>O42*各種係数!E42</f>
        <v>0</v>
      </c>
      <c r="Q42" s="288">
        <f>O42*各種係数!C42</f>
        <v>0</v>
      </c>
      <c r="R42" s="288">
        <v>0</v>
      </c>
      <c r="S42" s="288">
        <f>R42*各種係数!G42</f>
        <v>0</v>
      </c>
      <c r="T42" s="288">
        <f>R42*各種係数!H42</f>
        <v>0</v>
      </c>
      <c r="U42" s="288">
        <f t="shared" si="0"/>
        <v>0</v>
      </c>
      <c r="V42" s="288">
        <f t="shared" si="2"/>
        <v>0</v>
      </c>
      <c r="W42" s="288">
        <f t="shared" si="1"/>
        <v>0</v>
      </c>
      <c r="X42" s="288">
        <f>D42*各種係数!J42*各種係数!$N$6</f>
        <v>0</v>
      </c>
      <c r="Y42" s="288">
        <f>J42*各種係数!J42*各種係数!$N$6</f>
        <v>0</v>
      </c>
      <c r="Z42" s="288">
        <f>R42*各種係数!J42*各種係数!$N$6</f>
        <v>0</v>
      </c>
      <c r="AA42" s="288">
        <f t="shared" si="5"/>
        <v>0</v>
      </c>
      <c r="AB42" s="288">
        <f>D42*各種係数!K42*各種係数!$N$6</f>
        <v>0</v>
      </c>
      <c r="AC42" s="288">
        <f>J42*各種係数!K42*各種係数!$N$6</f>
        <v>0</v>
      </c>
      <c r="AD42" s="288">
        <f>R42*各種係数!K42*各種係数!$N$6</f>
        <v>0</v>
      </c>
      <c r="AE42" s="288">
        <f t="shared" si="4"/>
        <v>0</v>
      </c>
    </row>
    <row r="43" spans="1:31" ht="13.5" customHeight="1">
      <c r="A43" s="56">
        <v>39</v>
      </c>
      <c r="B43" s="57" t="s">
        <v>300</v>
      </c>
      <c r="C43" s="288">
        <f>価格変換!J44</f>
        <v>0</v>
      </c>
      <c r="D43" s="288">
        <f>C43*各種係数!$F43</f>
        <v>0</v>
      </c>
      <c r="E43" s="288">
        <f>D43*各種係数!G43</f>
        <v>0</v>
      </c>
      <c r="F43" s="288">
        <f>D43*各種係数!H43</f>
        <v>0</v>
      </c>
      <c r="G43" s="288">
        <f>投入係数!$AR98</f>
        <v>0</v>
      </c>
      <c r="H43" s="288">
        <f>G43*各種係数!$E43</f>
        <v>0</v>
      </c>
      <c r="I43" s="288">
        <f>G43*各種係数!D43</f>
        <v>0</v>
      </c>
      <c r="J43" s="288">
        <v>0</v>
      </c>
      <c r="K43" s="288">
        <f>J43*各種係数!G43</f>
        <v>0</v>
      </c>
      <c r="L43" s="288">
        <f>J43*各種係数!H43</f>
        <v>0</v>
      </c>
      <c r="M43" s="291"/>
      <c r="N43" s="292"/>
      <c r="O43" s="288">
        <f>$N$46*各種係数!I43</f>
        <v>0</v>
      </c>
      <c r="P43" s="288">
        <f>O43*各種係数!E43</f>
        <v>0</v>
      </c>
      <c r="Q43" s="288">
        <f>O43*各種係数!C43</f>
        <v>0</v>
      </c>
      <c r="R43" s="288">
        <v>0</v>
      </c>
      <c r="S43" s="288">
        <f>R43*各種係数!G43</f>
        <v>0</v>
      </c>
      <c r="T43" s="288">
        <f>R43*各種係数!H43</f>
        <v>0</v>
      </c>
      <c r="U43" s="288">
        <f t="shared" si="0"/>
        <v>0</v>
      </c>
      <c r="V43" s="288">
        <f t="shared" si="2"/>
        <v>0</v>
      </c>
      <c r="W43" s="288">
        <f t="shared" si="1"/>
        <v>0</v>
      </c>
      <c r="X43" s="288">
        <f>D43*各種係数!J43*各種係数!$N$6</f>
        <v>0</v>
      </c>
      <c r="Y43" s="288">
        <f>J43*各種係数!J43*各種係数!$N$6</f>
        <v>0</v>
      </c>
      <c r="Z43" s="288">
        <f>R43*各種係数!J43*各種係数!$N$6</f>
        <v>0</v>
      </c>
      <c r="AA43" s="288">
        <f t="shared" si="5"/>
        <v>0</v>
      </c>
      <c r="AB43" s="288">
        <f>D43*各種係数!K43*各種係数!$N$6</f>
        <v>0</v>
      </c>
      <c r="AC43" s="288">
        <f>J43*各種係数!K43*各種係数!$N$6</f>
        <v>0</v>
      </c>
      <c r="AD43" s="288">
        <f>R43*各種係数!K43*各種係数!$N$6</f>
        <v>0</v>
      </c>
      <c r="AE43" s="288">
        <f t="shared" si="4"/>
        <v>0</v>
      </c>
    </row>
    <row r="44" spans="1:31" ht="13.5" customHeight="1">
      <c r="A44" s="58">
        <v>40</v>
      </c>
      <c r="B44" s="59" t="s">
        <v>193</v>
      </c>
      <c r="C44" s="293">
        <f>価格変換!J45</f>
        <v>0</v>
      </c>
      <c r="D44" s="293">
        <f>C44*各種係数!$F44</f>
        <v>0</v>
      </c>
      <c r="E44" s="293">
        <f>D44*各種係数!G44</f>
        <v>0</v>
      </c>
      <c r="F44" s="293">
        <f>D44*各種係数!H44</f>
        <v>0</v>
      </c>
      <c r="G44" s="293">
        <f>投入係数!$AR99</f>
        <v>0</v>
      </c>
      <c r="H44" s="293">
        <f>G44*各種係数!$E44</f>
        <v>0</v>
      </c>
      <c r="I44" s="293">
        <f>G44*各種係数!D44</f>
        <v>0</v>
      </c>
      <c r="J44" s="293">
        <v>0</v>
      </c>
      <c r="K44" s="293">
        <f>J44*各種係数!G44</f>
        <v>0</v>
      </c>
      <c r="L44" s="293">
        <f>J44*各種係数!H44</f>
        <v>0</v>
      </c>
      <c r="M44" s="294"/>
      <c r="N44" s="295"/>
      <c r="O44" s="293">
        <f>$N$46*各種係数!I44</f>
        <v>0</v>
      </c>
      <c r="P44" s="293">
        <f>O44*各種係数!E44</f>
        <v>0</v>
      </c>
      <c r="Q44" s="293">
        <f>O44*各種係数!C44</f>
        <v>0</v>
      </c>
      <c r="R44" s="293">
        <v>0</v>
      </c>
      <c r="S44" s="293">
        <f>R44*各種係数!G44</f>
        <v>0</v>
      </c>
      <c r="T44" s="293">
        <f>R44*各種係数!H44</f>
        <v>0</v>
      </c>
      <c r="U44" s="293">
        <f t="shared" si="0"/>
        <v>0</v>
      </c>
      <c r="V44" s="293">
        <f t="shared" si="2"/>
        <v>0</v>
      </c>
      <c r="W44" s="293">
        <f t="shared" si="1"/>
        <v>0</v>
      </c>
      <c r="X44" s="293">
        <f>D44*各種係数!J44*各種係数!$N$6</f>
        <v>0</v>
      </c>
      <c r="Y44" s="293">
        <f>J44*各種係数!J44*各種係数!$N$6</f>
        <v>0</v>
      </c>
      <c r="Z44" s="293">
        <f>R44*各種係数!J44*各種係数!$N$6</f>
        <v>0</v>
      </c>
      <c r="AA44" s="293">
        <f t="shared" si="5"/>
        <v>0</v>
      </c>
      <c r="AB44" s="293">
        <f>D44*各種係数!K44*各種係数!$N$6</f>
        <v>0</v>
      </c>
      <c r="AC44" s="293">
        <f>J44*各種係数!K44*各種係数!$N$6</f>
        <v>0</v>
      </c>
      <c r="AD44" s="293">
        <f>R44*各種係数!K44*各種係数!$N$6</f>
        <v>0</v>
      </c>
      <c r="AE44" s="293">
        <f t="shared" si="4"/>
        <v>0</v>
      </c>
    </row>
    <row r="45" spans="1:31" ht="13.5" customHeight="1">
      <c r="A45" s="56">
        <v>41</v>
      </c>
      <c r="B45" s="57" t="s">
        <v>194</v>
      </c>
      <c r="C45" s="288">
        <f>価格変換!J46</f>
        <v>0</v>
      </c>
      <c r="D45" s="288">
        <f>C45*各種係数!$F45</f>
        <v>0</v>
      </c>
      <c r="E45" s="288">
        <f>D45*各種係数!G45</f>
        <v>0</v>
      </c>
      <c r="F45" s="288">
        <f>D45*各種係数!H45</f>
        <v>0</v>
      </c>
      <c r="G45" s="288">
        <f>投入係数!$AR100</f>
        <v>0</v>
      </c>
      <c r="H45" s="288">
        <f>G45*各種係数!$E45</f>
        <v>0</v>
      </c>
      <c r="I45" s="288">
        <f>G45*各種係数!D45</f>
        <v>0</v>
      </c>
      <c r="J45" s="288">
        <v>0</v>
      </c>
      <c r="K45" s="288">
        <f>J45*各種係数!G45</f>
        <v>0</v>
      </c>
      <c r="L45" s="288">
        <f>J45*各種係数!H45</f>
        <v>0</v>
      </c>
      <c r="M45" s="296"/>
      <c r="N45" s="297"/>
      <c r="O45" s="288">
        <f>$N$46*各種係数!I45</f>
        <v>0</v>
      </c>
      <c r="P45" s="288">
        <f>O45*各種係数!E45</f>
        <v>0</v>
      </c>
      <c r="Q45" s="288">
        <f>O45*各種係数!C45</f>
        <v>0</v>
      </c>
      <c r="R45" s="288">
        <v>0</v>
      </c>
      <c r="S45" s="288">
        <f>R45*各種係数!G45</f>
        <v>0</v>
      </c>
      <c r="T45" s="288">
        <f>R45*各種係数!H45</f>
        <v>0</v>
      </c>
      <c r="U45" s="288">
        <f t="shared" si="0"/>
        <v>0</v>
      </c>
      <c r="V45" s="288">
        <f t="shared" si="2"/>
        <v>0</v>
      </c>
      <c r="W45" s="288">
        <f t="shared" si="1"/>
        <v>0</v>
      </c>
      <c r="X45" s="288">
        <f>D45*各種係数!J45*各種係数!$N$6</f>
        <v>0</v>
      </c>
      <c r="Y45" s="288">
        <f>J45*各種係数!J45*各種係数!$N$6</f>
        <v>0</v>
      </c>
      <c r="Z45" s="288">
        <f>R45*各種係数!J45*各種係数!$N$6</f>
        <v>0</v>
      </c>
      <c r="AA45" s="288">
        <f t="shared" si="5"/>
        <v>0</v>
      </c>
      <c r="AB45" s="288">
        <f>D45*各種係数!K45*各種係数!$N$6</f>
        <v>0</v>
      </c>
      <c r="AC45" s="288">
        <f>J45*各種係数!K45*各種係数!$N$6</f>
        <v>0</v>
      </c>
      <c r="AD45" s="288">
        <f>R45*各種係数!K45*各種係数!$N$6</f>
        <v>0</v>
      </c>
      <c r="AE45" s="288">
        <f t="shared" si="4"/>
        <v>0</v>
      </c>
    </row>
    <row r="46" spans="1:31" ht="13.5" customHeight="1">
      <c r="A46" s="60"/>
      <c r="B46" s="61" t="s">
        <v>195</v>
      </c>
      <c r="C46" s="298">
        <f t="shared" ref="C46:L46" si="6">SUM(C5:C45)</f>
        <v>0</v>
      </c>
      <c r="D46" s="298">
        <f t="shared" si="6"/>
        <v>0</v>
      </c>
      <c r="E46" s="298">
        <f t="shared" si="6"/>
        <v>0</v>
      </c>
      <c r="F46" s="298">
        <f t="shared" si="6"/>
        <v>0</v>
      </c>
      <c r="G46" s="298">
        <f t="shared" si="6"/>
        <v>0</v>
      </c>
      <c r="H46" s="298">
        <f t="shared" si="6"/>
        <v>0</v>
      </c>
      <c r="I46" s="298">
        <f t="shared" si="6"/>
        <v>0</v>
      </c>
      <c r="J46" s="298">
        <f t="shared" si="6"/>
        <v>0</v>
      </c>
      <c r="K46" s="298">
        <f t="shared" si="6"/>
        <v>0</v>
      </c>
      <c r="L46" s="298">
        <f t="shared" si="6"/>
        <v>0</v>
      </c>
      <c r="M46" s="299">
        <f>データ入力表!D58</f>
        <v>0</v>
      </c>
      <c r="N46" s="300">
        <f>(F46+L46)*$M$46</f>
        <v>0</v>
      </c>
      <c r="O46" s="298">
        <f t="shared" ref="O46:AE46" si="7">SUM(O5:O45)</f>
        <v>0</v>
      </c>
      <c r="P46" s="298">
        <f t="shared" si="7"/>
        <v>0</v>
      </c>
      <c r="Q46" s="298">
        <f t="shared" si="7"/>
        <v>0</v>
      </c>
      <c r="R46" s="298">
        <f t="shared" si="7"/>
        <v>0</v>
      </c>
      <c r="S46" s="298">
        <f t="shared" si="7"/>
        <v>0</v>
      </c>
      <c r="T46" s="298">
        <f t="shared" si="7"/>
        <v>0</v>
      </c>
      <c r="U46" s="298">
        <f t="shared" si="7"/>
        <v>0</v>
      </c>
      <c r="V46" s="298">
        <f t="shared" si="7"/>
        <v>0</v>
      </c>
      <c r="W46" s="298">
        <f t="shared" si="7"/>
        <v>0</v>
      </c>
      <c r="X46" s="298">
        <f t="shared" si="7"/>
        <v>0</v>
      </c>
      <c r="Y46" s="298">
        <f t="shared" si="7"/>
        <v>0</v>
      </c>
      <c r="Z46" s="298">
        <f t="shared" si="7"/>
        <v>0</v>
      </c>
      <c r="AA46" s="298">
        <f t="shared" si="7"/>
        <v>0</v>
      </c>
      <c r="AB46" s="298">
        <f t="shared" si="7"/>
        <v>0</v>
      </c>
      <c r="AC46" s="298">
        <f t="shared" si="7"/>
        <v>0</v>
      </c>
      <c r="AD46" s="298">
        <f t="shared" si="7"/>
        <v>0</v>
      </c>
      <c r="AE46" s="298">
        <f t="shared" si="7"/>
        <v>0</v>
      </c>
    </row>
    <row r="47" spans="1:31" s="320" customFormat="1" ht="13.5" customHeight="1">
      <c r="A47" s="318"/>
      <c r="B47" s="318"/>
      <c r="C47" s="318"/>
      <c r="D47" s="319"/>
      <c r="E47" s="319"/>
      <c r="F47" s="319"/>
      <c r="G47" s="319"/>
      <c r="H47" s="319"/>
      <c r="I47" s="319"/>
      <c r="J47" s="319"/>
      <c r="K47" s="319"/>
      <c r="L47" s="319"/>
      <c r="M47" s="318"/>
      <c r="N47" s="319"/>
      <c r="O47" s="318"/>
      <c r="P47" s="319"/>
      <c r="Q47" s="319"/>
      <c r="R47" s="319"/>
      <c r="S47" s="319"/>
      <c r="T47" s="319"/>
      <c r="U47" s="319"/>
      <c r="V47" s="319"/>
      <c r="W47" s="319"/>
      <c r="X47" s="319"/>
      <c r="Y47" s="319"/>
      <c r="Z47" s="319"/>
      <c r="AA47" s="319"/>
      <c r="AB47" s="319"/>
      <c r="AC47" s="319"/>
      <c r="AD47" s="319"/>
      <c r="AE47" s="319"/>
    </row>
    <row r="48" spans="1:31" ht="13.5" customHeight="1">
      <c r="A48" s="359"/>
      <c r="B48" s="360"/>
      <c r="C48" s="359" t="s">
        <v>280</v>
      </c>
      <c r="D48" s="360" t="s">
        <v>278</v>
      </c>
      <c r="E48" s="62"/>
      <c r="F48" s="63"/>
    </row>
    <row r="49" spans="1:40" ht="13.5" customHeight="1">
      <c r="A49" s="361"/>
      <c r="B49" s="360"/>
      <c r="C49" s="361"/>
      <c r="D49" s="360" t="s">
        <v>359</v>
      </c>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row>
    <row r="50" spans="1:40" ht="13.5" customHeight="1">
      <c r="A50" s="361"/>
      <c r="B50" s="360"/>
      <c r="C50" s="361"/>
      <c r="D50" s="363" t="s">
        <v>344</v>
      </c>
    </row>
    <row r="51" spans="1:40" ht="13.5" customHeight="1">
      <c r="A51" s="361"/>
      <c r="B51" s="360"/>
      <c r="C51" s="361"/>
      <c r="D51" s="363" t="s">
        <v>345</v>
      </c>
    </row>
  </sheetData>
  <phoneticPr fontId="3"/>
  <pageMargins left="0.39370078740157483" right="0.39370078740157483" top="0.70866141732283472" bottom="0.39370078740157483" header="0.31496062992125984" footer="0.31496062992125984"/>
  <pageSetup paperSize="9" scale="70" pageOrder="overThenDown" orientation="landscape" horizontalDpi="300" verticalDpi="300" r:id="rId1"/>
  <colBreaks count="2" manualBreakCount="2">
    <brk id="15" max="1048575" man="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sheetPr>
  <dimension ref="A1:J52"/>
  <sheetViews>
    <sheetView workbookViewId="0"/>
  </sheetViews>
  <sheetFormatPr defaultColWidth="9.140625" defaultRowHeight="12"/>
  <cols>
    <col min="1" max="1" width="6.7109375" style="49" customWidth="1"/>
    <col min="2" max="2" width="25.7109375" style="49" customWidth="1"/>
    <col min="3" max="4" width="12.7109375" style="49" customWidth="1"/>
    <col min="5" max="6" width="12.7109375" style="50" customWidth="1"/>
    <col min="7" max="10" width="12.7109375" style="49" customWidth="1"/>
    <col min="11" max="16384" width="9.140625" style="49"/>
  </cols>
  <sheetData>
    <row r="1" spans="1:10">
      <c r="A1" s="49" t="s">
        <v>75</v>
      </c>
    </row>
    <row r="2" spans="1:10">
      <c r="A2" s="55"/>
      <c r="B2" s="55"/>
      <c r="E2" s="49"/>
      <c r="F2" s="49"/>
    </row>
    <row r="3" spans="1:10" ht="13.5" customHeight="1">
      <c r="A3" s="87"/>
      <c r="B3" s="90"/>
      <c r="C3" s="263" t="s">
        <v>77</v>
      </c>
      <c r="D3" s="465" t="s">
        <v>79</v>
      </c>
      <c r="E3" s="466"/>
      <c r="F3" s="97" t="s">
        <v>82</v>
      </c>
      <c r="G3" s="99"/>
      <c r="H3" s="99"/>
      <c r="I3" s="98"/>
      <c r="J3" s="263" t="s">
        <v>77</v>
      </c>
    </row>
    <row r="4" spans="1:10" ht="13.5" customHeight="1">
      <c r="A4" s="88"/>
      <c r="B4" s="91"/>
      <c r="C4" s="262" t="s">
        <v>78</v>
      </c>
      <c r="D4" s="262" t="s">
        <v>80</v>
      </c>
      <c r="E4" s="262" t="s">
        <v>81</v>
      </c>
      <c r="F4" s="262" t="s">
        <v>80</v>
      </c>
      <c r="G4" s="262" t="s">
        <v>81</v>
      </c>
      <c r="H4" s="262" t="s">
        <v>76</v>
      </c>
      <c r="I4" s="262" t="s">
        <v>83</v>
      </c>
      <c r="J4" s="262" t="s">
        <v>84</v>
      </c>
    </row>
    <row r="5" spans="1:10" ht="13.5" customHeight="1">
      <c r="A5" s="89"/>
      <c r="B5" s="92"/>
      <c r="C5" s="261" t="s">
        <v>85</v>
      </c>
      <c r="D5" s="261" t="s">
        <v>86</v>
      </c>
      <c r="E5" s="261" t="s">
        <v>87</v>
      </c>
      <c r="F5" s="261" t="s">
        <v>88</v>
      </c>
      <c r="G5" s="261" t="s">
        <v>89</v>
      </c>
      <c r="H5" s="261" t="s">
        <v>90</v>
      </c>
      <c r="I5" s="261" t="s">
        <v>91</v>
      </c>
      <c r="J5" s="261" t="s">
        <v>92</v>
      </c>
    </row>
    <row r="6" spans="1:10" ht="13.5" customHeight="1">
      <c r="A6" s="56">
        <v>1</v>
      </c>
      <c r="B6" s="57" t="s">
        <v>0</v>
      </c>
      <c r="C6" s="124">
        <f>IF(データ入力表!$D$53="購入者価格",データ入力表!E10,"")</f>
        <v>0</v>
      </c>
      <c r="D6" s="101">
        <f>マージン!C4</f>
        <v>0.26082787370824906</v>
      </c>
      <c r="E6" s="101">
        <f>マージン!D4</f>
        <v>4.0829104752855346E-2</v>
      </c>
      <c r="F6" s="124">
        <f>IF(データ入力表!$D$53="購入者価格",$C6*D6,"")</f>
        <v>0</v>
      </c>
      <c r="G6" s="124">
        <f>IF(データ入力表!$D$53="購入者価格",$C6*E6,"")</f>
        <v>0</v>
      </c>
      <c r="H6" s="124">
        <f>SUM(F6:G6)</f>
        <v>0</v>
      </c>
      <c r="I6" s="94"/>
      <c r="J6" s="124">
        <f>IF(データ入力表!$D$53="購入者価格",C6-H6+I6,IF(データ入力表!$D$53="生産者価格",データ入力表!E10))</f>
        <v>0</v>
      </c>
    </row>
    <row r="7" spans="1:10" ht="13.5" customHeight="1">
      <c r="A7" s="56">
        <v>2</v>
      </c>
      <c r="B7" s="57" t="s">
        <v>1</v>
      </c>
      <c r="C7" s="124">
        <f>IF(データ入力表!$D$53="購入者価格",データ入力表!E11,"")</f>
        <v>0</v>
      </c>
      <c r="D7" s="101">
        <f>マージン!C5</f>
        <v>0.21797701872036809</v>
      </c>
      <c r="E7" s="101">
        <f>マージン!D5</f>
        <v>3.1804802074933601E-2</v>
      </c>
      <c r="F7" s="124">
        <f>IF(データ入力表!$D$53="購入者価格",$C7*D7,"")</f>
        <v>0</v>
      </c>
      <c r="G7" s="124">
        <f>IF(データ入力表!$D$53="購入者価格",$C7*E7,"")</f>
        <v>0</v>
      </c>
      <c r="H7" s="124">
        <f>SUM(F7:G7)</f>
        <v>0</v>
      </c>
      <c r="I7" s="94"/>
      <c r="J7" s="124">
        <f>IF(データ入力表!$D$53="購入者価格",C7-H7+I7,IF(データ入力表!$D$53="生産者価格",データ入力表!E11))</f>
        <v>0</v>
      </c>
    </row>
    <row r="8" spans="1:10" ht="13.5" customHeight="1">
      <c r="A8" s="56">
        <v>3</v>
      </c>
      <c r="B8" s="57" t="s">
        <v>2</v>
      </c>
      <c r="C8" s="124">
        <f>IF(データ入力表!$D$53="購入者価格",データ入力表!E12,"")</f>
        <v>0</v>
      </c>
      <c r="D8" s="101">
        <f>マージン!C6</f>
        <v>0.24930029364152415</v>
      </c>
      <c r="E8" s="101">
        <f>マージン!D6</f>
        <v>3.3308393561263416E-2</v>
      </c>
      <c r="F8" s="124">
        <f>IF(データ入力表!$D$53="購入者価格",$C8*D8,"")</f>
        <v>0</v>
      </c>
      <c r="G8" s="124">
        <f>IF(データ入力表!$D$53="購入者価格",$C8*E8,"")</f>
        <v>0</v>
      </c>
      <c r="H8" s="124">
        <f t="shared" ref="H8:H46" si="0">SUM(F8:G8)</f>
        <v>0</v>
      </c>
      <c r="I8" s="94"/>
      <c r="J8" s="124">
        <f>IF(データ入力表!$D$53="購入者価格",C8-H8+I8,IF(データ入力表!$D$53="生産者価格",データ入力表!E12))</f>
        <v>0</v>
      </c>
    </row>
    <row r="9" spans="1:10" ht="13.5" customHeight="1">
      <c r="A9" s="56">
        <v>4</v>
      </c>
      <c r="B9" s="57" t="s">
        <v>3</v>
      </c>
      <c r="C9" s="124">
        <f>IF(データ入力表!$D$53="購入者価格",データ入力表!E13,"")</f>
        <v>0</v>
      </c>
      <c r="D9" s="101">
        <f>マージン!C7</f>
        <v>2.2528180695691236E-2</v>
      </c>
      <c r="E9" s="101">
        <f>マージン!D7</f>
        <v>6.6403067077407646E-2</v>
      </c>
      <c r="F9" s="124">
        <f>IF(データ入力表!$D$53="購入者価格",$C9*D9,"")</f>
        <v>0</v>
      </c>
      <c r="G9" s="124">
        <f>IF(データ入力表!$D$53="購入者価格",$C9*E9,"")</f>
        <v>0</v>
      </c>
      <c r="H9" s="124">
        <f t="shared" si="0"/>
        <v>0</v>
      </c>
      <c r="I9" s="94"/>
      <c r="J9" s="124">
        <f>IF(データ入力表!$D$53="購入者価格",C9-H9+I9,IF(データ入力表!$D$53="生産者価格",データ入力表!E13))</f>
        <v>0</v>
      </c>
    </row>
    <row r="10" spans="1:10" ht="13.5" customHeight="1">
      <c r="A10" s="58">
        <v>5</v>
      </c>
      <c r="B10" s="59" t="s">
        <v>56</v>
      </c>
      <c r="C10" s="129">
        <f>IF(データ入力表!$D$53="購入者価格",データ入力表!E14,"")</f>
        <v>0</v>
      </c>
      <c r="D10" s="102">
        <f>マージン!C8</f>
        <v>0.32257496101304423</v>
      </c>
      <c r="E10" s="102">
        <f>マージン!D8</f>
        <v>3.2171338179978581E-2</v>
      </c>
      <c r="F10" s="129">
        <f>IF(データ入力表!$D$53="購入者価格",$C10*D10,"")</f>
        <v>0</v>
      </c>
      <c r="G10" s="129">
        <f>IF(データ入力表!$D$53="購入者価格",$C10*E10,"")</f>
        <v>0</v>
      </c>
      <c r="H10" s="129">
        <f t="shared" si="0"/>
        <v>0</v>
      </c>
      <c r="I10" s="100"/>
      <c r="J10" s="129">
        <f>IF(データ入力表!$D$53="購入者価格",C10-H10+I10,IF(データ入力表!$D$53="生産者価格",データ入力表!E14))</f>
        <v>0</v>
      </c>
    </row>
    <row r="11" spans="1:10" ht="13.5" customHeight="1">
      <c r="A11" s="56">
        <v>6</v>
      </c>
      <c r="B11" s="57" t="s">
        <v>5</v>
      </c>
      <c r="C11" s="124">
        <f>IF(データ入力表!$D$53="購入者価格",データ入力表!E15,"")</f>
        <v>0</v>
      </c>
      <c r="D11" s="101">
        <f>マージン!C9</f>
        <v>0.43944914757410253</v>
      </c>
      <c r="E11" s="101">
        <f>マージン!D9</f>
        <v>2.4548546158944525E-2</v>
      </c>
      <c r="F11" s="124">
        <f>IF(データ入力表!$D$53="購入者価格",$C11*D11,"")</f>
        <v>0</v>
      </c>
      <c r="G11" s="124">
        <f>IF(データ入力表!$D$53="購入者価格",$C11*E11,"")</f>
        <v>0</v>
      </c>
      <c r="H11" s="124">
        <f t="shared" si="0"/>
        <v>0</v>
      </c>
      <c r="I11" s="94"/>
      <c r="J11" s="124">
        <f>IF(データ入力表!$D$53="購入者価格",C11-H11+I11,IF(データ入力表!$D$53="生産者価格",データ入力表!E15))</f>
        <v>0</v>
      </c>
    </row>
    <row r="12" spans="1:10" ht="13.5" customHeight="1">
      <c r="A12" s="56">
        <v>7</v>
      </c>
      <c r="B12" s="57" t="s">
        <v>6</v>
      </c>
      <c r="C12" s="124">
        <f>IF(データ入力表!$D$53="購入者価格",データ入力表!E16,"")</f>
        <v>0</v>
      </c>
      <c r="D12" s="101">
        <f>マージン!C10</f>
        <v>0.23349686800485506</v>
      </c>
      <c r="E12" s="101">
        <f>マージン!D10</f>
        <v>5.8003940153580597E-2</v>
      </c>
      <c r="F12" s="124">
        <f>IF(データ入力表!$D$53="購入者価格",$C12*D12,"")</f>
        <v>0</v>
      </c>
      <c r="G12" s="124">
        <f>IF(データ入力表!$D$53="購入者価格",$C12*E12,"")</f>
        <v>0</v>
      </c>
      <c r="H12" s="124">
        <f t="shared" si="0"/>
        <v>0</v>
      </c>
      <c r="I12" s="94"/>
      <c r="J12" s="124">
        <f>IF(データ入力表!$D$53="購入者価格",C12-H12+I12,IF(データ入力表!$D$53="生産者価格",データ入力表!E16))</f>
        <v>0</v>
      </c>
    </row>
    <row r="13" spans="1:10" ht="13.5" customHeight="1">
      <c r="A13" s="56">
        <v>8</v>
      </c>
      <c r="B13" s="57" t="s">
        <v>69</v>
      </c>
      <c r="C13" s="124">
        <f>IF(データ入力表!$D$53="購入者価格",データ入力表!E17,"")</f>
        <v>0</v>
      </c>
      <c r="D13" s="101">
        <f>マージン!C11</f>
        <v>5.5435777480309159E-2</v>
      </c>
      <c r="E13" s="101">
        <f>マージン!D11</f>
        <v>3.4918690171664116E-2</v>
      </c>
      <c r="F13" s="124">
        <f>IF(データ入力表!$D$53="購入者価格",$C13*D13,"")</f>
        <v>0</v>
      </c>
      <c r="G13" s="124">
        <f>IF(データ入力表!$D$53="購入者価格",$C13*E13,"")</f>
        <v>0</v>
      </c>
      <c r="H13" s="124">
        <f t="shared" si="0"/>
        <v>0</v>
      </c>
      <c r="I13" s="94"/>
      <c r="J13" s="124">
        <f>IF(データ入力表!$D$53="購入者価格",C13-H13+I13,IF(データ入力表!$D$53="生産者価格",データ入力表!E17))</f>
        <v>0</v>
      </c>
    </row>
    <row r="14" spans="1:10" ht="13.5" customHeight="1">
      <c r="A14" s="56">
        <v>9</v>
      </c>
      <c r="B14" s="57" t="s">
        <v>8</v>
      </c>
      <c r="C14" s="124">
        <f>IF(データ入力表!$D$53="購入者価格",データ入力表!E18,"")</f>
        <v>0</v>
      </c>
      <c r="D14" s="101">
        <f>マージン!C12</f>
        <v>0.20029497135644653</v>
      </c>
      <c r="E14" s="101">
        <f>マージン!D12</f>
        <v>2.6939157259421205E-2</v>
      </c>
      <c r="F14" s="124">
        <f>IF(データ入力表!$D$53="購入者価格",$C14*D14,"")</f>
        <v>0</v>
      </c>
      <c r="G14" s="124">
        <f>IF(データ入力表!$D$53="購入者価格",$C14*E14,"")</f>
        <v>0</v>
      </c>
      <c r="H14" s="124">
        <f t="shared" si="0"/>
        <v>0</v>
      </c>
      <c r="I14" s="94"/>
      <c r="J14" s="124">
        <f>IF(データ入力表!$D$53="購入者価格",C14-H14+I14,IF(データ入力表!$D$53="生産者価格",データ入力表!E18))</f>
        <v>0</v>
      </c>
    </row>
    <row r="15" spans="1:10" ht="13.5" customHeight="1">
      <c r="A15" s="58">
        <v>10</v>
      </c>
      <c r="B15" s="59" t="s">
        <v>9</v>
      </c>
      <c r="C15" s="129">
        <f>IF(データ入力表!$D$53="購入者価格",データ入力表!E19,"")</f>
        <v>0</v>
      </c>
      <c r="D15" s="102">
        <f>マージン!C13</f>
        <v>0.19636393192438267</v>
      </c>
      <c r="E15" s="102">
        <f>マージン!D13</f>
        <v>2.1219492730162302E-2</v>
      </c>
      <c r="F15" s="129">
        <f>IF(データ入力表!$D$53="購入者価格",$C15*D15,"")</f>
        <v>0</v>
      </c>
      <c r="G15" s="129">
        <f>IF(データ入力表!$D$53="購入者価格",$C15*E15,"")</f>
        <v>0</v>
      </c>
      <c r="H15" s="129">
        <f t="shared" si="0"/>
        <v>0</v>
      </c>
      <c r="I15" s="100"/>
      <c r="J15" s="129">
        <f>IF(データ入力表!$D$53="購入者価格",C15-H15+I15,IF(データ入力表!$D$53="生産者価格",データ入力表!E19))</f>
        <v>0</v>
      </c>
    </row>
    <row r="16" spans="1:10" ht="13.5" customHeight="1">
      <c r="A16" s="56">
        <v>11</v>
      </c>
      <c r="B16" s="57" t="s">
        <v>10</v>
      </c>
      <c r="C16" s="124">
        <f>IF(データ入力表!$D$53="購入者価格",データ入力表!E20,"")</f>
        <v>0</v>
      </c>
      <c r="D16" s="101">
        <f>マージン!C14</f>
        <v>0.17440420627094513</v>
      </c>
      <c r="E16" s="101">
        <f>マージン!D14</f>
        <v>5.2555253025537728E-2</v>
      </c>
      <c r="F16" s="124">
        <f>IF(データ入力表!$D$53="購入者価格",$C16*D16,"")</f>
        <v>0</v>
      </c>
      <c r="G16" s="124">
        <f>IF(データ入力表!$D$53="購入者価格",$C16*E16,"")</f>
        <v>0</v>
      </c>
      <c r="H16" s="124">
        <f t="shared" si="0"/>
        <v>0</v>
      </c>
      <c r="I16" s="94"/>
      <c r="J16" s="124">
        <f>IF(データ入力表!$D$53="購入者価格",C16-H16+I16,IF(データ入力表!$D$53="生産者価格",データ入力表!E20))</f>
        <v>0</v>
      </c>
    </row>
    <row r="17" spans="1:10" ht="13.5" customHeight="1">
      <c r="A17" s="56">
        <v>12</v>
      </c>
      <c r="B17" s="57" t="s">
        <v>11</v>
      </c>
      <c r="C17" s="124">
        <f>IF(データ入力表!$D$53="購入者価格",データ入力表!E21,"")</f>
        <v>0</v>
      </c>
      <c r="D17" s="101">
        <f>マージン!C15</f>
        <v>5.915135091480242E-2</v>
      </c>
      <c r="E17" s="101">
        <f>マージン!D15</f>
        <v>2.707816710740028E-2</v>
      </c>
      <c r="F17" s="124">
        <f>IF(データ入力表!$D$53="購入者価格",$C17*D17,"")</f>
        <v>0</v>
      </c>
      <c r="G17" s="124">
        <f>IF(データ入力表!$D$53="購入者価格",$C17*E17,"")</f>
        <v>0</v>
      </c>
      <c r="H17" s="124">
        <f t="shared" si="0"/>
        <v>0</v>
      </c>
      <c r="I17" s="94"/>
      <c r="J17" s="124">
        <f>IF(データ入力表!$D$53="購入者価格",C17-H17+I17,IF(データ入力表!$D$53="生産者価格",データ入力表!E21))</f>
        <v>0</v>
      </c>
    </row>
    <row r="18" spans="1:10" ht="13.5" customHeight="1">
      <c r="A18" s="56">
        <v>13</v>
      </c>
      <c r="B18" s="57" t="s">
        <v>12</v>
      </c>
      <c r="C18" s="124">
        <f>IF(データ入力表!$D$53="購入者価格",データ入力表!E22,"")</f>
        <v>0</v>
      </c>
      <c r="D18" s="101">
        <f>マージン!C16</f>
        <v>0.10162141323543349</v>
      </c>
      <c r="E18" s="101">
        <f>マージン!D16</f>
        <v>2.9411655995861995E-2</v>
      </c>
      <c r="F18" s="124">
        <f>IF(データ入力表!$D$53="購入者価格",$C18*D18,"")</f>
        <v>0</v>
      </c>
      <c r="G18" s="124">
        <f>IF(データ入力表!$D$53="購入者価格",$C18*E18,"")</f>
        <v>0</v>
      </c>
      <c r="H18" s="124">
        <f t="shared" si="0"/>
        <v>0</v>
      </c>
      <c r="I18" s="94"/>
      <c r="J18" s="124">
        <f>IF(データ入力表!$D$53="購入者価格",C18-H18+I18,IF(データ入力表!$D$53="生産者価格",データ入力表!E22))</f>
        <v>0</v>
      </c>
    </row>
    <row r="19" spans="1:10" ht="13.5" customHeight="1">
      <c r="A19" s="56">
        <v>14</v>
      </c>
      <c r="B19" s="57" t="s">
        <v>13</v>
      </c>
      <c r="C19" s="124">
        <f>IF(データ入力表!$D$53="購入者価格",データ入力表!E23,"")</f>
        <v>0</v>
      </c>
      <c r="D19" s="101">
        <f>マージン!C17</f>
        <v>0.13281570784749258</v>
      </c>
      <c r="E19" s="101">
        <f>マージン!D17</f>
        <v>4.3831298767209842E-2</v>
      </c>
      <c r="F19" s="124">
        <f>IF(データ入力表!$D$53="購入者価格",$C19*D19,"")</f>
        <v>0</v>
      </c>
      <c r="G19" s="124">
        <f>IF(データ入力表!$D$53="購入者価格",$C19*E19,"")</f>
        <v>0</v>
      </c>
      <c r="H19" s="124">
        <f t="shared" si="0"/>
        <v>0</v>
      </c>
      <c r="I19" s="94"/>
      <c r="J19" s="124">
        <f>IF(データ入力表!$D$53="購入者価格",C19-H19+I19,IF(データ入力表!$D$53="生産者価格",データ入力表!E23))</f>
        <v>0</v>
      </c>
    </row>
    <row r="20" spans="1:10" ht="13.5" customHeight="1">
      <c r="A20" s="58">
        <v>15</v>
      </c>
      <c r="B20" s="59" t="s">
        <v>14</v>
      </c>
      <c r="C20" s="129">
        <f>IF(データ入力表!$D$53="購入者価格",データ入力表!E24,"")</f>
        <v>0</v>
      </c>
      <c r="D20" s="102">
        <f>マージン!C18</f>
        <v>0.12949536686300289</v>
      </c>
      <c r="E20" s="102">
        <f>マージン!D18</f>
        <v>1.2626335836295502E-2</v>
      </c>
      <c r="F20" s="129">
        <f>IF(データ入力表!$D$53="購入者価格",$C20*D20,"")</f>
        <v>0</v>
      </c>
      <c r="G20" s="129">
        <f>IF(データ入力表!$D$53="購入者価格",$C20*E20,"")</f>
        <v>0</v>
      </c>
      <c r="H20" s="129">
        <f t="shared" si="0"/>
        <v>0</v>
      </c>
      <c r="I20" s="100"/>
      <c r="J20" s="129">
        <f>IF(データ入力表!$D$53="購入者価格",C20-H20+I20,IF(データ入力表!$D$53="生産者価格",データ入力表!E24))</f>
        <v>0</v>
      </c>
    </row>
    <row r="21" spans="1:10" ht="13.5" customHeight="1">
      <c r="A21" s="56">
        <v>16</v>
      </c>
      <c r="B21" s="57" t="s">
        <v>15</v>
      </c>
      <c r="C21" s="124">
        <f>IF(データ入力表!$D$53="購入者価格",データ入力表!E25,"")</f>
        <v>0</v>
      </c>
      <c r="D21" s="101">
        <f>マージン!C19</f>
        <v>5.8936764006462181E-2</v>
      </c>
      <c r="E21" s="101">
        <f>マージン!D19</f>
        <v>9.511640978592693E-3</v>
      </c>
      <c r="F21" s="124">
        <f>IF(データ入力表!$D$53="購入者価格",$C21*D21,"")</f>
        <v>0</v>
      </c>
      <c r="G21" s="124">
        <f>IF(データ入力表!$D$53="購入者価格",$C21*E21,"")</f>
        <v>0</v>
      </c>
      <c r="H21" s="124">
        <f t="shared" si="0"/>
        <v>0</v>
      </c>
      <c r="I21" s="94"/>
      <c r="J21" s="124">
        <f>IF(データ入力表!$D$53="購入者価格",C21-H21+I21,IF(データ入力表!$D$53="生産者価格",データ入力表!E25))</f>
        <v>0</v>
      </c>
    </row>
    <row r="22" spans="1:10" ht="13.5" customHeight="1">
      <c r="A22" s="56">
        <v>17</v>
      </c>
      <c r="B22" s="57" t="s">
        <v>57</v>
      </c>
      <c r="C22" s="124">
        <f>IF(データ入力表!$D$53="購入者価格",データ入力表!E26,"")</f>
        <v>0</v>
      </c>
      <c r="D22" s="101">
        <f>マージン!C20</f>
        <v>0.17344672221905641</v>
      </c>
      <c r="E22" s="101">
        <f>マージン!D20</f>
        <v>9.1142445996991728E-3</v>
      </c>
      <c r="F22" s="124">
        <f>IF(データ入力表!$D$53="購入者価格",$C22*D22,"")</f>
        <v>0</v>
      </c>
      <c r="G22" s="124">
        <f>IF(データ入力表!$D$53="購入者価格",$C22*E22,"")</f>
        <v>0</v>
      </c>
      <c r="H22" s="124">
        <f t="shared" si="0"/>
        <v>0</v>
      </c>
      <c r="I22" s="94"/>
      <c r="J22" s="124">
        <f>IF(データ入力表!$D$53="購入者価格",C22-H22+I22,IF(データ入力表!$D$53="生産者価格",データ入力表!E26))</f>
        <v>0</v>
      </c>
    </row>
    <row r="23" spans="1:10" ht="13.5" customHeight="1">
      <c r="A23" s="56">
        <v>18</v>
      </c>
      <c r="B23" s="57" t="s">
        <v>58</v>
      </c>
      <c r="C23" s="124">
        <f>IF(データ入力表!$D$53="購入者価格",データ入力表!E27,"")</f>
        <v>0</v>
      </c>
      <c r="D23" s="101">
        <f>マージン!C21</f>
        <v>0.17793432092939027</v>
      </c>
      <c r="E23" s="101">
        <f>マージン!D21</f>
        <v>7.9091600037316089E-3</v>
      </c>
      <c r="F23" s="124">
        <f>IF(データ入力表!$D$53="購入者価格",$C23*D23,"")</f>
        <v>0</v>
      </c>
      <c r="G23" s="124">
        <f>IF(データ入力表!$D$53="購入者価格",$C23*E23,"")</f>
        <v>0</v>
      </c>
      <c r="H23" s="124">
        <f t="shared" si="0"/>
        <v>0</v>
      </c>
      <c r="I23" s="94"/>
      <c r="J23" s="124">
        <f>IF(データ入力表!$D$53="購入者価格",C23-H23+I23,IF(データ入力表!$D$53="生産者価格",データ入力表!E27))</f>
        <v>0</v>
      </c>
    </row>
    <row r="24" spans="1:10" ht="13.5" customHeight="1">
      <c r="A24" s="56">
        <v>19</v>
      </c>
      <c r="B24" s="57" t="s">
        <v>18</v>
      </c>
      <c r="C24" s="124">
        <f>IF(データ入力表!$D$53="購入者価格",データ入力表!E28,"")</f>
        <v>0</v>
      </c>
      <c r="D24" s="101">
        <f>マージン!C22</f>
        <v>8.6643705768600074E-2</v>
      </c>
      <c r="E24" s="101">
        <f>マージン!D22</f>
        <v>1.5744121851926307E-2</v>
      </c>
      <c r="F24" s="124">
        <f>IF(データ入力表!$D$53="購入者価格",$C24*D24,"")</f>
        <v>0</v>
      </c>
      <c r="G24" s="124">
        <f>IF(データ入力表!$D$53="購入者価格",$C24*E24,"")</f>
        <v>0</v>
      </c>
      <c r="H24" s="124">
        <f t="shared" si="0"/>
        <v>0</v>
      </c>
      <c r="I24" s="94"/>
      <c r="J24" s="124">
        <f>IF(データ入力表!$D$53="購入者価格",C24-H24+I24,IF(データ入力表!$D$53="生産者価格",データ入力表!E28))</f>
        <v>0</v>
      </c>
    </row>
    <row r="25" spans="1:10" ht="13.5" customHeight="1">
      <c r="A25" s="58">
        <v>20</v>
      </c>
      <c r="B25" s="59" t="s">
        <v>19</v>
      </c>
      <c r="C25" s="129">
        <f>IF(データ入力表!$D$53="購入者価格",データ入力表!E29,"")</f>
        <v>0</v>
      </c>
      <c r="D25" s="102">
        <f>マージン!C23</f>
        <v>0.28022692279584943</v>
      </c>
      <c r="E25" s="102">
        <f>マージン!D23</f>
        <v>3.2770186263003417E-2</v>
      </c>
      <c r="F25" s="129">
        <f>IF(データ入力表!$D$53="購入者価格",$C25*D25,"")</f>
        <v>0</v>
      </c>
      <c r="G25" s="129">
        <f>IF(データ入力表!$D$53="購入者価格",$C25*E25,"")</f>
        <v>0</v>
      </c>
      <c r="H25" s="129">
        <f t="shared" si="0"/>
        <v>0</v>
      </c>
      <c r="I25" s="100"/>
      <c r="J25" s="129">
        <f>IF(データ入力表!$D$53="購入者価格",C25-H25+I25,IF(データ入力表!$D$53="生産者価格",データ入力表!E29))</f>
        <v>0</v>
      </c>
    </row>
    <row r="26" spans="1:10" ht="13.5" customHeight="1">
      <c r="A26" s="56">
        <v>21</v>
      </c>
      <c r="B26" s="57" t="s">
        <v>59</v>
      </c>
      <c r="C26" s="124">
        <f>IF(データ入力表!$D$53="購入者価格",データ入力表!E30,"")</f>
        <v>0</v>
      </c>
      <c r="D26" s="101">
        <f>マージン!C24</f>
        <v>0</v>
      </c>
      <c r="E26" s="101">
        <f>マージン!D24</f>
        <v>0</v>
      </c>
      <c r="F26" s="124">
        <f>IF(データ入力表!$D$53="購入者価格",$C26*D26,"")</f>
        <v>0</v>
      </c>
      <c r="G26" s="124">
        <f>IF(データ入力表!$D$53="購入者価格",$C26*E26,"")</f>
        <v>0</v>
      </c>
      <c r="H26" s="124">
        <f t="shared" si="0"/>
        <v>0</v>
      </c>
      <c r="I26" s="94"/>
      <c r="J26" s="124">
        <f>IF(データ入力表!$D$53="購入者価格",C26-H26+I26,IF(データ入力表!$D$53="生産者価格",データ入力表!E30))</f>
        <v>0</v>
      </c>
    </row>
    <row r="27" spans="1:10" ht="13.5" customHeight="1">
      <c r="A27" s="56">
        <v>22</v>
      </c>
      <c r="B27" s="57" t="s">
        <v>21</v>
      </c>
      <c r="C27" s="124">
        <f>IF(データ入力表!$D$53="購入者価格",データ入力表!E31,"")</f>
        <v>0</v>
      </c>
      <c r="D27" s="101">
        <f>マージン!C25</f>
        <v>0</v>
      </c>
      <c r="E27" s="101">
        <f>マージン!D25</f>
        <v>0</v>
      </c>
      <c r="F27" s="124">
        <f>IF(データ入力表!$D$53="購入者価格",$C27*D27,"")</f>
        <v>0</v>
      </c>
      <c r="G27" s="124">
        <f>IF(データ入力表!$D$53="購入者価格",$C27*E27,"")</f>
        <v>0</v>
      </c>
      <c r="H27" s="124">
        <f t="shared" si="0"/>
        <v>0</v>
      </c>
      <c r="I27" s="94"/>
      <c r="J27" s="124">
        <f>IF(データ入力表!$D$53="購入者価格",C27-H27+I27,IF(データ入力表!$D$53="生産者価格",データ入力表!E31))</f>
        <v>0</v>
      </c>
    </row>
    <row r="28" spans="1:10" ht="13.5" customHeight="1">
      <c r="A28" s="56">
        <v>23</v>
      </c>
      <c r="B28" s="57" t="s">
        <v>22</v>
      </c>
      <c r="C28" s="124">
        <f>IF(データ入力表!$D$53="購入者価格",データ入力表!E32,"")</f>
        <v>0</v>
      </c>
      <c r="D28" s="101">
        <f>マージン!C26</f>
        <v>0</v>
      </c>
      <c r="E28" s="101">
        <f>マージン!D26</f>
        <v>0</v>
      </c>
      <c r="F28" s="124">
        <f>IF(データ入力表!$D$53="購入者価格",$C28*D28,"")</f>
        <v>0</v>
      </c>
      <c r="G28" s="124">
        <f>IF(データ入力表!$D$53="購入者価格",$C28*E28,"")</f>
        <v>0</v>
      </c>
      <c r="H28" s="124">
        <f t="shared" si="0"/>
        <v>0</v>
      </c>
      <c r="I28" s="94"/>
      <c r="J28" s="124">
        <f>IF(データ入力表!$D$53="購入者価格",C28-H28+I28,IF(データ入力表!$D$53="生産者価格",データ入力表!E32))</f>
        <v>0</v>
      </c>
    </row>
    <row r="29" spans="1:10" ht="13.5" customHeight="1">
      <c r="A29" s="56">
        <v>24</v>
      </c>
      <c r="B29" s="57" t="s">
        <v>23</v>
      </c>
      <c r="C29" s="124">
        <f>IF(データ入力表!$D$53="購入者価格",データ入力表!E33,"")</f>
        <v>0</v>
      </c>
      <c r="D29" s="101">
        <f>マージン!C27</f>
        <v>0</v>
      </c>
      <c r="E29" s="101">
        <f>マージン!D27</f>
        <v>0</v>
      </c>
      <c r="F29" s="124">
        <f>IF(データ入力表!$D$53="購入者価格",$C29*D29,"")</f>
        <v>0</v>
      </c>
      <c r="G29" s="124">
        <f>IF(データ入力表!$D$53="購入者価格",$C29*E29,"")</f>
        <v>0</v>
      </c>
      <c r="H29" s="124">
        <f t="shared" si="0"/>
        <v>0</v>
      </c>
      <c r="I29" s="94"/>
      <c r="J29" s="124">
        <f>IF(データ入力表!$D$53="購入者価格",C29-H29+I29,IF(データ入力表!$D$53="生産者価格",データ入力表!E33))</f>
        <v>0</v>
      </c>
    </row>
    <row r="30" spans="1:10" ht="13.5" customHeight="1">
      <c r="A30" s="58">
        <v>25</v>
      </c>
      <c r="B30" s="59" t="s">
        <v>24</v>
      </c>
      <c r="C30" s="129">
        <f>IF(データ入力表!$D$53="購入者価格",データ入力表!E34,"")</f>
        <v>0</v>
      </c>
      <c r="D30" s="368"/>
      <c r="E30" s="102">
        <f>マージン!D28</f>
        <v>0</v>
      </c>
      <c r="F30" s="369"/>
      <c r="G30" s="129">
        <f>IF(データ入力表!$D$53="購入者価格",$C30*E30,"")</f>
        <v>0</v>
      </c>
      <c r="H30" s="129">
        <f>SUM(F30:G30)</f>
        <v>0</v>
      </c>
      <c r="I30" s="129">
        <f>F47</f>
        <v>0</v>
      </c>
      <c r="J30" s="129">
        <f>IF(データ入力表!$D$53="購入者価格",C30-H30+I30,IF(データ入力表!$D$53="生産者価格",データ入力表!E34))</f>
        <v>0</v>
      </c>
    </row>
    <row r="31" spans="1:10" ht="13.5" customHeight="1">
      <c r="A31" s="56">
        <v>26</v>
      </c>
      <c r="B31" s="57" t="s">
        <v>25</v>
      </c>
      <c r="C31" s="124">
        <f>IF(データ入力表!$D$53="購入者価格",データ入力表!E35,"")</f>
        <v>0</v>
      </c>
      <c r="D31" s="101">
        <f>マージン!C29</f>
        <v>0</v>
      </c>
      <c r="E31" s="101">
        <f>マージン!D29</f>
        <v>0</v>
      </c>
      <c r="F31" s="124">
        <f>IF(データ入力表!$D$53="購入者価格",$C31*D31,"")</f>
        <v>0</v>
      </c>
      <c r="G31" s="124">
        <f>IF(データ入力表!$D$53="購入者価格",$C31*E31,"")</f>
        <v>0</v>
      </c>
      <c r="H31" s="124">
        <f t="shared" si="0"/>
        <v>0</v>
      </c>
      <c r="I31" s="94"/>
      <c r="J31" s="124">
        <f>IF(データ入力表!$D$53="購入者価格",C31-H31+I31,IF(データ入力表!$D$53="生産者価格",データ入力表!E35))</f>
        <v>0</v>
      </c>
    </row>
    <row r="32" spans="1:10" ht="13.5" customHeight="1">
      <c r="A32" s="56">
        <v>27</v>
      </c>
      <c r="B32" s="57" t="s">
        <v>26</v>
      </c>
      <c r="C32" s="124">
        <f>IF(データ入力表!$D$53="購入者価格",データ入力表!E36,"")</f>
        <v>0</v>
      </c>
      <c r="D32" s="101">
        <f>マージン!C30</f>
        <v>0</v>
      </c>
      <c r="E32" s="101">
        <f>マージン!D30</f>
        <v>0</v>
      </c>
      <c r="F32" s="124">
        <f>IF(データ入力表!$D$53="購入者価格",$C32*D32,"")</f>
        <v>0</v>
      </c>
      <c r="G32" s="124">
        <f>IF(データ入力表!$D$53="購入者価格",$C32*E32,"")</f>
        <v>0</v>
      </c>
      <c r="H32" s="124">
        <f t="shared" si="0"/>
        <v>0</v>
      </c>
      <c r="I32" s="94"/>
      <c r="J32" s="124">
        <f>IF(データ入力表!$D$53="購入者価格",C32-H32+I32,IF(データ入力表!$D$53="生産者価格",データ入力表!E36))</f>
        <v>0</v>
      </c>
    </row>
    <row r="33" spans="1:10" ht="13.5" customHeight="1">
      <c r="A33" s="56">
        <v>28</v>
      </c>
      <c r="B33" s="57" t="s">
        <v>340</v>
      </c>
      <c r="C33" s="124">
        <f>IF(データ入力表!$D$53="購入者価格",データ入力表!E37,"")</f>
        <v>0</v>
      </c>
      <c r="D33" s="101">
        <f>マージン!C31</f>
        <v>0</v>
      </c>
      <c r="E33" s="370"/>
      <c r="F33" s="124">
        <f>IF(データ入力表!$D$53="購入者価格",$C33*D33,"")</f>
        <v>0</v>
      </c>
      <c r="G33" s="371"/>
      <c r="H33" s="124">
        <f t="shared" si="0"/>
        <v>0</v>
      </c>
      <c r="I33" s="124">
        <f>G47</f>
        <v>0</v>
      </c>
      <c r="J33" s="124">
        <f>IF(データ入力表!$D$53="購入者価格",C33-H33+I33,IF(データ入力表!$D$53="生産者価格",データ入力表!E37))</f>
        <v>0</v>
      </c>
    </row>
    <row r="34" spans="1:10" ht="13.5" customHeight="1">
      <c r="A34" s="56">
        <v>29</v>
      </c>
      <c r="B34" s="57" t="s">
        <v>60</v>
      </c>
      <c r="C34" s="124">
        <f>IF(データ入力表!$D$53="購入者価格",データ入力表!E38,"")</f>
        <v>0</v>
      </c>
      <c r="D34" s="101">
        <f>マージン!C32</f>
        <v>4.1768910156901172E-2</v>
      </c>
      <c r="E34" s="101">
        <f>マージン!D32</f>
        <v>4.1083551813920855E-3</v>
      </c>
      <c r="F34" s="124">
        <f>IF(データ入力表!$D$53="購入者価格",$C34*D34,"")</f>
        <v>0</v>
      </c>
      <c r="G34" s="124">
        <f>IF(データ入力表!$D$53="購入者価格",$C34*E34,"")</f>
        <v>0</v>
      </c>
      <c r="H34" s="124">
        <f t="shared" si="0"/>
        <v>0</v>
      </c>
      <c r="I34" s="94"/>
      <c r="J34" s="124">
        <f>IF(データ入力表!$D$53="購入者価格",C34-H34+I34,IF(データ入力表!$D$53="生産者価格",データ入力表!E38))</f>
        <v>0</v>
      </c>
    </row>
    <row r="35" spans="1:10" ht="13.5" customHeight="1">
      <c r="A35" s="58">
        <v>30</v>
      </c>
      <c r="B35" s="59" t="s">
        <v>29</v>
      </c>
      <c r="C35" s="129">
        <f>IF(データ入力表!$D$53="購入者価格",データ入力表!E39,"")</f>
        <v>0</v>
      </c>
      <c r="D35" s="102">
        <f>マージン!C33</f>
        <v>0</v>
      </c>
      <c r="E35" s="102">
        <f>マージン!D33</f>
        <v>0</v>
      </c>
      <c r="F35" s="129">
        <f>IF(データ入力表!$D$53="購入者価格",$C35*D35,"")</f>
        <v>0</v>
      </c>
      <c r="G35" s="129">
        <f>IF(データ入力表!$D$53="購入者価格",$C35*E35,"")</f>
        <v>0</v>
      </c>
      <c r="H35" s="129">
        <f t="shared" si="0"/>
        <v>0</v>
      </c>
      <c r="I35" s="100"/>
      <c r="J35" s="129">
        <f>IF(データ入力表!$D$53="購入者価格",C35-H35+I35,IF(データ入力表!$D$53="生産者価格",データ入力表!E39))</f>
        <v>0</v>
      </c>
    </row>
    <row r="36" spans="1:10" ht="13.5" customHeight="1">
      <c r="A36" s="56">
        <v>31</v>
      </c>
      <c r="B36" s="57" t="s">
        <v>30</v>
      </c>
      <c r="C36" s="124">
        <f>IF(データ入力表!$D$53="購入者価格",データ入力表!E40,"")</f>
        <v>0</v>
      </c>
      <c r="D36" s="101">
        <f>マージン!C34</f>
        <v>0</v>
      </c>
      <c r="E36" s="101">
        <f>マージン!D34</f>
        <v>1.3798717042961616E-5</v>
      </c>
      <c r="F36" s="124">
        <f>IF(データ入力表!$D$53="購入者価格",$C36*D36,"")</f>
        <v>0</v>
      </c>
      <c r="G36" s="124">
        <f>IF(データ入力表!$D$53="購入者価格",$C36*E36,"")</f>
        <v>0</v>
      </c>
      <c r="H36" s="124">
        <f t="shared" si="0"/>
        <v>0</v>
      </c>
      <c r="I36" s="94"/>
      <c r="J36" s="124">
        <f>IF(データ入力表!$D$53="購入者価格",C36-H36+I36,IF(データ入力表!$D$53="生産者価格",データ入力表!E40))</f>
        <v>0</v>
      </c>
    </row>
    <row r="37" spans="1:10" ht="13.5" customHeight="1">
      <c r="A37" s="56">
        <v>32</v>
      </c>
      <c r="B37" s="57" t="s">
        <v>70</v>
      </c>
      <c r="C37" s="124">
        <f>IF(データ入力表!$D$53="購入者価格",データ入力表!E41,"")</f>
        <v>0</v>
      </c>
      <c r="D37" s="101">
        <f>マージン!C35</f>
        <v>0</v>
      </c>
      <c r="E37" s="101">
        <f>マージン!D35</f>
        <v>0</v>
      </c>
      <c r="F37" s="124">
        <f>IF(データ入力表!$D$53="購入者価格",$C37*D37,"")</f>
        <v>0</v>
      </c>
      <c r="G37" s="124">
        <f>IF(データ入力表!$D$53="購入者価格",$C37*E37,"")</f>
        <v>0</v>
      </c>
      <c r="H37" s="124">
        <f t="shared" si="0"/>
        <v>0</v>
      </c>
      <c r="I37" s="94"/>
      <c r="J37" s="124">
        <f>IF(データ入力表!$D$53="購入者価格",C37-H37+I37,IF(データ入力表!$D$53="生産者価格",データ入力表!E41))</f>
        <v>0</v>
      </c>
    </row>
    <row r="38" spans="1:10" ht="13.5" customHeight="1">
      <c r="A38" s="56">
        <v>33</v>
      </c>
      <c r="B38" s="57" t="s">
        <v>71</v>
      </c>
      <c r="C38" s="124">
        <f>IF(データ入力表!$D$53="購入者価格",データ入力表!E42,"")</f>
        <v>0</v>
      </c>
      <c r="D38" s="101">
        <f>マージン!C36</f>
        <v>0</v>
      </c>
      <c r="E38" s="101">
        <f>マージン!D36</f>
        <v>0</v>
      </c>
      <c r="F38" s="124">
        <f>IF(データ入力表!$D$53="購入者価格",$C38*D38,"")</f>
        <v>0</v>
      </c>
      <c r="G38" s="124">
        <f>IF(データ入力表!$D$53="購入者価格",$C38*E38,"")</f>
        <v>0</v>
      </c>
      <c r="H38" s="124">
        <f t="shared" si="0"/>
        <v>0</v>
      </c>
      <c r="I38" s="94"/>
      <c r="J38" s="124">
        <f>IF(データ入力表!$D$53="購入者価格",C38-H38+I38,IF(データ入力表!$D$53="生産者価格",データ入力表!E42))</f>
        <v>0</v>
      </c>
    </row>
    <row r="39" spans="1:10" ht="13.5" customHeight="1">
      <c r="A39" s="56">
        <v>34</v>
      </c>
      <c r="B39" s="57" t="s">
        <v>72</v>
      </c>
      <c r="C39" s="124">
        <f>IF(データ入力表!$D$53="購入者価格",データ入力表!E43,"")</f>
        <v>0</v>
      </c>
      <c r="D39" s="101">
        <f>マージン!C37</f>
        <v>0</v>
      </c>
      <c r="E39" s="101">
        <f>マージン!D37</f>
        <v>0</v>
      </c>
      <c r="F39" s="124">
        <f>IF(データ入力表!$D$53="購入者価格",$C39*D39,"")</f>
        <v>0</v>
      </c>
      <c r="G39" s="124">
        <f>IF(データ入力表!$D$53="購入者価格",$C39*E39,"")</f>
        <v>0</v>
      </c>
      <c r="H39" s="124">
        <f t="shared" si="0"/>
        <v>0</v>
      </c>
      <c r="I39" s="94"/>
      <c r="J39" s="124">
        <f>IF(データ入力表!$D$53="購入者価格",C39-H39+I39,IF(データ入力表!$D$53="生産者価格",データ入力表!E43))</f>
        <v>0</v>
      </c>
    </row>
    <row r="40" spans="1:10" ht="13.5" customHeight="1">
      <c r="A40" s="58">
        <v>35</v>
      </c>
      <c r="B40" s="59" t="s">
        <v>61</v>
      </c>
      <c r="C40" s="129">
        <f>IF(データ入力表!$D$53="購入者価格",データ入力表!E44,"")</f>
        <v>0</v>
      </c>
      <c r="D40" s="102">
        <f>マージン!C38</f>
        <v>0</v>
      </c>
      <c r="E40" s="102">
        <f>マージン!D38</f>
        <v>0</v>
      </c>
      <c r="F40" s="129">
        <f>IF(データ入力表!$D$53="購入者価格",$C40*D40,"")</f>
        <v>0</v>
      </c>
      <c r="G40" s="129">
        <f>IF(データ入力表!$D$53="購入者価格",$C40*E40,"")</f>
        <v>0</v>
      </c>
      <c r="H40" s="129">
        <f t="shared" si="0"/>
        <v>0</v>
      </c>
      <c r="I40" s="100"/>
      <c r="J40" s="129">
        <f>IF(データ入力表!$D$53="購入者価格",C40-H40+I40,IF(データ入力表!$D$53="生産者価格",データ入力表!E44))</f>
        <v>0</v>
      </c>
    </row>
    <row r="41" spans="1:10" ht="13.5" customHeight="1">
      <c r="A41" s="56">
        <v>36</v>
      </c>
      <c r="B41" s="57" t="s">
        <v>342</v>
      </c>
      <c r="C41" s="124">
        <f>IF(データ入力表!$D$53="購入者価格",データ入力表!E45,"")</f>
        <v>0</v>
      </c>
      <c r="D41" s="101">
        <f>マージン!C39</f>
        <v>0</v>
      </c>
      <c r="E41" s="101">
        <f>マージン!D39</f>
        <v>0</v>
      </c>
      <c r="F41" s="124">
        <f>IF(データ入力表!$D$53="購入者価格",$C41*D41,"")</f>
        <v>0</v>
      </c>
      <c r="G41" s="124">
        <f>IF(データ入力表!$D$53="購入者価格",$C41*E41,"")</f>
        <v>0</v>
      </c>
      <c r="H41" s="124">
        <f t="shared" si="0"/>
        <v>0</v>
      </c>
      <c r="I41" s="94"/>
      <c r="J41" s="124">
        <f>IF(データ入力表!$D$53="購入者価格",C41-H41+I41,IF(データ入力表!$D$53="生産者価格",データ入力表!E45))</f>
        <v>0</v>
      </c>
    </row>
    <row r="42" spans="1:10" ht="13.5" customHeight="1">
      <c r="A42" s="56">
        <v>37</v>
      </c>
      <c r="B42" s="57" t="s">
        <v>341</v>
      </c>
      <c r="C42" s="124">
        <f>IF(データ入力表!$D$53="購入者価格",データ入力表!E46,"")</f>
        <v>0</v>
      </c>
      <c r="D42" s="101">
        <f>マージン!C40</f>
        <v>0</v>
      </c>
      <c r="E42" s="101">
        <f>マージン!D40</f>
        <v>0</v>
      </c>
      <c r="F42" s="124">
        <f>IF(データ入力表!$D$53="購入者価格",$C42*D42,"")</f>
        <v>0</v>
      </c>
      <c r="G42" s="124">
        <f>IF(データ入力表!$D$53="購入者価格",$C42*E42,"")</f>
        <v>0</v>
      </c>
      <c r="H42" s="124">
        <f t="shared" si="0"/>
        <v>0</v>
      </c>
      <c r="I42" s="94"/>
      <c r="J42" s="124">
        <f>IF(データ入力表!$D$53="購入者価格",C42-H42+I42,IF(データ入力表!$D$53="生産者価格",データ入力表!E46))</f>
        <v>0</v>
      </c>
    </row>
    <row r="43" spans="1:10" ht="13.5" customHeight="1">
      <c r="A43" s="56">
        <v>38</v>
      </c>
      <c r="B43" s="57" t="s">
        <v>308</v>
      </c>
      <c r="C43" s="124">
        <f>IF(データ入力表!$D$53="購入者価格",データ入力表!E47,"")</f>
        <v>0</v>
      </c>
      <c r="D43" s="101">
        <f>マージン!C41</f>
        <v>0</v>
      </c>
      <c r="E43" s="101">
        <f>マージン!D41</f>
        <v>0</v>
      </c>
      <c r="F43" s="124">
        <f>IF(データ入力表!$D$53="購入者価格",$C43*D43,"")</f>
        <v>0</v>
      </c>
      <c r="G43" s="124">
        <f>IF(データ入力表!$D$53="購入者価格",$C43*E43,"")</f>
        <v>0</v>
      </c>
      <c r="H43" s="124">
        <f t="shared" si="0"/>
        <v>0</v>
      </c>
      <c r="I43" s="94"/>
      <c r="J43" s="124">
        <f>IF(データ入力表!$D$53="購入者価格",C43-H43+I43,IF(データ入力表!$D$53="生産者価格",データ入力表!E47))</f>
        <v>0</v>
      </c>
    </row>
    <row r="44" spans="1:10" ht="13.5" customHeight="1">
      <c r="A44" s="56">
        <v>39</v>
      </c>
      <c r="B44" s="57" t="s">
        <v>63</v>
      </c>
      <c r="C44" s="124">
        <f>IF(データ入力表!$D$53="購入者価格",データ入力表!E48,"")</f>
        <v>0</v>
      </c>
      <c r="D44" s="101">
        <f>マージン!C42</f>
        <v>7.8840719686758658E-5</v>
      </c>
      <c r="E44" s="101">
        <f>マージン!D42</f>
        <v>2.7952618798032613E-5</v>
      </c>
      <c r="F44" s="124">
        <f>IF(データ入力表!$D$53="購入者価格",$C44*D44,"")</f>
        <v>0</v>
      </c>
      <c r="G44" s="124">
        <f>IF(データ入力表!$D$53="購入者価格",$C44*E44,"")</f>
        <v>0</v>
      </c>
      <c r="H44" s="124">
        <f t="shared" si="0"/>
        <v>0</v>
      </c>
      <c r="I44" s="94"/>
      <c r="J44" s="124">
        <f>IF(データ入力表!$D$53="購入者価格",C44-H44+I44,IF(データ入力表!$D$53="生産者価格",データ入力表!E48))</f>
        <v>0</v>
      </c>
    </row>
    <row r="45" spans="1:10" ht="13.5" customHeight="1">
      <c r="A45" s="58">
        <v>40</v>
      </c>
      <c r="B45" s="59" t="s">
        <v>39</v>
      </c>
      <c r="C45" s="129">
        <f>IF(データ入力表!$D$53="購入者価格",データ入力表!E49,"")</f>
        <v>0</v>
      </c>
      <c r="D45" s="102">
        <f>マージン!C43</f>
        <v>0</v>
      </c>
      <c r="E45" s="102">
        <f>マージン!D43</f>
        <v>0</v>
      </c>
      <c r="F45" s="129">
        <f>IF(データ入力表!$D$53="購入者価格",$C45*D45,"")</f>
        <v>0</v>
      </c>
      <c r="G45" s="129">
        <f>IF(データ入力表!$D$53="購入者価格",$C45*E45,"")</f>
        <v>0</v>
      </c>
      <c r="H45" s="129">
        <f t="shared" si="0"/>
        <v>0</v>
      </c>
      <c r="I45" s="100"/>
      <c r="J45" s="129">
        <f>IF(データ入力表!$D$53="購入者価格",C45-H45+I45,IF(データ入力表!$D$53="生産者価格",データ入力表!E49))</f>
        <v>0</v>
      </c>
    </row>
    <row r="46" spans="1:10" ht="13.5" customHeight="1">
      <c r="A46" s="56">
        <v>41</v>
      </c>
      <c r="B46" s="57" t="s">
        <v>40</v>
      </c>
      <c r="C46" s="124">
        <f>IF(データ入力表!$D$53="購入者価格",データ入力表!E50,"")</f>
        <v>0</v>
      </c>
      <c r="D46" s="101">
        <f>マージン!C44</f>
        <v>2.3505125679551809E-2</v>
      </c>
      <c r="E46" s="101">
        <f>マージン!D44</f>
        <v>3.0097892967934352E-2</v>
      </c>
      <c r="F46" s="124">
        <f>IF(データ入力表!$D$53="購入者価格",$C46*D46,"")</f>
        <v>0</v>
      </c>
      <c r="G46" s="124">
        <f>IF(データ入力表!$D$53="購入者価格",$C46*E46,"")</f>
        <v>0</v>
      </c>
      <c r="H46" s="124">
        <f t="shared" si="0"/>
        <v>0</v>
      </c>
      <c r="I46" s="94"/>
      <c r="J46" s="124">
        <f>IF(データ入力表!$D$53="購入者価格",C46-H46+I46,IF(データ入力表!$D$53="生産者価格",データ入力表!E50))</f>
        <v>0</v>
      </c>
    </row>
    <row r="47" spans="1:10" ht="13.5" customHeight="1">
      <c r="A47" s="60"/>
      <c r="B47" s="61" t="s">
        <v>76</v>
      </c>
      <c r="C47" s="123">
        <f>SUM(C6:C46)</f>
        <v>0</v>
      </c>
      <c r="D47" s="96"/>
      <c r="E47" s="96"/>
      <c r="F47" s="123">
        <f>SUM(F6:F46)</f>
        <v>0</v>
      </c>
      <c r="G47" s="123">
        <f>SUM(G6:G46)</f>
        <v>0</v>
      </c>
      <c r="H47" s="123">
        <f>SUM(H6:H46)</f>
        <v>0</v>
      </c>
      <c r="I47" s="123">
        <f>SUM(I6:I46)</f>
        <v>0</v>
      </c>
      <c r="J47" s="123">
        <f>SUM(J6:J46)</f>
        <v>0</v>
      </c>
    </row>
    <row r="48" spans="1:10">
      <c r="E48" s="62"/>
      <c r="F48" s="63"/>
    </row>
    <row r="49" spans="5:6">
      <c r="E49" s="62"/>
      <c r="F49" s="63"/>
    </row>
    <row r="50" spans="5:6">
      <c r="E50" s="62"/>
      <c r="F50" s="63"/>
    </row>
    <row r="51" spans="5:6">
      <c r="E51" s="62"/>
      <c r="F51" s="63"/>
    </row>
    <row r="52" spans="5:6">
      <c r="E52" s="62"/>
      <c r="F52" s="63"/>
    </row>
  </sheetData>
  <mergeCells count="1">
    <mergeCell ref="D3:E3"/>
  </mergeCells>
  <phoneticPr fontId="3"/>
  <pageMargins left="0.39370078740157483" right="0.39370078740157483" top="0.70866141732283472" bottom="0.39370078740157483" header="0.31496062992125984" footer="0.31496062992125984"/>
  <pageSetup paperSize="9" scale="58" pageOrder="overThenDown"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sheetPr>
  <dimension ref="A1:F49"/>
  <sheetViews>
    <sheetView workbookViewId="0"/>
  </sheetViews>
  <sheetFormatPr defaultColWidth="9.140625" defaultRowHeight="11.25"/>
  <cols>
    <col min="1" max="1" width="4.7109375" style="42" customWidth="1"/>
    <col min="2" max="2" width="25.140625" style="42" bestFit="1" customWidth="1"/>
    <col min="3" max="6" width="13.7109375" style="42" customWidth="1"/>
    <col min="7" max="16384" width="9.140625" style="42"/>
  </cols>
  <sheetData>
    <row r="1" spans="1:6">
      <c r="A1" s="42" t="s">
        <v>54</v>
      </c>
    </row>
    <row r="3" spans="1:6" ht="12.95" customHeight="1">
      <c r="A3" s="39" t="s">
        <v>55</v>
      </c>
      <c r="B3" s="39" t="s">
        <v>64</v>
      </c>
      <c r="C3" s="47" t="s">
        <v>337</v>
      </c>
      <c r="D3" s="47" t="s">
        <v>338</v>
      </c>
    </row>
    <row r="4" spans="1:6" ht="12.95" customHeight="1">
      <c r="A4" s="43">
        <v>1</v>
      </c>
      <c r="B4" s="43" t="s">
        <v>165</v>
      </c>
      <c r="C4" s="353">
        <v>0.26082787370824906</v>
      </c>
      <c r="D4" s="353">
        <v>4.0829104752855346E-2</v>
      </c>
      <c r="E4" s="317"/>
      <c r="F4" s="366"/>
    </row>
    <row r="5" spans="1:6" ht="12.95" customHeight="1">
      <c r="A5" s="44">
        <v>2</v>
      </c>
      <c r="B5" s="44" t="s">
        <v>1</v>
      </c>
      <c r="C5" s="354">
        <v>0.21797701872036809</v>
      </c>
      <c r="D5" s="354">
        <v>3.1804802074933601E-2</v>
      </c>
      <c r="E5" s="317"/>
      <c r="F5" s="366"/>
    </row>
    <row r="6" spans="1:6" ht="12.95" customHeight="1">
      <c r="A6" s="44">
        <v>3</v>
      </c>
      <c r="B6" s="44" t="s">
        <v>2</v>
      </c>
      <c r="C6" s="354">
        <v>0.24930029364152415</v>
      </c>
      <c r="D6" s="354">
        <v>3.3308393561263416E-2</v>
      </c>
      <c r="E6" s="317"/>
      <c r="F6" s="366"/>
    </row>
    <row r="7" spans="1:6" ht="12.95" customHeight="1">
      <c r="A7" s="44">
        <v>4</v>
      </c>
      <c r="B7" s="44" t="s">
        <v>166</v>
      </c>
      <c r="C7" s="354">
        <v>2.2528180695691236E-2</v>
      </c>
      <c r="D7" s="354">
        <v>6.6403067077407646E-2</v>
      </c>
      <c r="E7" s="317"/>
      <c r="F7" s="366"/>
    </row>
    <row r="8" spans="1:6" ht="12.95" customHeight="1">
      <c r="A8" s="46">
        <v>5</v>
      </c>
      <c r="B8" s="46" t="s">
        <v>167</v>
      </c>
      <c r="C8" s="355">
        <v>0.32257496101304423</v>
      </c>
      <c r="D8" s="355">
        <v>3.2171338179978581E-2</v>
      </c>
      <c r="E8" s="317"/>
      <c r="F8" s="366"/>
    </row>
    <row r="9" spans="1:6" ht="12.95" customHeight="1">
      <c r="A9" s="44">
        <v>6</v>
      </c>
      <c r="B9" s="44" t="s">
        <v>168</v>
      </c>
      <c r="C9" s="354">
        <v>0.43944914757410253</v>
      </c>
      <c r="D9" s="354">
        <v>2.4548546158944525E-2</v>
      </c>
      <c r="E9" s="317"/>
      <c r="F9" s="366"/>
    </row>
    <row r="10" spans="1:6" ht="12.95" customHeight="1">
      <c r="A10" s="44">
        <v>7</v>
      </c>
      <c r="B10" s="44" t="s">
        <v>6</v>
      </c>
      <c r="C10" s="354">
        <v>0.23349686800485506</v>
      </c>
      <c r="D10" s="354">
        <v>5.8003940153580597E-2</v>
      </c>
      <c r="E10" s="317"/>
      <c r="F10" s="366"/>
    </row>
    <row r="11" spans="1:6" ht="12.95" customHeight="1">
      <c r="A11" s="44">
        <v>8</v>
      </c>
      <c r="B11" s="44" t="s">
        <v>289</v>
      </c>
      <c r="C11" s="354">
        <v>5.5435777480309159E-2</v>
      </c>
      <c r="D11" s="354">
        <v>3.4918690171664116E-2</v>
      </c>
      <c r="E11" s="317"/>
      <c r="F11" s="366"/>
    </row>
    <row r="12" spans="1:6" ht="12.95" customHeight="1">
      <c r="A12" s="44">
        <v>9</v>
      </c>
      <c r="B12" s="44" t="s">
        <v>169</v>
      </c>
      <c r="C12" s="354">
        <v>0.20029497135644653</v>
      </c>
      <c r="D12" s="354">
        <v>2.6939157259421205E-2</v>
      </c>
      <c r="E12" s="317"/>
      <c r="F12" s="366"/>
    </row>
    <row r="13" spans="1:6" ht="12.95" customHeight="1">
      <c r="A13" s="46">
        <v>10</v>
      </c>
      <c r="B13" s="46" t="s">
        <v>170</v>
      </c>
      <c r="C13" s="355">
        <v>0.19636393192438267</v>
      </c>
      <c r="D13" s="355">
        <v>2.1219492730162302E-2</v>
      </c>
      <c r="E13" s="317"/>
      <c r="F13" s="366"/>
    </row>
    <row r="14" spans="1:6" ht="12.95" customHeight="1">
      <c r="A14" s="44">
        <v>11</v>
      </c>
      <c r="B14" s="44" t="s">
        <v>171</v>
      </c>
      <c r="C14" s="354">
        <v>0.17440420627094513</v>
      </c>
      <c r="D14" s="354">
        <v>5.2555253025537728E-2</v>
      </c>
      <c r="E14" s="317"/>
      <c r="F14" s="366"/>
    </row>
    <row r="15" spans="1:6" ht="12.95" customHeight="1">
      <c r="A15" s="44">
        <v>12</v>
      </c>
      <c r="B15" s="44" t="s">
        <v>172</v>
      </c>
      <c r="C15" s="354">
        <v>5.915135091480242E-2</v>
      </c>
      <c r="D15" s="354">
        <v>2.707816710740028E-2</v>
      </c>
      <c r="E15" s="317"/>
      <c r="F15" s="366"/>
    </row>
    <row r="16" spans="1:6" ht="12.95" customHeight="1">
      <c r="A16" s="44">
        <v>13</v>
      </c>
      <c r="B16" s="44" t="s">
        <v>173</v>
      </c>
      <c r="C16" s="354">
        <v>0.10162141323543349</v>
      </c>
      <c r="D16" s="354">
        <v>2.9411655995861995E-2</v>
      </c>
      <c r="E16" s="317"/>
      <c r="F16" s="366"/>
    </row>
    <row r="17" spans="1:6" ht="12.95" customHeight="1">
      <c r="A17" s="44">
        <v>14</v>
      </c>
      <c r="B17" s="44" t="s">
        <v>174</v>
      </c>
      <c r="C17" s="354">
        <v>0.13281570784749258</v>
      </c>
      <c r="D17" s="354">
        <v>4.3831298767209842E-2</v>
      </c>
      <c r="E17" s="317"/>
      <c r="F17" s="366"/>
    </row>
    <row r="18" spans="1:6" ht="12.95" customHeight="1">
      <c r="A18" s="46">
        <v>15</v>
      </c>
      <c r="B18" s="46" t="s">
        <v>175</v>
      </c>
      <c r="C18" s="355">
        <v>0.12949536686300289</v>
      </c>
      <c r="D18" s="355">
        <v>1.2626335836295502E-2</v>
      </c>
      <c r="E18" s="317"/>
      <c r="F18" s="366"/>
    </row>
    <row r="19" spans="1:6" ht="12.95" customHeight="1">
      <c r="A19" s="44">
        <v>16</v>
      </c>
      <c r="B19" s="44" t="s">
        <v>177</v>
      </c>
      <c r="C19" s="354">
        <v>5.8936764006462181E-2</v>
      </c>
      <c r="D19" s="354">
        <v>9.511640978592693E-3</v>
      </c>
      <c r="E19" s="317"/>
      <c r="F19" s="366"/>
    </row>
    <row r="20" spans="1:6" ht="12.95" customHeight="1">
      <c r="A20" s="44">
        <v>17</v>
      </c>
      <c r="B20" s="44" t="s">
        <v>290</v>
      </c>
      <c r="C20" s="354">
        <v>0.17344672221905641</v>
      </c>
      <c r="D20" s="354">
        <v>9.1142445996991728E-3</v>
      </c>
      <c r="E20" s="317"/>
      <c r="F20" s="366"/>
    </row>
    <row r="21" spans="1:6" ht="12.95" customHeight="1">
      <c r="A21" s="44">
        <v>18</v>
      </c>
      <c r="B21" s="44" t="s">
        <v>291</v>
      </c>
      <c r="C21" s="354">
        <v>0.17793432092939027</v>
      </c>
      <c r="D21" s="354">
        <v>7.9091600037316089E-3</v>
      </c>
      <c r="E21" s="317"/>
      <c r="F21" s="366"/>
    </row>
    <row r="22" spans="1:6" ht="12.95" customHeight="1">
      <c r="A22" s="44">
        <v>19</v>
      </c>
      <c r="B22" s="44" t="s">
        <v>178</v>
      </c>
      <c r="C22" s="354">
        <v>8.6643705768600074E-2</v>
      </c>
      <c r="D22" s="354">
        <v>1.5744121851926307E-2</v>
      </c>
      <c r="E22" s="317"/>
      <c r="F22" s="366"/>
    </row>
    <row r="23" spans="1:6" ht="12.95" customHeight="1">
      <c r="A23" s="46">
        <v>20</v>
      </c>
      <c r="B23" s="46" t="s">
        <v>179</v>
      </c>
      <c r="C23" s="355">
        <v>0.28022692279584943</v>
      </c>
      <c r="D23" s="355">
        <v>3.2770186263003417E-2</v>
      </c>
      <c r="E23" s="317"/>
      <c r="F23" s="366"/>
    </row>
    <row r="24" spans="1:6" ht="12.95" customHeight="1">
      <c r="A24" s="44">
        <v>21</v>
      </c>
      <c r="B24" s="44" t="s">
        <v>180</v>
      </c>
      <c r="C24" s="354">
        <v>0</v>
      </c>
      <c r="D24" s="354">
        <v>0</v>
      </c>
      <c r="E24" s="317"/>
      <c r="F24" s="366"/>
    </row>
    <row r="25" spans="1:6" ht="12.95" customHeight="1">
      <c r="A25" s="44">
        <v>22</v>
      </c>
      <c r="B25" s="44" t="s">
        <v>181</v>
      </c>
      <c r="C25" s="354">
        <v>0</v>
      </c>
      <c r="D25" s="354">
        <v>0</v>
      </c>
      <c r="E25" s="317"/>
      <c r="F25" s="366"/>
    </row>
    <row r="26" spans="1:6" ht="12.95" customHeight="1">
      <c r="A26" s="44">
        <v>23</v>
      </c>
      <c r="B26" s="44" t="s">
        <v>292</v>
      </c>
      <c r="C26" s="354">
        <v>0</v>
      </c>
      <c r="D26" s="354">
        <v>0</v>
      </c>
      <c r="E26" s="317"/>
      <c r="F26" s="366"/>
    </row>
    <row r="27" spans="1:6" ht="12.95" customHeight="1">
      <c r="A27" s="44">
        <v>24</v>
      </c>
      <c r="B27" s="44" t="s">
        <v>293</v>
      </c>
      <c r="C27" s="354">
        <v>0</v>
      </c>
      <c r="D27" s="354">
        <v>0</v>
      </c>
      <c r="E27" s="317"/>
      <c r="F27" s="366"/>
    </row>
    <row r="28" spans="1:6" ht="12.95" customHeight="1">
      <c r="A28" s="46">
        <v>25</v>
      </c>
      <c r="B28" s="46" t="s">
        <v>182</v>
      </c>
      <c r="C28" s="372"/>
      <c r="D28" s="355">
        <v>0</v>
      </c>
      <c r="E28" s="317"/>
      <c r="F28" s="366"/>
    </row>
    <row r="29" spans="1:6" ht="12.95" customHeight="1">
      <c r="A29" s="44">
        <v>26</v>
      </c>
      <c r="B29" s="44" t="s">
        <v>183</v>
      </c>
      <c r="C29" s="354">
        <v>0</v>
      </c>
      <c r="D29" s="354">
        <v>0</v>
      </c>
      <c r="E29" s="317"/>
      <c r="F29" s="366"/>
    </row>
    <row r="30" spans="1:6" ht="12.95" customHeight="1">
      <c r="A30" s="44">
        <v>27</v>
      </c>
      <c r="B30" s="44" t="s">
        <v>184</v>
      </c>
      <c r="C30" s="354">
        <v>0</v>
      </c>
      <c r="D30" s="354">
        <v>0</v>
      </c>
      <c r="E30" s="317"/>
      <c r="F30" s="366"/>
    </row>
    <row r="31" spans="1:6" ht="12.95" customHeight="1">
      <c r="A31" s="44">
        <v>28</v>
      </c>
      <c r="B31" s="44" t="s">
        <v>294</v>
      </c>
      <c r="C31" s="354">
        <v>0</v>
      </c>
      <c r="D31" s="373"/>
      <c r="E31" s="317"/>
      <c r="F31" s="366"/>
    </row>
    <row r="32" spans="1:6" ht="12.95" customHeight="1">
      <c r="A32" s="44">
        <v>29</v>
      </c>
      <c r="B32" s="44" t="s">
        <v>185</v>
      </c>
      <c r="C32" s="354">
        <v>4.1768910156901172E-2</v>
      </c>
      <c r="D32" s="354">
        <v>4.1083551813920855E-3</v>
      </c>
      <c r="E32" s="317"/>
      <c r="F32" s="366"/>
    </row>
    <row r="33" spans="1:6" ht="12.95" customHeight="1">
      <c r="A33" s="46">
        <v>30</v>
      </c>
      <c r="B33" s="46" t="s">
        <v>186</v>
      </c>
      <c r="C33" s="355">
        <v>0</v>
      </c>
      <c r="D33" s="355">
        <v>0</v>
      </c>
      <c r="E33" s="317"/>
      <c r="F33" s="366"/>
    </row>
    <row r="34" spans="1:6" ht="12.95" customHeight="1">
      <c r="A34" s="44">
        <v>31</v>
      </c>
      <c r="B34" s="44" t="s">
        <v>187</v>
      </c>
      <c r="C34" s="354">
        <v>0</v>
      </c>
      <c r="D34" s="354">
        <v>1.3798717042961616E-5</v>
      </c>
      <c r="E34" s="317"/>
      <c r="F34" s="366"/>
    </row>
    <row r="35" spans="1:6" ht="12.95" customHeight="1">
      <c r="A35" s="44">
        <v>32</v>
      </c>
      <c r="B35" s="44" t="s">
        <v>295</v>
      </c>
      <c r="C35" s="354">
        <v>0</v>
      </c>
      <c r="D35" s="354">
        <v>0</v>
      </c>
      <c r="E35" s="317"/>
      <c r="F35" s="366"/>
    </row>
    <row r="36" spans="1:6" ht="12.95" customHeight="1">
      <c r="A36" s="44">
        <v>33</v>
      </c>
      <c r="B36" s="44" t="s">
        <v>296</v>
      </c>
      <c r="C36" s="354">
        <v>0</v>
      </c>
      <c r="D36" s="354">
        <v>0</v>
      </c>
      <c r="E36" s="317"/>
      <c r="F36" s="366"/>
    </row>
    <row r="37" spans="1:6" ht="12.95" customHeight="1">
      <c r="A37" s="44">
        <v>34</v>
      </c>
      <c r="B37" s="44" t="s">
        <v>297</v>
      </c>
      <c r="C37" s="354">
        <v>0</v>
      </c>
      <c r="D37" s="354">
        <v>0</v>
      </c>
      <c r="E37" s="317"/>
      <c r="F37" s="366"/>
    </row>
    <row r="38" spans="1:6" ht="12.95" customHeight="1">
      <c r="A38" s="46">
        <v>35</v>
      </c>
      <c r="B38" s="46" t="s">
        <v>34</v>
      </c>
      <c r="C38" s="355">
        <v>0</v>
      </c>
      <c r="D38" s="355">
        <v>0</v>
      </c>
      <c r="E38" s="317"/>
      <c r="F38" s="366"/>
    </row>
    <row r="39" spans="1:6" ht="12.95" customHeight="1">
      <c r="A39" s="44">
        <v>36</v>
      </c>
      <c r="B39" s="44" t="s">
        <v>37</v>
      </c>
      <c r="C39" s="354">
        <v>0</v>
      </c>
      <c r="D39" s="354">
        <v>0</v>
      </c>
      <c r="E39" s="317"/>
      <c r="F39" s="366"/>
    </row>
    <row r="40" spans="1:6" ht="12.95" customHeight="1">
      <c r="A40" s="44">
        <v>37</v>
      </c>
      <c r="B40" s="44" t="s">
        <v>339</v>
      </c>
      <c r="C40" s="354">
        <v>0</v>
      </c>
      <c r="D40" s="354">
        <v>0</v>
      </c>
      <c r="E40" s="317"/>
      <c r="F40" s="366"/>
    </row>
    <row r="41" spans="1:6" ht="12.95" customHeight="1">
      <c r="A41" s="44">
        <v>38</v>
      </c>
      <c r="B41" s="44" t="s">
        <v>299</v>
      </c>
      <c r="C41" s="354">
        <v>0</v>
      </c>
      <c r="D41" s="354">
        <v>0</v>
      </c>
      <c r="E41" s="317"/>
      <c r="F41" s="366"/>
    </row>
    <row r="42" spans="1:6" ht="12.95" customHeight="1">
      <c r="A42" s="44">
        <v>39</v>
      </c>
      <c r="B42" s="44" t="s">
        <v>300</v>
      </c>
      <c r="C42" s="354">
        <v>7.8840719686758658E-5</v>
      </c>
      <c r="D42" s="354">
        <v>2.7952618798032613E-5</v>
      </c>
      <c r="E42" s="317"/>
      <c r="F42" s="366"/>
    </row>
    <row r="43" spans="1:6" ht="12.95" customHeight="1">
      <c r="A43" s="46">
        <v>40</v>
      </c>
      <c r="B43" s="46" t="s">
        <v>193</v>
      </c>
      <c r="C43" s="355">
        <v>0</v>
      </c>
      <c r="D43" s="355">
        <v>0</v>
      </c>
      <c r="E43" s="317"/>
      <c r="F43" s="366"/>
    </row>
    <row r="44" spans="1:6" ht="12.95" customHeight="1">
      <c r="A44" s="45">
        <v>41</v>
      </c>
      <c r="B44" s="45" t="s">
        <v>194</v>
      </c>
      <c r="C44" s="356">
        <v>2.3505125679551809E-2</v>
      </c>
      <c r="D44" s="356">
        <v>3.0097892967934352E-2</v>
      </c>
      <c r="E44" s="317"/>
      <c r="F44" s="366"/>
    </row>
    <row r="45" spans="1:6">
      <c r="A45" s="40"/>
      <c r="B45" s="41"/>
      <c r="C45" s="48"/>
      <c r="D45" s="48"/>
      <c r="E45" s="48"/>
      <c r="F45" s="48"/>
    </row>
    <row r="46" spans="1:6">
      <c r="A46" s="467" t="s">
        <v>361</v>
      </c>
      <c r="B46" s="468"/>
      <c r="C46" s="468"/>
      <c r="D46" s="468"/>
      <c r="E46" s="468"/>
      <c r="F46" s="468"/>
    </row>
    <row r="47" spans="1:6">
      <c r="A47" s="468"/>
      <c r="B47" s="468"/>
      <c r="C47" s="468"/>
      <c r="D47" s="468"/>
      <c r="E47" s="468"/>
      <c r="F47" s="468"/>
    </row>
    <row r="48" spans="1:6">
      <c r="A48" s="40"/>
      <c r="B48" s="41"/>
    </row>
    <row r="49" spans="1:2">
      <c r="A49" s="40"/>
      <c r="B49" s="41"/>
    </row>
  </sheetData>
  <mergeCells count="1">
    <mergeCell ref="A46:F47"/>
  </mergeCells>
  <phoneticPr fontId="3"/>
  <pageMargins left="0.39370078740157483" right="0.39370078740157483" top="0.70866141732283472" bottom="0.39370078740157483" header="0.31496062992125984" footer="0.31496062992125984"/>
  <pageSetup paperSize="9" scale="58" pageOrder="overThenDown" orientation="landscape"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sheetPr>
  <dimension ref="A1:N107"/>
  <sheetViews>
    <sheetView zoomScaleNormal="100" workbookViewId="0">
      <selection activeCell="I31" sqref="I31"/>
    </sheetView>
  </sheetViews>
  <sheetFormatPr defaultColWidth="9.140625" defaultRowHeight="16.5"/>
  <cols>
    <col min="1" max="1" width="9.140625" style="50"/>
    <col min="2" max="2" width="27.140625" style="50" customWidth="1"/>
    <col min="3" max="9" width="13.7109375" style="50" customWidth="1"/>
    <col min="10" max="11" width="13.7109375" style="66" customWidth="1"/>
    <col min="12" max="12" width="8.7109375" style="50" customWidth="1"/>
    <col min="13" max="13" width="12.7109375" style="130" customWidth="1"/>
    <col min="14" max="14" width="9.7109375" style="130" customWidth="1"/>
    <col min="15" max="16384" width="9.140625" style="50"/>
  </cols>
  <sheetData>
    <row r="1" spans="1:14">
      <c r="A1" s="304" t="s">
        <v>65</v>
      </c>
    </row>
    <row r="2" spans="1:14" ht="8.1" customHeight="1"/>
    <row r="3" spans="1:14" ht="8.1" customHeight="1"/>
    <row r="4" spans="1:14" s="54" customFormat="1" ht="39.950000000000003" customHeight="1">
      <c r="A4" s="64"/>
      <c r="B4" s="64"/>
      <c r="C4" s="67" t="s">
        <v>281</v>
      </c>
      <c r="D4" s="67" t="s">
        <v>283</v>
      </c>
      <c r="E4" s="67" t="s">
        <v>282</v>
      </c>
      <c r="F4" s="67" t="s">
        <v>284</v>
      </c>
      <c r="G4" s="67" t="s">
        <v>271</v>
      </c>
      <c r="H4" s="67" t="s">
        <v>66</v>
      </c>
      <c r="I4" s="67" t="s">
        <v>67</v>
      </c>
      <c r="J4" s="68" t="s">
        <v>68</v>
      </c>
      <c r="K4" s="68" t="s">
        <v>162</v>
      </c>
      <c r="M4" s="131" t="s">
        <v>154</v>
      </c>
      <c r="N4" s="131"/>
    </row>
    <row r="5" spans="1:14" s="54" customFormat="1" ht="14.1" customHeight="1">
      <c r="A5" s="56">
        <v>1</v>
      </c>
      <c r="B5" s="51" t="s">
        <v>165</v>
      </c>
      <c r="C5" s="330">
        <f>'H27取引基本表（生産者）'!BD4/'H27取引基本表（生産者）'!AZ4*-1</f>
        <v>0.30399645530115493</v>
      </c>
      <c r="D5" s="330">
        <f>IF(NOT(F5=1),C5,0)</f>
        <v>0.30399645530115493</v>
      </c>
      <c r="E5" s="330">
        <f>1-C5</f>
        <v>0.69600354469884507</v>
      </c>
      <c r="F5" s="330">
        <f>E5</f>
        <v>0.69600354469884507</v>
      </c>
      <c r="G5" s="330">
        <f t="array" ref="G5:G45">TRANSPOSE(投入係数!C52:AQ52)</f>
        <v>0.46001191134555663</v>
      </c>
      <c r="H5" s="330">
        <f t="array" ref="H5:H45">TRANSPOSE(投入係数!C47:AQ47)</f>
        <v>0.10150877043717474</v>
      </c>
      <c r="I5" s="330">
        <f>'H27取引基本表（生産者）'!BH4/'H27取引基本表（生産者）'!$BH$48</f>
        <v>1.302152899269415E-2</v>
      </c>
      <c r="J5" s="330">
        <v>0.30378894230087494</v>
      </c>
      <c r="K5" s="330">
        <v>4.7106535641865545E-2</v>
      </c>
      <c r="M5" s="131" t="s">
        <v>155</v>
      </c>
      <c r="N5" s="131"/>
    </row>
    <row r="6" spans="1:14" s="54" customFormat="1" ht="14.1" customHeight="1">
      <c r="A6" s="56">
        <v>2</v>
      </c>
      <c r="B6" s="51" t="s">
        <v>1</v>
      </c>
      <c r="C6" s="330">
        <f>'H27取引基本表（生産者）'!BD5/'H27取引基本表（生産者）'!AZ5*-1</f>
        <v>0.36762099156684752</v>
      </c>
      <c r="D6" s="330">
        <f t="shared" ref="D6:D45" si="0">IF(NOT(F6=1),C6,0)</f>
        <v>0.36762099156684752</v>
      </c>
      <c r="E6" s="330">
        <f t="shared" ref="E6:E45" si="1">1-C6</f>
        <v>0.63237900843315242</v>
      </c>
      <c r="F6" s="330">
        <f t="shared" ref="F6:F44" si="2">E6</f>
        <v>0.63237900843315242</v>
      </c>
      <c r="G6" s="330">
        <v>0.57013669821240798</v>
      </c>
      <c r="H6" s="330">
        <v>0.17749737118822292</v>
      </c>
      <c r="I6" s="330">
        <f>'H27取引基本表（生産者）'!BH5/'H27取引基本表（生産者）'!$BH$48</f>
        <v>6.3140573258121577E-4</v>
      </c>
      <c r="J6" s="330">
        <v>6.6351209253417462E-2</v>
      </c>
      <c r="K6" s="330">
        <v>3.7294076410795657E-2</v>
      </c>
      <c r="M6" s="132" t="s">
        <v>156</v>
      </c>
      <c r="N6" s="133">
        <f>VLOOKUP(データ入力表!E6,各種係数!M7:N11,2,FALSE)</f>
        <v>9.9999999999999995E-7</v>
      </c>
    </row>
    <row r="7" spans="1:14" s="54" customFormat="1" ht="14.1" customHeight="1">
      <c r="A7" s="56">
        <v>3</v>
      </c>
      <c r="B7" s="51" t="s">
        <v>2</v>
      </c>
      <c r="C7" s="330">
        <f>'H27取引基本表（生産者）'!BD6/'H27取引基本表（生産者）'!AZ6*-1</f>
        <v>0.57850004270949007</v>
      </c>
      <c r="D7" s="330">
        <f t="shared" si="0"/>
        <v>0.57850004270949007</v>
      </c>
      <c r="E7" s="330">
        <f t="shared" si="1"/>
        <v>0.42149995729050993</v>
      </c>
      <c r="F7" s="330">
        <f t="shared" si="2"/>
        <v>0.42149995729050993</v>
      </c>
      <c r="G7" s="330">
        <v>0.48953803034696047</v>
      </c>
      <c r="H7" s="330">
        <v>0.11744950227118972</v>
      </c>
      <c r="I7" s="330">
        <f>'H27取引基本表（生産者）'!BH6/'H27取引基本表（生産者）'!$BH$48</f>
        <v>1.2856392108788293E-3</v>
      </c>
      <c r="J7" s="330">
        <v>9.6187300666859959E-2</v>
      </c>
      <c r="K7" s="330">
        <v>4.8057407944331693E-2</v>
      </c>
      <c r="M7" s="134" t="s">
        <v>157</v>
      </c>
      <c r="N7" s="134">
        <v>100</v>
      </c>
    </row>
    <row r="8" spans="1:14" s="54" customFormat="1" ht="14.1" customHeight="1">
      <c r="A8" s="56">
        <v>4</v>
      </c>
      <c r="B8" s="51" t="s">
        <v>166</v>
      </c>
      <c r="C8" s="330">
        <f>'H27取引基本表（生産者）'!BD7/'H27取引基本表（生産者）'!AZ7*-1</f>
        <v>0.99500629348524428</v>
      </c>
      <c r="D8" s="330">
        <f t="shared" si="0"/>
        <v>0.99500629348524428</v>
      </c>
      <c r="E8" s="330">
        <f t="shared" si="1"/>
        <v>4.9937065147557247E-3</v>
      </c>
      <c r="F8" s="330">
        <f t="shared" si="2"/>
        <v>4.9937065147557247E-3</v>
      </c>
      <c r="G8" s="330">
        <v>0.51363227803854994</v>
      </c>
      <c r="H8" s="330">
        <v>0.19927427677352774</v>
      </c>
      <c r="I8" s="330">
        <f>'H27取引基本表（生産者）'!BH7/'H27取引基本表（生産者）'!$BH$48</f>
        <v>-2.7199016172729295E-5</v>
      </c>
      <c r="J8" s="330">
        <v>2.3402909550917141E-2</v>
      </c>
      <c r="K8" s="330">
        <v>2.1771696794167582E-2</v>
      </c>
      <c r="M8" s="135" t="s">
        <v>158</v>
      </c>
      <c r="N8" s="136">
        <v>1</v>
      </c>
    </row>
    <row r="9" spans="1:14" s="54" customFormat="1" ht="14.1" customHeight="1">
      <c r="A9" s="58">
        <v>5</v>
      </c>
      <c r="B9" s="52" t="s">
        <v>167</v>
      </c>
      <c r="C9" s="331">
        <f>'H27取引基本表（生産者）'!BD8/'H27取引基本表（生産者）'!AZ8*-1</f>
        <v>0.74373435010243572</v>
      </c>
      <c r="D9" s="331">
        <f t="shared" si="0"/>
        <v>0.74373435010243572</v>
      </c>
      <c r="E9" s="331">
        <f t="shared" si="1"/>
        <v>0.25626564989756428</v>
      </c>
      <c r="F9" s="331">
        <f t="shared" si="2"/>
        <v>0.25626564989756428</v>
      </c>
      <c r="G9" s="331">
        <v>0.41820270981950497</v>
      </c>
      <c r="H9" s="331">
        <v>0.15396794998939875</v>
      </c>
      <c r="I9" s="331">
        <f>'H27取引基本表（生産者）'!BH8/'H27取引基本表（生産者）'!$BH$48</f>
        <v>0.11399544805036481</v>
      </c>
      <c r="J9" s="331">
        <v>5.3194399797550085E-2</v>
      </c>
      <c r="K9" s="331">
        <v>4.5185316909355788E-2</v>
      </c>
      <c r="M9" s="135" t="s">
        <v>159</v>
      </c>
      <c r="N9" s="137">
        <v>0.01</v>
      </c>
    </row>
    <row r="10" spans="1:14" s="54" customFormat="1" ht="14.1" customHeight="1">
      <c r="A10" s="56">
        <v>6</v>
      </c>
      <c r="B10" s="51" t="s">
        <v>168</v>
      </c>
      <c r="C10" s="330">
        <f>'H27取引基本表（生産者）'!BD9/'H27取引基本表（生産者）'!AZ9*-1</f>
        <v>0.9110343479110995</v>
      </c>
      <c r="D10" s="330">
        <f t="shared" si="0"/>
        <v>0.9110343479110995</v>
      </c>
      <c r="E10" s="330">
        <f t="shared" si="1"/>
        <v>8.8965652088900504E-2</v>
      </c>
      <c r="F10" s="330">
        <f t="shared" si="2"/>
        <v>8.8965652088900504E-2</v>
      </c>
      <c r="G10" s="330">
        <v>0.41369863013698632</v>
      </c>
      <c r="H10" s="330">
        <v>0.17602739726027397</v>
      </c>
      <c r="I10" s="330">
        <f>'H27取引基本表（生産者）'!BH9/'H27取引基本表（生産者）'!$BH$48</f>
        <v>2.1179776754360828E-2</v>
      </c>
      <c r="J10" s="330">
        <v>0.10500526870389884</v>
      </c>
      <c r="K10" s="330">
        <v>8.3614330874604847E-2</v>
      </c>
      <c r="M10" s="135" t="s">
        <v>160</v>
      </c>
      <c r="N10" s="138">
        <v>1E-3</v>
      </c>
    </row>
    <row r="11" spans="1:14" s="54" customFormat="1" ht="14.1" customHeight="1">
      <c r="A11" s="56">
        <v>7</v>
      </c>
      <c r="B11" s="51" t="s">
        <v>6</v>
      </c>
      <c r="C11" s="330">
        <f>'H27取引基本表（生産者）'!BD10/'H27取引基本表（生産者）'!AZ10*-1</f>
        <v>0.87735859176383513</v>
      </c>
      <c r="D11" s="330">
        <f t="shared" si="0"/>
        <v>0.87735859176383513</v>
      </c>
      <c r="E11" s="330">
        <f t="shared" si="1"/>
        <v>0.12264140823616487</v>
      </c>
      <c r="F11" s="330">
        <f t="shared" si="2"/>
        <v>0.12264140823616487</v>
      </c>
      <c r="G11" s="330">
        <v>0.32378167347492504</v>
      </c>
      <c r="H11" s="330">
        <v>0.2306869055335313</v>
      </c>
      <c r="I11" s="330">
        <f>'H27取引基本表（生産者）'!BH10/'H27取引基本表（生産者）'!$BH$48</f>
        <v>1.6227127327337245E-3</v>
      </c>
      <c r="J11" s="330">
        <v>6.7394220768453902E-2</v>
      </c>
      <c r="K11" s="330">
        <v>4.805474744125051E-2</v>
      </c>
      <c r="M11" s="135" t="s">
        <v>161</v>
      </c>
      <c r="N11" s="139">
        <v>9.9999999999999995E-7</v>
      </c>
    </row>
    <row r="12" spans="1:14" s="54" customFormat="1" ht="14.1" customHeight="1">
      <c r="A12" s="56">
        <v>8</v>
      </c>
      <c r="B12" s="51" t="s">
        <v>289</v>
      </c>
      <c r="C12" s="330">
        <f>'H27取引基本表（生産者）'!BD11/'H27取引基本表（生産者）'!AZ11*-1</f>
        <v>0.70597320818605758</v>
      </c>
      <c r="D12" s="330">
        <f t="shared" si="0"/>
        <v>0.70597320818605758</v>
      </c>
      <c r="E12" s="330">
        <f t="shared" si="1"/>
        <v>0.29402679181394242</v>
      </c>
      <c r="F12" s="330">
        <f t="shared" si="2"/>
        <v>0.29402679181394242</v>
      </c>
      <c r="G12" s="330">
        <v>0.53870383494763363</v>
      </c>
      <c r="H12" s="330">
        <v>0.32018269155051576</v>
      </c>
      <c r="I12" s="330">
        <f>'H27取引基本表（生産者）'!BH11/'H27取引基本表（生産者）'!$BH$48</f>
        <v>0</v>
      </c>
      <c r="J12" s="330">
        <v>0.10733128592802584</v>
      </c>
      <c r="K12" s="330">
        <v>7.4179069218048663E-2</v>
      </c>
      <c r="M12" s="130"/>
      <c r="N12" s="130"/>
    </row>
    <row r="13" spans="1:14" s="54" customFormat="1" ht="14.1" customHeight="1">
      <c r="A13" s="56">
        <v>9</v>
      </c>
      <c r="B13" s="51" t="s">
        <v>169</v>
      </c>
      <c r="C13" s="330">
        <f>'H27取引基本表（生産者）'!BD12/'H27取引基本表（生産者）'!AZ12*-1</f>
        <v>0.66957573197673581</v>
      </c>
      <c r="D13" s="330">
        <f t="shared" si="0"/>
        <v>0.66957573197673581</v>
      </c>
      <c r="E13" s="330">
        <f t="shared" si="1"/>
        <v>0.33042426802326419</v>
      </c>
      <c r="F13" s="330">
        <f t="shared" si="2"/>
        <v>0.33042426802326419</v>
      </c>
      <c r="G13" s="330">
        <v>0.20689692398000148</v>
      </c>
      <c r="H13" s="330">
        <v>2.2426135711924217E-2</v>
      </c>
      <c r="I13" s="330">
        <f>'H27取引基本表（生産者）'!BH12/'H27取引基本表（生産者）'!$BH$48</f>
        <v>1.0440050939871718E-2</v>
      </c>
      <c r="J13" s="330">
        <v>3.4248470086565776E-3</v>
      </c>
      <c r="K13" s="330">
        <v>3.3209410907422527E-3</v>
      </c>
      <c r="M13" s="130"/>
      <c r="N13" s="130"/>
    </row>
    <row r="14" spans="1:14" s="54" customFormat="1" ht="14.1" customHeight="1">
      <c r="A14" s="58">
        <v>10</v>
      </c>
      <c r="B14" s="52" t="s">
        <v>170</v>
      </c>
      <c r="C14" s="331">
        <f>'H27取引基本表（生産者）'!BD13/'H27取引基本表（生産者）'!AZ13*-1</f>
        <v>0.66886218429027455</v>
      </c>
      <c r="D14" s="331">
        <f t="shared" si="0"/>
        <v>0.66886218429027455</v>
      </c>
      <c r="E14" s="331">
        <f t="shared" si="1"/>
        <v>0.33113781570972545</v>
      </c>
      <c r="F14" s="331">
        <f t="shared" si="2"/>
        <v>0.33113781570972545</v>
      </c>
      <c r="G14" s="331">
        <v>0.27954868191578014</v>
      </c>
      <c r="H14" s="331">
        <v>5.2806159638743959E-3</v>
      </c>
      <c r="I14" s="331">
        <f>'H27取引基本表（生産者）'!BH13/'H27取引基本表（生産者）'!$BH$48</f>
        <v>2.5952232699240078E-2</v>
      </c>
      <c r="J14" s="331">
        <v>7.0192236738616707E-4</v>
      </c>
      <c r="K14" s="331">
        <v>6.8572415890802473E-4</v>
      </c>
      <c r="M14" s="130"/>
      <c r="N14" s="130"/>
    </row>
    <row r="15" spans="1:14" s="54" customFormat="1" ht="14.1" customHeight="1">
      <c r="A15" s="56">
        <v>11</v>
      </c>
      <c r="B15" s="51" t="s">
        <v>171</v>
      </c>
      <c r="C15" s="330">
        <f>'H27取引基本表（生産者）'!BD14/'H27取引基本表（生産者）'!AZ14*-1</f>
        <v>0.53794807106065379</v>
      </c>
      <c r="D15" s="330">
        <f t="shared" si="0"/>
        <v>0.53794807106065379</v>
      </c>
      <c r="E15" s="330">
        <f t="shared" si="1"/>
        <v>0.46205192893934621</v>
      </c>
      <c r="F15" s="330">
        <f t="shared" si="2"/>
        <v>0.46205192893934621</v>
      </c>
      <c r="G15" s="330">
        <v>0.45327067547613148</v>
      </c>
      <c r="H15" s="330">
        <v>0.20641524482911003</v>
      </c>
      <c r="I15" s="330">
        <f>'H27取引基本表（生産者）'!BH14/'H27取引基本表（生産者）'!$BH$48</f>
        <v>4.9152507797860798E-4</v>
      </c>
      <c r="J15" s="330">
        <v>3.0944502527511613E-2</v>
      </c>
      <c r="K15" s="330">
        <v>2.808825272960476E-2</v>
      </c>
      <c r="M15" s="130"/>
      <c r="N15" s="130"/>
    </row>
    <row r="16" spans="1:14" s="54" customFormat="1" ht="14.1" customHeight="1">
      <c r="A16" s="56">
        <v>12</v>
      </c>
      <c r="B16" s="51" t="s">
        <v>172</v>
      </c>
      <c r="C16" s="330">
        <f>'H27取引基本表（生産者）'!BD15/'H27取引基本表（生産者）'!AZ15*-1</f>
        <v>0.2288036995036892</v>
      </c>
      <c r="D16" s="330">
        <f t="shared" si="0"/>
        <v>0.2288036995036892</v>
      </c>
      <c r="E16" s="330">
        <f t="shared" si="1"/>
        <v>0.77119630049631083</v>
      </c>
      <c r="F16" s="330">
        <f t="shared" si="2"/>
        <v>0.77119630049631083</v>
      </c>
      <c r="G16" s="330">
        <v>0.25396910807438799</v>
      </c>
      <c r="H16" s="330">
        <v>1.6235156873844459E-2</v>
      </c>
      <c r="I16" s="330">
        <f>'H27取引基本表（生産者）'!BH15/'H27取引基本表（生産者）'!$BH$48</f>
        <v>-1.5299446597160228E-4</v>
      </c>
      <c r="J16" s="330">
        <v>1.9112845424862626E-3</v>
      </c>
      <c r="K16" s="330">
        <v>1.7448363390865581E-3</v>
      </c>
      <c r="M16" s="130"/>
      <c r="N16" s="130"/>
    </row>
    <row r="17" spans="1:14" s="54" customFormat="1" ht="14.1" customHeight="1">
      <c r="A17" s="56">
        <v>13</v>
      </c>
      <c r="B17" s="51" t="s">
        <v>173</v>
      </c>
      <c r="C17" s="330">
        <f>'H27取引基本表（生産者）'!BD16/'H27取引基本表（生産者）'!AZ16*-1</f>
        <v>0.79235034513975333</v>
      </c>
      <c r="D17" s="330">
        <f t="shared" si="0"/>
        <v>0.79235034513975333</v>
      </c>
      <c r="E17" s="330">
        <f t="shared" si="1"/>
        <v>0.20764965486024667</v>
      </c>
      <c r="F17" s="330">
        <f t="shared" si="2"/>
        <v>0.20764965486024667</v>
      </c>
      <c r="G17" s="330">
        <v>0.26097038956958846</v>
      </c>
      <c r="H17" s="330">
        <v>1.6103125981778196E-2</v>
      </c>
      <c r="I17" s="330">
        <f>'H27取引基本表（生産者）'!BH16/'H27取引基本表（生産者）'!$BH$48</f>
        <v>-4.8569671737016601E-7</v>
      </c>
      <c r="J17" s="330">
        <v>2.0322808671065034E-3</v>
      </c>
      <c r="K17" s="330">
        <v>2.0067546339930884E-3</v>
      </c>
      <c r="M17" s="130"/>
      <c r="N17" s="130"/>
    </row>
    <row r="18" spans="1:14" s="54" customFormat="1" ht="14.1" customHeight="1">
      <c r="A18" s="56">
        <v>14</v>
      </c>
      <c r="B18" s="51" t="s">
        <v>174</v>
      </c>
      <c r="C18" s="330">
        <f>'H27取引基本表（生産者）'!BD17/'H27取引基本表（生産者）'!AZ17*-1</f>
        <v>0.73489728551741818</v>
      </c>
      <c r="D18" s="330">
        <f t="shared" si="0"/>
        <v>0.73489728551741818</v>
      </c>
      <c r="E18" s="330">
        <f t="shared" si="1"/>
        <v>0.26510271448258182</v>
      </c>
      <c r="F18" s="330">
        <f t="shared" si="2"/>
        <v>0.26510271448258182</v>
      </c>
      <c r="G18" s="330">
        <v>0.44521212591701276</v>
      </c>
      <c r="H18" s="330">
        <v>0.27095058805263361</v>
      </c>
      <c r="I18" s="330">
        <f>'H27取引基本表（生産者）'!BH17/'H27取引基本表（生産者）'!$BH$48</f>
        <v>9.7090773802296177E-4</v>
      </c>
      <c r="J18" s="330">
        <v>9.0672670108294842E-2</v>
      </c>
      <c r="K18" s="330">
        <v>7.728137251096534E-2</v>
      </c>
      <c r="M18" s="130"/>
      <c r="N18" s="130"/>
    </row>
    <row r="19" spans="1:14" s="54" customFormat="1" ht="14.1" customHeight="1">
      <c r="A19" s="58">
        <v>15</v>
      </c>
      <c r="B19" s="52" t="s">
        <v>175</v>
      </c>
      <c r="C19" s="331">
        <f>'H27取引基本表（生産者）'!BD18/'H27取引基本表（生産者）'!AZ18*-1</f>
        <v>0.88362595471080152</v>
      </c>
      <c r="D19" s="331">
        <f t="shared" si="0"/>
        <v>0.88362595471080152</v>
      </c>
      <c r="E19" s="331">
        <f t="shared" si="1"/>
        <v>0.11637404528919848</v>
      </c>
      <c r="F19" s="331">
        <f t="shared" si="2"/>
        <v>0.11637404528919848</v>
      </c>
      <c r="G19" s="331">
        <v>0.39584543444921294</v>
      </c>
      <c r="H19" s="331">
        <v>0.13978512597000456</v>
      </c>
      <c r="I19" s="331">
        <f>'H27取引基本表（生産者）'!BH18/'H27取引基本表（生産者）'!$BH$48</f>
        <v>3.5892987413655266E-4</v>
      </c>
      <c r="J19" s="331">
        <v>3.6439158723459382E-2</v>
      </c>
      <c r="K19" s="331">
        <v>3.3714579424411729E-2</v>
      </c>
      <c r="M19" s="130"/>
      <c r="N19" s="130"/>
    </row>
    <row r="20" spans="1:14" s="54" customFormat="1" ht="14.1" customHeight="1">
      <c r="A20" s="56">
        <v>16</v>
      </c>
      <c r="B20" s="51" t="s">
        <v>177</v>
      </c>
      <c r="C20" s="330">
        <f>'H27取引基本表（生産者）'!BD19/'H27取引基本表（生産者）'!AZ19*-1</f>
        <v>0.89056193388755478</v>
      </c>
      <c r="D20" s="330">
        <f t="shared" si="0"/>
        <v>0.89056193388755478</v>
      </c>
      <c r="E20" s="330">
        <f t="shared" si="1"/>
        <v>0.10943806611244522</v>
      </c>
      <c r="F20" s="330">
        <f t="shared" si="2"/>
        <v>0.10943806611244522</v>
      </c>
      <c r="G20" s="330">
        <v>0.42114322969188989</v>
      </c>
      <c r="H20" s="330">
        <v>0.23900695581206644</v>
      </c>
      <c r="I20" s="330">
        <f>'H27取引基本表（生産者）'!BH19/'H27取引基本表（生産者）'!$BH$48</f>
        <v>3.6281544787551397E-4</v>
      </c>
      <c r="J20" s="330">
        <v>3.3540803834842849E-2</v>
      </c>
      <c r="K20" s="330">
        <v>3.3235930076030824E-2</v>
      </c>
      <c r="M20" s="130"/>
      <c r="N20" s="130"/>
    </row>
    <row r="21" spans="1:14" s="54" customFormat="1" ht="14.1" customHeight="1">
      <c r="A21" s="56">
        <v>17</v>
      </c>
      <c r="B21" s="51" t="s">
        <v>290</v>
      </c>
      <c r="C21" s="330">
        <f>'H27取引基本表（生産者）'!BD20/'H27取引基本表（生産者）'!AZ20*-1</f>
        <v>0.93431203950586117</v>
      </c>
      <c r="D21" s="330">
        <f t="shared" si="0"/>
        <v>0.93431203950586117</v>
      </c>
      <c r="E21" s="330">
        <f t="shared" si="1"/>
        <v>6.5687960494138831E-2</v>
      </c>
      <c r="F21" s="330">
        <f t="shared" si="2"/>
        <v>6.5687960494138831E-2</v>
      </c>
      <c r="G21" s="330">
        <v>0.37705068279717718</v>
      </c>
      <c r="H21" s="330">
        <v>0.2224666238963737</v>
      </c>
      <c r="I21" s="330">
        <f>'H27取引基本表（生産者）'!BH20/'H27取引基本表（生産者）'!$BH$48</f>
        <v>1.0874749501918017E-2</v>
      </c>
      <c r="J21" s="330">
        <v>5.6640087984602697E-2</v>
      </c>
      <c r="K21" s="330">
        <v>5.3126813918675346E-2</v>
      </c>
      <c r="M21" s="130"/>
      <c r="N21" s="130"/>
    </row>
    <row r="22" spans="1:14" s="54" customFormat="1" ht="14.1" customHeight="1">
      <c r="A22" s="56">
        <v>18</v>
      </c>
      <c r="B22" s="51" t="s">
        <v>291</v>
      </c>
      <c r="C22" s="330">
        <f>'H27取引基本表（生産者）'!BD21/'H27取引基本表（生産者）'!AZ21*-1</f>
        <v>0.93858024691358022</v>
      </c>
      <c r="D22" s="330">
        <f t="shared" si="0"/>
        <v>0.93858024691358022</v>
      </c>
      <c r="E22" s="330">
        <f t="shared" si="1"/>
        <v>6.1419753086419782E-2</v>
      </c>
      <c r="F22" s="330">
        <f t="shared" si="2"/>
        <v>6.1419753086419782E-2</v>
      </c>
      <c r="G22" s="330">
        <v>0.38701456369145981</v>
      </c>
      <c r="H22" s="330">
        <v>0.20969210535190369</v>
      </c>
      <c r="I22" s="330">
        <f>'H27取引基本表（生産者）'!BH21/'H27取引基本表（生産者）'!$BH$48</f>
        <v>1.0038379754606591E-2</v>
      </c>
      <c r="J22" s="330">
        <v>3.2562352159020286E-2</v>
      </c>
      <c r="K22" s="330">
        <v>3.2051683520337618E-2</v>
      </c>
      <c r="M22" s="130"/>
      <c r="N22" s="130"/>
    </row>
    <row r="23" spans="1:14" s="54" customFormat="1" ht="14.1" customHeight="1">
      <c r="A23" s="56">
        <v>19</v>
      </c>
      <c r="B23" s="51" t="s">
        <v>178</v>
      </c>
      <c r="C23" s="330">
        <f>'H27取引基本表（生産者）'!BD22/'H27取引基本表（生産者）'!AZ22*-1</f>
        <v>0.71523263127605341</v>
      </c>
      <c r="D23" s="330">
        <f t="shared" si="0"/>
        <v>0.71523263127605341</v>
      </c>
      <c r="E23" s="330">
        <f t="shared" si="1"/>
        <v>0.28476736872394659</v>
      </c>
      <c r="F23" s="330">
        <f t="shared" si="2"/>
        <v>0.28476736872394659</v>
      </c>
      <c r="G23" s="330">
        <v>0.23452480352437793</v>
      </c>
      <c r="H23" s="330">
        <v>7.3921617679069782E-2</v>
      </c>
      <c r="I23" s="330">
        <f>'H27取引基本表（生産者）'!BH22/'H27取引基本表（生産者）'!$BH$48</f>
        <v>2.3780682675878066E-2</v>
      </c>
      <c r="J23" s="330">
        <v>1.2842796760223393E-2</v>
      </c>
      <c r="K23" s="330">
        <v>1.2439936452035257E-2</v>
      </c>
      <c r="M23" s="130"/>
      <c r="N23" s="130"/>
    </row>
    <row r="24" spans="1:14" s="54" customFormat="1" ht="14.1" customHeight="1">
      <c r="A24" s="58">
        <v>20</v>
      </c>
      <c r="B24" s="52" t="s">
        <v>179</v>
      </c>
      <c r="C24" s="331">
        <f>'H27取引基本表（生産者）'!BD23/'H27取引基本表（生産者）'!AZ23*-1</f>
        <v>0.76627977048235385</v>
      </c>
      <c r="D24" s="331">
        <f t="shared" si="0"/>
        <v>0.76627977048235385</v>
      </c>
      <c r="E24" s="331">
        <f t="shared" si="1"/>
        <v>0.23372022951764615</v>
      </c>
      <c r="F24" s="331">
        <f t="shared" si="2"/>
        <v>0.23372022951764615</v>
      </c>
      <c r="G24" s="331">
        <v>0.37867522672322024</v>
      </c>
      <c r="H24" s="331">
        <v>0.21421321472483765</v>
      </c>
      <c r="I24" s="331">
        <f>'H27取引基本表（生産者）'!BH23/'H27取引基本表（生産者）'!$BH$48</f>
        <v>1.7083896336778218E-2</v>
      </c>
      <c r="J24" s="331">
        <v>4.9957502289925154E-2</v>
      </c>
      <c r="K24" s="331">
        <v>4.4082090722296033E-2</v>
      </c>
      <c r="M24" s="130"/>
      <c r="N24" s="130"/>
    </row>
    <row r="25" spans="1:14" s="54" customFormat="1" ht="14.1" customHeight="1">
      <c r="A25" s="56">
        <v>21</v>
      </c>
      <c r="B25" s="51" t="s">
        <v>180</v>
      </c>
      <c r="C25" s="330">
        <f>'H27取引基本表（生産者）'!BD24/'H27取引基本表（生産者）'!AZ24*-1</f>
        <v>4.7413183572049052E-2</v>
      </c>
      <c r="D25" s="330">
        <f t="shared" si="0"/>
        <v>4.7413183572049052E-2</v>
      </c>
      <c r="E25" s="330">
        <f t="shared" si="1"/>
        <v>0.95258681642795096</v>
      </c>
      <c r="F25" s="330">
        <f t="shared" si="2"/>
        <v>0.95258681642795096</v>
      </c>
      <c r="G25" s="330">
        <v>0.47752246905206036</v>
      </c>
      <c r="H25" s="330">
        <v>0.36486984907580128</v>
      </c>
      <c r="I25" s="330">
        <f>'H27取引基本表（生産者）'!BH24/'H27取引基本表（生産者）'!$BH$48</f>
        <v>0</v>
      </c>
      <c r="J25" s="330">
        <v>0.13810836018314396</v>
      </c>
      <c r="K25" s="330">
        <v>9.7782770900457866E-2</v>
      </c>
      <c r="M25" s="130"/>
      <c r="N25" s="130"/>
    </row>
    <row r="26" spans="1:14" s="54" customFormat="1" ht="14.1" customHeight="1">
      <c r="A26" s="56">
        <v>22</v>
      </c>
      <c r="B26" s="51" t="s">
        <v>181</v>
      </c>
      <c r="C26" s="330">
        <f>'H27取引基本表（生産者）'!BD25/'H27取引基本表（生産者）'!AZ25*-1</f>
        <v>0.39582698807029387</v>
      </c>
      <c r="D26" s="330">
        <f t="shared" si="0"/>
        <v>0.39582698807029387</v>
      </c>
      <c r="E26" s="330">
        <f t="shared" si="1"/>
        <v>0.60417301192970618</v>
      </c>
      <c r="F26" s="330">
        <f t="shared" si="2"/>
        <v>0.60417301192970618</v>
      </c>
      <c r="G26" s="330">
        <v>0.36437737136036152</v>
      </c>
      <c r="H26" s="330">
        <v>6.9545693538531503E-2</v>
      </c>
      <c r="I26" s="330">
        <f>'H27取引基本表（生産者）'!BH25/'H27取引基本表（生産者）'!$BH$48</f>
        <v>2.534559749924474E-2</v>
      </c>
      <c r="J26" s="330">
        <v>7.0796208665501415E-3</v>
      </c>
      <c r="K26" s="330">
        <v>6.9574114336871723E-3</v>
      </c>
      <c r="M26" s="130"/>
      <c r="N26" s="130"/>
    </row>
    <row r="27" spans="1:14" s="54" customFormat="1" ht="14.1" customHeight="1">
      <c r="A27" s="56">
        <v>23</v>
      </c>
      <c r="B27" s="51" t="s">
        <v>292</v>
      </c>
      <c r="C27" s="330">
        <f>'H27取引基本表（生産者）'!BD26/'H27取引基本表（生産者）'!AZ26*-1</f>
        <v>0</v>
      </c>
      <c r="D27" s="330">
        <f t="shared" si="0"/>
        <v>0</v>
      </c>
      <c r="E27" s="330">
        <f t="shared" si="1"/>
        <v>1</v>
      </c>
      <c r="F27" s="330">
        <f t="shared" si="2"/>
        <v>1</v>
      </c>
      <c r="G27" s="330">
        <v>0.53801359659814196</v>
      </c>
      <c r="H27" s="330">
        <v>0.14753121529752716</v>
      </c>
      <c r="I27" s="330">
        <f>'H27取引基本表（生産者）'!BH26/'H27取引基本表（生産者）'!$BH$48</f>
        <v>7.7211207160335282E-3</v>
      </c>
      <c r="J27" s="330">
        <v>4.4310825817285557E-2</v>
      </c>
      <c r="K27" s="330">
        <v>4.4283740960429023E-2</v>
      </c>
      <c r="M27" s="130"/>
      <c r="N27" s="130"/>
    </row>
    <row r="28" spans="1:14" s="54" customFormat="1" ht="14.1" customHeight="1">
      <c r="A28" s="56">
        <v>24</v>
      </c>
      <c r="B28" s="51" t="s">
        <v>293</v>
      </c>
      <c r="C28" s="330">
        <f>'H27取引基本表（生産者）'!BD27/'H27取引基本表（生産者）'!AZ27*-1</f>
        <v>6.0371782977699892E-2</v>
      </c>
      <c r="D28" s="330">
        <f t="shared" si="0"/>
        <v>6.0371782977699892E-2</v>
      </c>
      <c r="E28" s="330">
        <f t="shared" si="1"/>
        <v>0.93962821702230015</v>
      </c>
      <c r="F28" s="330">
        <f t="shared" si="2"/>
        <v>0.93962821702230015</v>
      </c>
      <c r="G28" s="330">
        <v>0.6619781805067172</v>
      </c>
      <c r="H28" s="330">
        <v>0.40787575511676133</v>
      </c>
      <c r="I28" s="330">
        <f>'H27取引基本表（生産者）'!BH27/'H27取引基本表（生産者）'!$BH$48</f>
        <v>7.7080069046645341E-4</v>
      </c>
      <c r="J28" s="330">
        <v>0.14448652060229014</v>
      </c>
      <c r="K28" s="330">
        <v>0.13186367324857992</v>
      </c>
      <c r="M28" s="130"/>
      <c r="N28" s="130"/>
    </row>
    <row r="29" spans="1:14" s="54" customFormat="1" ht="14.1" customHeight="1">
      <c r="A29" s="58">
        <v>25</v>
      </c>
      <c r="B29" s="52" t="s">
        <v>182</v>
      </c>
      <c r="C29" s="331">
        <f>'H27取引基本表（生産者）'!BD28/'H27取引基本表（生産者）'!AZ28*-1</f>
        <v>0.57887320062823022</v>
      </c>
      <c r="D29" s="331">
        <f t="shared" si="0"/>
        <v>0</v>
      </c>
      <c r="E29" s="331">
        <f t="shared" si="1"/>
        <v>0.42112679937176978</v>
      </c>
      <c r="F29" s="376">
        <v>1</v>
      </c>
      <c r="G29" s="331">
        <v>0.70593583897220424</v>
      </c>
      <c r="H29" s="331">
        <v>0.46028601069292735</v>
      </c>
      <c r="I29" s="331">
        <f>'H27取引基本表（生産者）'!BH28/'H27取引基本表（生産者）'!$BH$48</f>
        <v>0.19223293237450326</v>
      </c>
      <c r="J29" s="331">
        <v>0.1539147648647104</v>
      </c>
      <c r="K29" s="331">
        <v>0.12752710035314024</v>
      </c>
      <c r="M29" s="130"/>
      <c r="N29" s="130"/>
    </row>
    <row r="30" spans="1:14" s="54" customFormat="1" ht="14.1" customHeight="1">
      <c r="A30" s="56">
        <v>26</v>
      </c>
      <c r="B30" s="51" t="s">
        <v>183</v>
      </c>
      <c r="C30" s="330">
        <f>'H27取引基本表（生産者）'!BD29/'H27取引基本表（生産者）'!AZ29*-1</f>
        <v>0.25014993341939679</v>
      </c>
      <c r="D30" s="330">
        <f t="shared" si="0"/>
        <v>0.25014993341939679</v>
      </c>
      <c r="E30" s="330">
        <f t="shared" si="1"/>
        <v>0.74985006658060316</v>
      </c>
      <c r="F30" s="330">
        <f t="shared" si="2"/>
        <v>0.74985006658060316</v>
      </c>
      <c r="G30" s="330">
        <v>0.68148201640549</v>
      </c>
      <c r="H30" s="330">
        <v>0.33348342671690545</v>
      </c>
      <c r="I30" s="330">
        <f>'H27取引基本表（生産者）'!BH29/'H27取引基本表（生産者）'!$BH$48</f>
        <v>7.194868322762954E-2</v>
      </c>
      <c r="J30" s="330">
        <v>4.5138461146345295E-2</v>
      </c>
      <c r="K30" s="330">
        <v>4.1187890012701296E-2</v>
      </c>
      <c r="M30" s="130"/>
      <c r="N30" s="130"/>
    </row>
    <row r="31" spans="1:14" s="54" customFormat="1" ht="14.1" customHeight="1">
      <c r="A31" s="56">
        <v>27</v>
      </c>
      <c r="B31" s="51" t="s">
        <v>184</v>
      </c>
      <c r="C31" s="330">
        <f>'H27取引基本表（生産者）'!BD30/'H27取引基本表（生産者）'!AZ30*-1</f>
        <v>5.2115255109375829E-3</v>
      </c>
      <c r="D31" s="330">
        <f t="shared" si="0"/>
        <v>5.2115255109375829E-3</v>
      </c>
      <c r="E31" s="330">
        <f t="shared" si="1"/>
        <v>0.99478847448906238</v>
      </c>
      <c r="F31" s="330">
        <f t="shared" si="2"/>
        <v>0.99478847448906238</v>
      </c>
      <c r="G31" s="330">
        <v>0.85026997040014896</v>
      </c>
      <c r="H31" s="330">
        <v>4.0514558643042514E-2</v>
      </c>
      <c r="I31" s="330">
        <f>'H27取引基本表（生産者）'!BH47/'H27取引基本表（生産者）'!$BH$48</f>
        <v>5.8934925382413308E-2</v>
      </c>
      <c r="J31" s="330">
        <v>9.997074212412178E-3</v>
      </c>
      <c r="K31" s="330">
        <v>3.8871177952480651E-3</v>
      </c>
      <c r="M31" s="130"/>
      <c r="N31" s="130"/>
    </row>
    <row r="32" spans="1:14" s="54" customFormat="1" ht="14.1" customHeight="1">
      <c r="A32" s="56">
        <v>28</v>
      </c>
      <c r="B32" s="51" t="s">
        <v>294</v>
      </c>
      <c r="C32" s="330">
        <f>'H27取引基本表（生産者）'!BD31/'H27取引基本表（生産者）'!AZ31*-1</f>
        <v>0.53514971052303251</v>
      </c>
      <c r="D32" s="330">
        <f t="shared" si="0"/>
        <v>0</v>
      </c>
      <c r="E32" s="330">
        <f t="shared" si="1"/>
        <v>0.46485028947696749</v>
      </c>
      <c r="F32" s="367">
        <v>1</v>
      </c>
      <c r="G32" s="330">
        <v>0.47875636353710299</v>
      </c>
      <c r="H32" s="330">
        <v>0.23637944716436302</v>
      </c>
      <c r="I32" s="330">
        <f>'H27取引基本表（生産者）'!BH31/'H27取引基本表（生産者）'!$BH$48</f>
        <v>6.7353506584590397E-2</v>
      </c>
      <c r="J32" s="330">
        <v>5.126510334715715E-2</v>
      </c>
      <c r="K32" s="330">
        <v>4.6238615824661766E-2</v>
      </c>
      <c r="M32" s="130"/>
      <c r="N32" s="130"/>
    </row>
    <row r="33" spans="1:14" s="54" customFormat="1" ht="14.1" customHeight="1">
      <c r="A33" s="56">
        <v>29</v>
      </c>
      <c r="B33" s="51" t="s">
        <v>185</v>
      </c>
      <c r="C33" s="330">
        <f>'H27取引基本表（生産者）'!BD32/'H27取引基本表（生産者）'!AZ32*-1</f>
        <v>0.41687580090233828</v>
      </c>
      <c r="D33" s="330">
        <f t="shared" si="0"/>
        <v>0.41687580090233828</v>
      </c>
      <c r="E33" s="330">
        <f t="shared" si="1"/>
        <v>0.58312419909766167</v>
      </c>
      <c r="F33" s="330">
        <f t="shared" si="2"/>
        <v>0.58312419909766167</v>
      </c>
      <c r="G33" s="330">
        <v>0.53522231946917531</v>
      </c>
      <c r="H33" s="330">
        <v>0.15635872915957075</v>
      </c>
      <c r="I33" s="330">
        <f>'H27取引基本表（生産者）'!BH32/'H27取引基本表（生産者）'!$BH$48</f>
        <v>6.0030657176800402E-2</v>
      </c>
      <c r="J33" s="330">
        <v>3.140022678181089E-2</v>
      </c>
      <c r="K33" s="330">
        <v>2.7632027110342718E-2</v>
      </c>
      <c r="M33" s="130"/>
      <c r="N33" s="130"/>
    </row>
    <row r="34" spans="1:14" s="54" customFormat="1" ht="14.1" customHeight="1">
      <c r="A34" s="58">
        <v>30</v>
      </c>
      <c r="B34" s="52" t="s">
        <v>186</v>
      </c>
      <c r="C34" s="331">
        <f>'H27取引基本表（生産者）'!BD33/'H27取引基本表（生産者）'!AZ33*-1</f>
        <v>0</v>
      </c>
      <c r="D34" s="331">
        <f t="shared" si="0"/>
        <v>0</v>
      </c>
      <c r="E34" s="331">
        <f t="shared" si="1"/>
        <v>1</v>
      </c>
      <c r="F34" s="376">
        <f t="shared" si="2"/>
        <v>1</v>
      </c>
      <c r="G34" s="331">
        <v>0.71802075631862861</v>
      </c>
      <c r="H34" s="331">
        <v>0.41886689120731674</v>
      </c>
      <c r="I34" s="331">
        <f>'H27取引基本表（生産者）'!BH33/'H27取引基本表（生産者）'!$BH$48</f>
        <v>5.9774695006746328E-3</v>
      </c>
      <c r="J34" s="331">
        <v>5.9193844300227276E-2</v>
      </c>
      <c r="K34" s="331">
        <v>5.9193844300227276E-2</v>
      </c>
      <c r="M34" s="130"/>
      <c r="N34" s="130"/>
    </row>
    <row r="35" spans="1:14" s="54" customFormat="1" ht="14.1" customHeight="1">
      <c r="A35" s="56">
        <v>31</v>
      </c>
      <c r="B35" s="51" t="s">
        <v>187</v>
      </c>
      <c r="C35" s="330">
        <f>'H27取引基本表（生産者）'!BD34/'H27取引基本表（生産者）'!AZ34*-1</f>
        <v>0.31285763713304765</v>
      </c>
      <c r="D35" s="330">
        <f t="shared" si="0"/>
        <v>0</v>
      </c>
      <c r="E35" s="330">
        <f t="shared" si="1"/>
        <v>0.68714236286695241</v>
      </c>
      <c r="F35" s="367">
        <v>1</v>
      </c>
      <c r="G35" s="330">
        <v>0.79669678361968554</v>
      </c>
      <c r="H35" s="330">
        <v>0.59610547136132763</v>
      </c>
      <c r="I35" s="330">
        <f>'H27取引基本表（生産者）'!BH34/'H27取引基本表（生産者）'!$BH$48</f>
        <v>2.1646531299753559E-2</v>
      </c>
      <c r="J35" s="330">
        <v>7.7635577976719661E-2</v>
      </c>
      <c r="K35" s="330">
        <v>7.6625936416702845E-2</v>
      </c>
      <c r="M35" s="130"/>
      <c r="N35" s="130"/>
    </row>
    <row r="36" spans="1:14" s="54" customFormat="1" ht="14.1" customHeight="1">
      <c r="A36" s="56">
        <v>32</v>
      </c>
      <c r="B36" s="51" t="s">
        <v>295</v>
      </c>
      <c r="C36" s="330">
        <f>'H27取引基本表（生産者）'!BD35/'H27取引基本表（生産者）'!AZ35*-1</f>
        <v>2.7900602693348087E-2</v>
      </c>
      <c r="D36" s="330">
        <f t="shared" si="0"/>
        <v>0</v>
      </c>
      <c r="E36" s="330">
        <f t="shared" si="1"/>
        <v>0.97209939730665196</v>
      </c>
      <c r="F36" s="367">
        <v>1</v>
      </c>
      <c r="G36" s="330">
        <v>0.63212369212881547</v>
      </c>
      <c r="H36" s="330">
        <v>0.5396771252118675</v>
      </c>
      <c r="I36" s="330">
        <f>'H27取引基本表（生産者）'!BH35/'H27取引基本表（生産者）'!$BH$48</f>
        <v>4.3767102595660398E-2</v>
      </c>
      <c r="J36" s="330">
        <v>0.10956187725555103</v>
      </c>
      <c r="K36" s="330">
        <v>0.10371121514057914</v>
      </c>
      <c r="M36" s="130"/>
      <c r="N36" s="130"/>
    </row>
    <row r="37" spans="1:14" s="54" customFormat="1" ht="14.1" customHeight="1">
      <c r="A37" s="56">
        <v>33</v>
      </c>
      <c r="B37" s="51" t="s">
        <v>296</v>
      </c>
      <c r="C37" s="330">
        <f>'H27取引基本表（生産者）'!BD36/'H27取引基本表（生産者）'!AZ36*-1</f>
        <v>5.4337314171333466E-2</v>
      </c>
      <c r="D37" s="330">
        <f t="shared" si="0"/>
        <v>5.4337314171333466E-2</v>
      </c>
      <c r="E37" s="330">
        <f t="shared" si="1"/>
        <v>0.94566268582866653</v>
      </c>
      <c r="F37" s="330">
        <f t="shared" si="2"/>
        <v>0.94566268582866653</v>
      </c>
      <c r="G37" s="330">
        <v>0.60416032691388077</v>
      </c>
      <c r="H37" s="330">
        <v>0.45696213537364694</v>
      </c>
      <c r="I37" s="330">
        <f>'H27取引基本表（生産者）'!BH36/'H27取引基本表（生産者）'!$BH$48</f>
        <v>1.0342425899680315E-2</v>
      </c>
      <c r="J37" s="330">
        <v>0.1023562144068165</v>
      </c>
      <c r="K37" s="330">
        <v>7.2077555101508498E-2</v>
      </c>
      <c r="M37" s="130"/>
      <c r="N37" s="130"/>
    </row>
    <row r="38" spans="1:14" s="54" customFormat="1" ht="14.1" customHeight="1">
      <c r="A38" s="56">
        <v>34</v>
      </c>
      <c r="B38" s="51" t="s">
        <v>297</v>
      </c>
      <c r="C38" s="330">
        <f>'H27取引基本表（生産者）'!BD37/'H27取引基本表（生産者）'!AZ37*-1</f>
        <v>0.53550390489644695</v>
      </c>
      <c r="D38" s="330">
        <f t="shared" si="0"/>
        <v>0</v>
      </c>
      <c r="E38" s="330">
        <f t="shared" si="1"/>
        <v>0.46449609510355305</v>
      </c>
      <c r="F38" s="367">
        <v>1</v>
      </c>
      <c r="G38" s="330">
        <v>0.68648049814722845</v>
      </c>
      <c r="H38" s="330">
        <v>0.18627039003705542</v>
      </c>
      <c r="I38" s="330">
        <f>'H27取引基本表（生産者）'!BH37/'H27取引基本表（生産者）'!$BH$48</f>
        <v>1.5576293726061222E-3</v>
      </c>
      <c r="J38" s="330">
        <v>4.1372196966802915E-2</v>
      </c>
      <c r="K38" s="330">
        <v>2.9109523627612027E-2</v>
      </c>
      <c r="M38" s="130"/>
      <c r="N38" s="130"/>
    </row>
    <row r="39" spans="1:14" s="54" customFormat="1" ht="14.1" customHeight="1">
      <c r="A39" s="58">
        <v>35</v>
      </c>
      <c r="B39" s="52" t="s">
        <v>34</v>
      </c>
      <c r="C39" s="331">
        <f>'H27取引基本表（生産者）'!BD38/'H27取引基本表（生産者）'!AZ38*-1</f>
        <v>0.51944061420084098</v>
      </c>
      <c r="D39" s="331">
        <f t="shared" si="0"/>
        <v>0.51944061420084098</v>
      </c>
      <c r="E39" s="331">
        <f t="shared" si="1"/>
        <v>0.48055938579915902</v>
      </c>
      <c r="F39" s="331">
        <f t="shared" si="2"/>
        <v>0.48055938579915902</v>
      </c>
      <c r="G39" s="331">
        <v>0.62709679538232899</v>
      </c>
      <c r="H39" s="331">
        <v>0.52274761275278547</v>
      </c>
      <c r="I39" s="331">
        <f>'H27取引基本表（生産者）'!BH38/'H27取引基本表（生産者）'!$BH$48</f>
        <v>9.147611974949706E-3</v>
      </c>
      <c r="J39" s="331">
        <v>0.19575016626571315</v>
      </c>
      <c r="K39" s="331">
        <v>0.15500069790546256</v>
      </c>
      <c r="M39" s="130"/>
      <c r="N39" s="130"/>
    </row>
    <row r="40" spans="1:14" s="54" customFormat="1" ht="14.1" customHeight="1">
      <c r="A40" s="56">
        <v>36</v>
      </c>
      <c r="B40" s="51" t="s">
        <v>37</v>
      </c>
      <c r="C40" s="330">
        <f>'H27取引基本表（生産者）'!BD39/'H27取引基本表（生産者）'!AZ39*-1</f>
        <v>0.55975273047132701</v>
      </c>
      <c r="D40" s="330">
        <f t="shared" si="0"/>
        <v>0</v>
      </c>
      <c r="E40" s="330">
        <f t="shared" si="1"/>
        <v>0.44024726952867299</v>
      </c>
      <c r="F40" s="367">
        <v>1</v>
      </c>
      <c r="G40" s="330">
        <v>0.50401551163372527</v>
      </c>
      <c r="H40" s="330">
        <v>0.20150112584438329</v>
      </c>
      <c r="I40" s="330">
        <f>'H27取引基本表（生産者）'!BH39/'H27取引基本表（生産者）'!$BH$48</f>
        <v>1.1708205068925221E-2</v>
      </c>
      <c r="J40" s="330">
        <v>6.8751563672754562E-2</v>
      </c>
      <c r="K40" s="330">
        <v>6.1796347260445333E-2</v>
      </c>
      <c r="M40" s="130"/>
      <c r="N40" s="130"/>
    </row>
    <row r="41" spans="1:14" s="54" customFormat="1" ht="14.1" customHeight="1">
      <c r="A41" s="56">
        <v>37</v>
      </c>
      <c r="B41" s="51" t="s">
        <v>339</v>
      </c>
      <c r="C41" s="330">
        <f>'H27取引基本表（生産者）'!BD40/'H27取引基本表（生産者）'!AZ40*-1</f>
        <v>0.44750385522917713</v>
      </c>
      <c r="D41" s="330">
        <f t="shared" si="0"/>
        <v>0</v>
      </c>
      <c r="E41" s="330">
        <f t="shared" si="1"/>
        <v>0.55249614477082287</v>
      </c>
      <c r="F41" s="367">
        <v>1</v>
      </c>
      <c r="G41" s="330">
        <v>0.41574321236247541</v>
      </c>
      <c r="H41" s="330">
        <v>0.30412060434647253</v>
      </c>
      <c r="I41" s="330">
        <f>'H27取引基本表（生産者）'!BH40/'H27取引基本表（生産者）'!$BH$48</f>
        <v>6.2134209659730592E-2</v>
      </c>
      <c r="J41" s="330">
        <v>0.23894338722817987</v>
      </c>
      <c r="K41" s="330">
        <v>0.19137859087386486</v>
      </c>
      <c r="M41" s="130"/>
      <c r="N41" s="130"/>
    </row>
    <row r="42" spans="1:14" s="54" customFormat="1" ht="14.1" customHeight="1">
      <c r="A42" s="56">
        <v>38</v>
      </c>
      <c r="B42" s="51" t="s">
        <v>299</v>
      </c>
      <c r="C42" s="330">
        <f>'H27取引基本表（生産者）'!BD41/'H27取引基本表（生産者）'!AZ41*-1</f>
        <v>0.50267907636565801</v>
      </c>
      <c r="D42" s="330">
        <f t="shared" si="0"/>
        <v>0</v>
      </c>
      <c r="E42" s="330">
        <f t="shared" si="1"/>
        <v>0.49732092363434199</v>
      </c>
      <c r="F42" s="367">
        <v>1</v>
      </c>
      <c r="G42" s="330">
        <v>0.71072537142512737</v>
      </c>
      <c r="H42" s="330">
        <v>0.21625531145466051</v>
      </c>
      <c r="I42" s="330">
        <f>'H27取引基本表（生産者）'!BH41/'H27取引基本表（生産者）'!$BH$48</f>
        <v>4.6306325034071623E-2</v>
      </c>
      <c r="J42" s="330">
        <v>0.10350179308682156</v>
      </c>
      <c r="K42" s="330">
        <v>9.1989874333242933E-2</v>
      </c>
      <c r="M42" s="130"/>
      <c r="N42" s="130"/>
    </row>
    <row r="43" spans="1:14" s="54" customFormat="1" ht="14.1" customHeight="1">
      <c r="A43" s="56">
        <v>39</v>
      </c>
      <c r="B43" s="51" t="s">
        <v>300</v>
      </c>
      <c r="C43" s="330">
        <f>'H27取引基本表（生産者）'!BD42/'H27取引基本表（生産者）'!AZ42*-1</f>
        <v>0.38457971659618667</v>
      </c>
      <c r="D43" s="330">
        <f t="shared" si="0"/>
        <v>0</v>
      </c>
      <c r="E43" s="330">
        <f t="shared" si="1"/>
        <v>0.61542028340381338</v>
      </c>
      <c r="F43" s="367">
        <v>1</v>
      </c>
      <c r="G43" s="330">
        <v>0.69894477997108617</v>
      </c>
      <c r="H43" s="330">
        <v>0.27474903057570965</v>
      </c>
      <c r="I43" s="330">
        <f>'H27取引基本表（生産者）'!BH42/'H27取引基本表（生産者）'!$BH$48</f>
        <v>5.1120065199927338E-2</v>
      </c>
      <c r="J43" s="330">
        <v>0.18211665518219772</v>
      </c>
      <c r="K43" s="330">
        <v>0.10783240782024779</v>
      </c>
      <c r="M43" s="130"/>
      <c r="N43" s="130"/>
    </row>
    <row r="44" spans="1:14" s="54" customFormat="1" ht="14.1" customHeight="1">
      <c r="A44" s="58">
        <v>40</v>
      </c>
      <c r="B44" s="52" t="s">
        <v>193</v>
      </c>
      <c r="C44" s="331">
        <f>'H27取引基本表（生産者）'!BD43/'H27取引基本表（生産者）'!AZ43*-1</f>
        <v>0</v>
      </c>
      <c r="D44" s="331">
        <f t="shared" si="0"/>
        <v>0</v>
      </c>
      <c r="E44" s="331">
        <f t="shared" si="1"/>
        <v>1</v>
      </c>
      <c r="F44" s="376">
        <f t="shared" si="2"/>
        <v>1</v>
      </c>
      <c r="G44" s="331">
        <v>0</v>
      </c>
      <c r="H44" s="331">
        <v>0</v>
      </c>
      <c r="I44" s="331">
        <f>'H27取引基本表（生産者）'!BH43/'H27取引基本表（生産者）'!$BH$48</f>
        <v>0</v>
      </c>
      <c r="J44" s="331">
        <v>0</v>
      </c>
      <c r="K44" s="331">
        <v>0</v>
      </c>
      <c r="M44" s="130"/>
      <c r="N44" s="130"/>
    </row>
    <row r="45" spans="1:14" s="54" customFormat="1" ht="14.1" customHeight="1">
      <c r="A45" s="69">
        <v>41</v>
      </c>
      <c r="B45" s="53" t="s">
        <v>194</v>
      </c>
      <c r="C45" s="332">
        <f>'H27取引基本表（生産者）'!BD44/'H27取引基本表（生産者）'!AZ44*-1</f>
        <v>0.20105095822661839</v>
      </c>
      <c r="D45" s="332">
        <f t="shared" si="0"/>
        <v>0.20105095822661839</v>
      </c>
      <c r="E45" s="332">
        <f t="shared" si="1"/>
        <v>0.79894904177338155</v>
      </c>
      <c r="F45" s="332">
        <f>E45</f>
        <v>0.79894904177338155</v>
      </c>
      <c r="G45" s="332">
        <v>0.42782637489996966</v>
      </c>
      <c r="H45" s="332">
        <v>8.9130494770827007E-3</v>
      </c>
      <c r="I45" s="332">
        <f>'H27取引基本表（生産者）'!BH44/'H27取引基本表（生産者）'!$BH$48</f>
        <v>4.4198401280685105E-5</v>
      </c>
      <c r="J45" s="332">
        <v>1.324539860371423E-3</v>
      </c>
      <c r="K45" s="332">
        <v>1.2141615386738044E-3</v>
      </c>
      <c r="M45" s="130"/>
      <c r="N45" s="130"/>
    </row>
    <row r="46" spans="1:14">
      <c r="F46" s="42"/>
      <c r="J46" s="50"/>
      <c r="K46" s="130"/>
      <c r="L46" s="130"/>
      <c r="M46" s="50"/>
      <c r="N46" s="50"/>
    </row>
    <row r="47" spans="1:14">
      <c r="J47" s="65"/>
      <c r="K47" s="65"/>
    </row>
    <row r="48" spans="1:14">
      <c r="A48" s="359" t="s">
        <v>280</v>
      </c>
      <c r="B48" s="360" t="s">
        <v>278</v>
      </c>
      <c r="J48" s="65"/>
      <c r="K48" s="65"/>
    </row>
    <row r="49" spans="1:11">
      <c r="A49" s="361"/>
      <c r="B49" s="360" t="s">
        <v>359</v>
      </c>
      <c r="J49" s="65"/>
      <c r="K49" s="65"/>
    </row>
    <row r="50" spans="1:11">
      <c r="A50" s="361"/>
      <c r="B50" s="363" t="s">
        <v>344</v>
      </c>
      <c r="J50" s="65"/>
      <c r="K50" s="65"/>
    </row>
    <row r="51" spans="1:11">
      <c r="A51" s="361"/>
      <c r="B51" s="363" t="s">
        <v>345</v>
      </c>
      <c r="J51" s="65"/>
      <c r="K51" s="65"/>
    </row>
    <row r="52" spans="1:11">
      <c r="B52" s="358"/>
      <c r="J52" s="65"/>
      <c r="K52" s="65"/>
    </row>
    <row r="53" spans="1:11">
      <c r="B53" s="358"/>
      <c r="J53" s="65"/>
      <c r="K53" s="65"/>
    </row>
    <row r="54" spans="1:11">
      <c r="B54" s="358"/>
      <c r="J54" s="65"/>
      <c r="K54" s="65"/>
    </row>
    <row r="55" spans="1:11">
      <c r="J55" s="65"/>
      <c r="K55" s="65"/>
    </row>
    <row r="56" spans="1:11">
      <c r="J56" s="65"/>
      <c r="K56" s="65"/>
    </row>
    <row r="57" spans="1:11">
      <c r="J57" s="65"/>
      <c r="K57" s="65"/>
    </row>
    <row r="58" spans="1:11">
      <c r="J58" s="65"/>
      <c r="K58" s="65"/>
    </row>
    <row r="59" spans="1:11">
      <c r="J59" s="65"/>
      <c r="K59" s="65"/>
    </row>
    <row r="60" spans="1:11">
      <c r="J60" s="65"/>
      <c r="K60" s="65"/>
    </row>
    <row r="61" spans="1:11">
      <c r="J61" s="65"/>
      <c r="K61" s="65"/>
    </row>
    <row r="62" spans="1:11">
      <c r="J62" s="65"/>
      <c r="K62" s="65"/>
    </row>
    <row r="63" spans="1:11">
      <c r="J63" s="65"/>
      <c r="K63" s="65"/>
    </row>
    <row r="64" spans="1:11">
      <c r="J64" s="65"/>
      <c r="K64" s="65"/>
    </row>
    <row r="65" spans="10:11">
      <c r="J65" s="65"/>
      <c r="K65" s="65"/>
    </row>
    <row r="66" spans="10:11">
      <c r="J66" s="65"/>
      <c r="K66" s="65"/>
    </row>
    <row r="67" spans="10:11">
      <c r="J67" s="65"/>
      <c r="K67" s="65"/>
    </row>
    <row r="68" spans="10:11">
      <c r="J68" s="65"/>
      <c r="K68" s="65"/>
    </row>
    <row r="69" spans="10:11">
      <c r="J69" s="65"/>
      <c r="K69" s="65"/>
    </row>
    <row r="70" spans="10:11">
      <c r="J70" s="65"/>
      <c r="K70" s="65"/>
    </row>
    <row r="71" spans="10:11">
      <c r="J71" s="65"/>
      <c r="K71" s="65"/>
    </row>
    <row r="72" spans="10:11">
      <c r="J72" s="65"/>
      <c r="K72" s="65"/>
    </row>
    <row r="73" spans="10:11">
      <c r="J73" s="65"/>
      <c r="K73" s="65"/>
    </row>
    <row r="74" spans="10:11">
      <c r="J74" s="65"/>
      <c r="K74" s="65"/>
    </row>
    <row r="75" spans="10:11">
      <c r="J75" s="65"/>
      <c r="K75" s="65"/>
    </row>
    <row r="76" spans="10:11">
      <c r="J76" s="65"/>
      <c r="K76" s="65"/>
    </row>
    <row r="77" spans="10:11">
      <c r="J77" s="65"/>
      <c r="K77" s="65"/>
    </row>
    <row r="78" spans="10:11">
      <c r="J78" s="65"/>
      <c r="K78" s="65"/>
    </row>
    <row r="79" spans="10:11">
      <c r="J79" s="65"/>
      <c r="K79" s="65"/>
    </row>
    <row r="80" spans="10:11">
      <c r="J80" s="65"/>
      <c r="K80" s="65"/>
    </row>
    <row r="81" spans="10:11">
      <c r="J81" s="65"/>
      <c r="K81" s="65"/>
    </row>
    <row r="82" spans="10:11">
      <c r="J82" s="65"/>
      <c r="K82" s="65"/>
    </row>
    <row r="83" spans="10:11">
      <c r="J83" s="65"/>
      <c r="K83" s="65"/>
    </row>
    <row r="84" spans="10:11">
      <c r="J84" s="65"/>
      <c r="K84" s="65"/>
    </row>
    <row r="85" spans="10:11">
      <c r="J85" s="65"/>
      <c r="K85" s="65"/>
    </row>
    <row r="86" spans="10:11">
      <c r="J86" s="65"/>
      <c r="K86" s="65"/>
    </row>
    <row r="87" spans="10:11">
      <c r="J87" s="65"/>
      <c r="K87" s="65"/>
    </row>
    <row r="88" spans="10:11">
      <c r="J88" s="65"/>
      <c r="K88" s="65"/>
    </row>
    <row r="89" spans="10:11">
      <c r="J89" s="65"/>
      <c r="K89" s="65"/>
    </row>
    <row r="90" spans="10:11">
      <c r="J90" s="65"/>
      <c r="K90" s="65"/>
    </row>
    <row r="91" spans="10:11">
      <c r="J91" s="65"/>
      <c r="K91" s="65"/>
    </row>
    <row r="92" spans="10:11">
      <c r="J92" s="65"/>
      <c r="K92" s="65"/>
    </row>
    <row r="93" spans="10:11">
      <c r="J93" s="65"/>
      <c r="K93" s="65"/>
    </row>
    <row r="94" spans="10:11">
      <c r="J94" s="65"/>
      <c r="K94" s="65"/>
    </row>
    <row r="95" spans="10:11">
      <c r="J95" s="65"/>
      <c r="K95" s="65"/>
    </row>
    <row r="96" spans="10:11">
      <c r="J96" s="65"/>
      <c r="K96" s="65"/>
    </row>
    <row r="97" spans="10:11">
      <c r="J97" s="65"/>
      <c r="K97" s="65"/>
    </row>
    <row r="98" spans="10:11">
      <c r="J98" s="65"/>
      <c r="K98" s="65"/>
    </row>
    <row r="99" spans="10:11">
      <c r="J99" s="65"/>
      <c r="K99" s="65"/>
    </row>
    <row r="100" spans="10:11">
      <c r="J100" s="65"/>
      <c r="K100" s="65"/>
    </row>
    <row r="101" spans="10:11">
      <c r="J101" s="65"/>
      <c r="K101" s="65"/>
    </row>
    <row r="102" spans="10:11">
      <c r="J102" s="65"/>
      <c r="K102" s="65"/>
    </row>
    <row r="103" spans="10:11">
      <c r="J103" s="65"/>
      <c r="K103" s="65"/>
    </row>
    <row r="104" spans="10:11">
      <c r="J104" s="65"/>
      <c r="K104" s="65"/>
    </row>
    <row r="105" spans="10:11">
      <c r="J105" s="65"/>
      <c r="K105" s="65"/>
    </row>
    <row r="106" spans="10:11">
      <c r="J106" s="65"/>
      <c r="K106" s="65"/>
    </row>
    <row r="107" spans="10:11">
      <c r="J107" s="65"/>
      <c r="K107" s="65"/>
    </row>
  </sheetData>
  <phoneticPr fontId="3"/>
  <pageMargins left="0.39370078740157483" right="0.39370078740157483" top="0.70866141732283472" bottom="0.39370078740157483" header="0.31496062992125984" footer="0.31496062992125984"/>
  <pageSetup paperSize="9" scale="58" pageOrder="overThenDown" orientation="landscape"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tint="0.499984740745262"/>
  </sheetPr>
  <dimension ref="A1:AS46"/>
  <sheetViews>
    <sheetView zoomScaleNormal="100" workbookViewId="0"/>
  </sheetViews>
  <sheetFormatPr defaultColWidth="8.85546875" defaultRowHeight="11.25"/>
  <cols>
    <col min="1" max="1" width="5.7109375" style="2" customWidth="1"/>
    <col min="2" max="2" width="27.140625" style="2" bestFit="1" customWidth="1"/>
    <col min="3" max="45" width="10.28515625" style="2" customWidth="1"/>
    <col min="46" max="244" width="8.85546875" style="2"/>
    <col min="245" max="245" width="4" style="2" bestFit="1" customWidth="1"/>
    <col min="246" max="246" width="27.140625" style="2" bestFit="1" customWidth="1"/>
    <col min="247" max="16384" width="8.85546875" style="2"/>
  </cols>
  <sheetData>
    <row r="1" spans="1:45" ht="24.95" customHeight="1">
      <c r="A1" s="1" t="s">
        <v>73</v>
      </c>
      <c r="C1" s="2" t="s">
        <v>362</v>
      </c>
      <c r="I1" s="260" t="s">
        <v>260</v>
      </c>
    </row>
    <row r="2" spans="1:45">
      <c r="A2" s="3"/>
      <c r="B2" s="4"/>
      <c r="C2" s="5">
        <v>1</v>
      </c>
      <c r="D2" s="6">
        <v>2</v>
      </c>
      <c r="E2" s="6">
        <v>3</v>
      </c>
      <c r="F2" s="6">
        <v>4</v>
      </c>
      <c r="G2" s="7">
        <v>5</v>
      </c>
      <c r="H2" s="6">
        <v>6</v>
      </c>
      <c r="I2" s="6">
        <v>7</v>
      </c>
      <c r="J2" s="6">
        <v>8</v>
      </c>
      <c r="K2" s="6">
        <v>9</v>
      </c>
      <c r="L2" s="7">
        <v>10</v>
      </c>
      <c r="M2" s="6">
        <v>11</v>
      </c>
      <c r="N2" s="6">
        <v>12</v>
      </c>
      <c r="O2" s="6">
        <v>13</v>
      </c>
      <c r="P2" s="6">
        <v>14</v>
      </c>
      <c r="Q2" s="7">
        <v>15</v>
      </c>
      <c r="R2" s="6">
        <v>16</v>
      </c>
      <c r="S2" s="6">
        <v>17</v>
      </c>
      <c r="T2" s="6">
        <v>18</v>
      </c>
      <c r="U2" s="6">
        <v>19</v>
      </c>
      <c r="V2" s="7">
        <v>20</v>
      </c>
      <c r="W2" s="6">
        <v>21</v>
      </c>
      <c r="X2" s="6">
        <v>22</v>
      </c>
      <c r="Y2" s="6">
        <v>23</v>
      </c>
      <c r="Z2" s="6">
        <v>24</v>
      </c>
      <c r="AA2" s="7">
        <v>25</v>
      </c>
      <c r="AB2" s="6">
        <v>26</v>
      </c>
      <c r="AC2" s="6">
        <v>27</v>
      </c>
      <c r="AD2" s="6">
        <v>28</v>
      </c>
      <c r="AE2" s="6">
        <v>29</v>
      </c>
      <c r="AF2" s="7">
        <v>30</v>
      </c>
      <c r="AG2" s="6">
        <v>31</v>
      </c>
      <c r="AH2" s="6">
        <v>32</v>
      </c>
      <c r="AI2" s="6">
        <v>33</v>
      </c>
      <c r="AJ2" s="6">
        <v>34</v>
      </c>
      <c r="AK2" s="7">
        <v>35</v>
      </c>
      <c r="AL2" s="6">
        <v>36</v>
      </c>
      <c r="AM2" s="6">
        <v>37</v>
      </c>
      <c r="AN2" s="6">
        <v>38</v>
      </c>
      <c r="AO2" s="6">
        <v>39</v>
      </c>
      <c r="AP2" s="7">
        <v>40</v>
      </c>
      <c r="AQ2" s="9">
        <v>41</v>
      </c>
      <c r="AR2" s="20"/>
      <c r="AS2" s="20"/>
    </row>
    <row r="3" spans="1:45" ht="33.75">
      <c r="A3" s="10"/>
      <c r="B3" s="11"/>
      <c r="C3" s="12" t="s">
        <v>165</v>
      </c>
      <c r="D3" s="13" t="s">
        <v>1</v>
      </c>
      <c r="E3" s="13" t="s">
        <v>2</v>
      </c>
      <c r="F3" s="13" t="s">
        <v>166</v>
      </c>
      <c r="G3" s="14" t="s">
        <v>167</v>
      </c>
      <c r="H3" s="13" t="s">
        <v>168</v>
      </c>
      <c r="I3" s="13" t="s">
        <v>6</v>
      </c>
      <c r="J3" s="13" t="s">
        <v>7</v>
      </c>
      <c r="K3" s="13" t="s">
        <v>169</v>
      </c>
      <c r="L3" s="14" t="s">
        <v>310</v>
      </c>
      <c r="M3" s="13" t="s">
        <v>311</v>
      </c>
      <c r="N3" s="13" t="s">
        <v>172</v>
      </c>
      <c r="O3" s="13" t="s">
        <v>173</v>
      </c>
      <c r="P3" s="13" t="s">
        <v>174</v>
      </c>
      <c r="Q3" s="14" t="s">
        <v>175</v>
      </c>
      <c r="R3" s="13" t="s">
        <v>177</v>
      </c>
      <c r="S3" s="13" t="s">
        <v>176</v>
      </c>
      <c r="T3" s="13" t="s">
        <v>312</v>
      </c>
      <c r="U3" s="13" t="s">
        <v>178</v>
      </c>
      <c r="V3" s="14" t="s">
        <v>179</v>
      </c>
      <c r="W3" s="13" t="s">
        <v>180</v>
      </c>
      <c r="X3" s="13" t="s">
        <v>313</v>
      </c>
      <c r="Y3" s="13" t="s">
        <v>292</v>
      </c>
      <c r="Z3" s="13" t="s">
        <v>293</v>
      </c>
      <c r="AA3" s="14" t="s">
        <v>182</v>
      </c>
      <c r="AB3" s="13" t="s">
        <v>183</v>
      </c>
      <c r="AC3" s="13" t="s">
        <v>184</v>
      </c>
      <c r="AD3" s="13" t="s">
        <v>314</v>
      </c>
      <c r="AE3" s="13" t="s">
        <v>185</v>
      </c>
      <c r="AF3" s="14" t="s">
        <v>186</v>
      </c>
      <c r="AG3" s="13" t="s">
        <v>187</v>
      </c>
      <c r="AH3" s="13" t="s">
        <v>315</v>
      </c>
      <c r="AI3" s="13" t="s">
        <v>316</v>
      </c>
      <c r="AJ3" s="13" t="s">
        <v>33</v>
      </c>
      <c r="AK3" s="14" t="s">
        <v>317</v>
      </c>
      <c r="AL3" s="13" t="s">
        <v>191</v>
      </c>
      <c r="AM3" s="13" t="s">
        <v>190</v>
      </c>
      <c r="AN3" s="13" t="s">
        <v>318</v>
      </c>
      <c r="AO3" s="13" t="s">
        <v>319</v>
      </c>
      <c r="AP3" s="14" t="s">
        <v>193</v>
      </c>
      <c r="AQ3" s="16" t="s">
        <v>194</v>
      </c>
      <c r="AR3" s="254" t="s">
        <v>320</v>
      </c>
      <c r="AS3" s="254" t="s">
        <v>321</v>
      </c>
    </row>
    <row r="4" spans="1:45" ht="15" customHeight="1">
      <c r="A4" s="17">
        <v>1</v>
      </c>
      <c r="B4" s="4" t="s">
        <v>165</v>
      </c>
      <c r="C4" s="70">
        <v>1.1070161541056005</v>
      </c>
      <c r="D4" s="71">
        <v>2.8726180451769576E-3</v>
      </c>
      <c r="E4" s="71">
        <v>4.9143836688385865E-3</v>
      </c>
      <c r="F4" s="71">
        <v>2.3952116549947286E-5</v>
      </c>
      <c r="G4" s="72">
        <v>0.12539405342825308</v>
      </c>
      <c r="H4" s="71">
        <v>6.8106737504735511E-3</v>
      </c>
      <c r="I4" s="71">
        <v>2.8755987044588399E-4</v>
      </c>
      <c r="J4" s="71">
        <v>3.690516295325507E-5</v>
      </c>
      <c r="K4" s="71">
        <v>2.8366567618508595E-4</v>
      </c>
      <c r="L4" s="72">
        <v>3.4263140308797602E-6</v>
      </c>
      <c r="M4" s="71">
        <v>4.9739950035614115E-5</v>
      </c>
      <c r="N4" s="71">
        <v>1.8104941193954772E-5</v>
      </c>
      <c r="O4" s="71">
        <v>1.7735718722623177E-5</v>
      </c>
      <c r="P4" s="71">
        <v>1.6952946674786721E-5</v>
      </c>
      <c r="Q4" s="72">
        <v>2.8060594057491495E-5</v>
      </c>
      <c r="R4" s="71">
        <v>2.6119315744371677E-5</v>
      </c>
      <c r="S4" s="71">
        <v>3.448872749256326E-5</v>
      </c>
      <c r="T4" s="71">
        <v>2.1034633845466499E-5</v>
      </c>
      <c r="U4" s="71">
        <v>2.4611381313999888E-5</v>
      </c>
      <c r="V4" s="72">
        <v>1.7787172041166853E-3</v>
      </c>
      <c r="W4" s="71">
        <v>9.3283443666364969E-4</v>
      </c>
      <c r="X4" s="71">
        <v>2.1810763749691792E-5</v>
      </c>
      <c r="Y4" s="71">
        <v>6.9124253025091382E-5</v>
      </c>
      <c r="Z4" s="71">
        <v>2.122361349720668E-5</v>
      </c>
      <c r="AA4" s="72">
        <v>1.1932275789089088E-4</v>
      </c>
      <c r="AB4" s="71">
        <v>1.5568396231098995E-5</v>
      </c>
      <c r="AC4" s="71">
        <v>1.3428692115087944E-5</v>
      </c>
      <c r="AD4" s="71">
        <v>4.2195460503260821E-5</v>
      </c>
      <c r="AE4" s="71">
        <v>2.9527887848469973E-5</v>
      </c>
      <c r="AF4" s="72">
        <v>4.9360373781871437E-5</v>
      </c>
      <c r="AG4" s="71">
        <v>1.9663087162299624E-3</v>
      </c>
      <c r="AH4" s="71">
        <v>2.2083875167723125E-3</v>
      </c>
      <c r="AI4" s="71">
        <v>1.6482319620333519E-3</v>
      </c>
      <c r="AJ4" s="71">
        <v>7.6032211347783858E-5</v>
      </c>
      <c r="AK4" s="72">
        <v>2.0476670005010906E-5</v>
      </c>
      <c r="AL4" s="71">
        <v>1.258980621191319E-2</v>
      </c>
      <c r="AM4" s="71">
        <v>3.0789120754228228E-2</v>
      </c>
      <c r="AN4" s="71">
        <v>8.3737692843983687E-4</v>
      </c>
      <c r="AO4" s="71">
        <v>3.2728807725585221E-3</v>
      </c>
      <c r="AP4" s="72">
        <v>1.1408813947896605E-4</v>
      </c>
      <c r="AQ4" s="73">
        <v>1.345926785291971E-4</v>
      </c>
      <c r="AR4" s="255">
        <v>1.3046306567485479</v>
      </c>
      <c r="AS4" s="255">
        <v>1.0287124592153167</v>
      </c>
    </row>
    <row r="5" spans="1:45" ht="15" customHeight="1">
      <c r="A5" s="21">
        <v>2</v>
      </c>
      <c r="B5" s="22" t="s">
        <v>1</v>
      </c>
      <c r="C5" s="74">
        <v>4.3358827222399784E-4</v>
      </c>
      <c r="D5" s="75">
        <v>1.1291124868308515</v>
      </c>
      <c r="E5" s="75">
        <v>2.855164224114302E-4</v>
      </c>
      <c r="F5" s="75">
        <v>8.249747231425267E-5</v>
      </c>
      <c r="G5" s="76">
        <v>3.5707081681485639E-4</v>
      </c>
      <c r="H5" s="75">
        <v>9.2923528230880672E-5</v>
      </c>
      <c r="I5" s="75">
        <v>8.4571350138602508E-2</v>
      </c>
      <c r="J5" s="75">
        <v>1.381486396276497E-3</v>
      </c>
      <c r="K5" s="75">
        <v>6.4487411840080181E-5</v>
      </c>
      <c r="L5" s="76">
        <v>2.6966766228719756E-6</v>
      </c>
      <c r="M5" s="75">
        <v>2.19829699224447E-4</v>
      </c>
      <c r="N5" s="75">
        <v>1.1340434565516174E-5</v>
      </c>
      <c r="O5" s="75">
        <v>1.1988195090211485E-5</v>
      </c>
      <c r="P5" s="75">
        <v>3.5832745725793798E-5</v>
      </c>
      <c r="Q5" s="76">
        <v>5.3550095275998361E-5</v>
      </c>
      <c r="R5" s="75">
        <v>5.3515323657070862E-5</v>
      </c>
      <c r="S5" s="75">
        <v>8.0309498973200262E-5</v>
      </c>
      <c r="T5" s="75">
        <v>6.7990046664103616E-5</v>
      </c>
      <c r="U5" s="75">
        <v>5.2652821507311867E-5</v>
      </c>
      <c r="V5" s="76">
        <v>1.4408751818976878E-4</v>
      </c>
      <c r="W5" s="75">
        <v>4.8680555664159901E-4</v>
      </c>
      <c r="X5" s="75">
        <v>4.9736981585989586E-5</v>
      </c>
      <c r="Y5" s="75">
        <v>7.334837568835799E-5</v>
      </c>
      <c r="Z5" s="75">
        <v>6.3581262432653638E-5</v>
      </c>
      <c r="AA5" s="76">
        <v>1.054688016869033E-4</v>
      </c>
      <c r="AB5" s="75">
        <v>8.3708931075287472E-5</v>
      </c>
      <c r="AC5" s="75">
        <v>1.7161601413211679E-5</v>
      </c>
      <c r="AD5" s="75">
        <v>4.9358393595435572E-5</v>
      </c>
      <c r="AE5" s="75">
        <v>1.8617133075977314E-4</v>
      </c>
      <c r="AF5" s="76">
        <v>4.5147267134309878E-5</v>
      </c>
      <c r="AG5" s="75">
        <v>1.1278601155263042E-4</v>
      </c>
      <c r="AH5" s="75">
        <v>1.2813481049228005E-4</v>
      </c>
      <c r="AI5" s="75">
        <v>2.4076153550297658E-4</v>
      </c>
      <c r="AJ5" s="75">
        <v>3.3951123223904503E-5</v>
      </c>
      <c r="AK5" s="76">
        <v>8.2870869389855677E-5</v>
      </c>
      <c r="AL5" s="75">
        <v>7.6966039998106837E-4</v>
      </c>
      <c r="AM5" s="75">
        <v>1.3146594277730604E-3</v>
      </c>
      <c r="AN5" s="75">
        <v>1.0851019683724963E-4</v>
      </c>
      <c r="AO5" s="75">
        <v>1.2081730234018592E-4</v>
      </c>
      <c r="AP5" s="76">
        <v>4.3876929090643762E-3</v>
      </c>
      <c r="AQ5" s="77">
        <v>4.0180135544044147E-5</v>
      </c>
      <c r="AR5" s="255">
        <v>1.2256157135687766</v>
      </c>
      <c r="AS5" s="255">
        <v>0.966408499015731</v>
      </c>
    </row>
    <row r="6" spans="1:45" ht="15" customHeight="1">
      <c r="A6" s="21">
        <v>3</v>
      </c>
      <c r="B6" s="22" t="s">
        <v>2</v>
      </c>
      <c r="C6" s="74">
        <v>8.6849614703213046E-4</v>
      </c>
      <c r="D6" s="75">
        <v>1.99297295264098E-4</v>
      </c>
      <c r="E6" s="75">
        <v>1.0255127011491334</v>
      </c>
      <c r="F6" s="75">
        <v>1.1470832065144237E-6</v>
      </c>
      <c r="G6" s="76">
        <v>2.4834576846032706E-2</v>
      </c>
      <c r="H6" s="75">
        <v>1.0854803627611237E-5</v>
      </c>
      <c r="I6" s="75">
        <v>2.4514939889269596E-5</v>
      </c>
      <c r="J6" s="75">
        <v>2.2334581392606686E-6</v>
      </c>
      <c r="K6" s="75">
        <v>1.1245288385817427E-5</v>
      </c>
      <c r="L6" s="76">
        <v>1.7986586950992903E-7</v>
      </c>
      <c r="M6" s="75">
        <v>4.4939331756236746E-6</v>
      </c>
      <c r="N6" s="75">
        <v>7.4231114819924519E-7</v>
      </c>
      <c r="O6" s="75">
        <v>8.0611803783143144E-7</v>
      </c>
      <c r="P6" s="75">
        <v>5.9163297056093469E-7</v>
      </c>
      <c r="Q6" s="76">
        <v>1.5794842619743853E-6</v>
      </c>
      <c r="R6" s="75">
        <v>1.3346223762173793E-6</v>
      </c>
      <c r="S6" s="75">
        <v>2.0617061706461974E-6</v>
      </c>
      <c r="T6" s="75">
        <v>1.2452548207010286E-6</v>
      </c>
      <c r="U6" s="75">
        <v>1.4705552904922294E-6</v>
      </c>
      <c r="V6" s="76">
        <v>1.3020440440529465E-4</v>
      </c>
      <c r="W6" s="75">
        <v>2.106846933332259E-6</v>
      </c>
      <c r="X6" s="75">
        <v>5.256501739860123E-7</v>
      </c>
      <c r="Y6" s="75">
        <v>2.024746890012348E-6</v>
      </c>
      <c r="Z6" s="75">
        <v>1.1272676098779383E-6</v>
      </c>
      <c r="AA6" s="76">
        <v>1.6326817823590374E-6</v>
      </c>
      <c r="AB6" s="75">
        <v>5.3575774418006178E-7</v>
      </c>
      <c r="AC6" s="75">
        <v>1.7748229079636555E-7</v>
      </c>
      <c r="AD6" s="75">
        <v>3.0504130066503184E-6</v>
      </c>
      <c r="AE6" s="75">
        <v>1.3398486451289688E-6</v>
      </c>
      <c r="AF6" s="76">
        <v>4.8921569651889146E-6</v>
      </c>
      <c r="AG6" s="75">
        <v>7.6209679538611215E-5</v>
      </c>
      <c r="AH6" s="75">
        <v>3.1219726397650857E-4</v>
      </c>
      <c r="AI6" s="75">
        <v>1.1463196610781797E-5</v>
      </c>
      <c r="AJ6" s="75">
        <v>7.6956438151259859E-7</v>
      </c>
      <c r="AK6" s="76">
        <v>9.8812578941184284E-7</v>
      </c>
      <c r="AL6" s="75">
        <v>2.1759378623928665E-3</v>
      </c>
      <c r="AM6" s="75">
        <v>4.4023369013505937E-3</v>
      </c>
      <c r="AN6" s="75">
        <v>2.5173732424549637E-5</v>
      </c>
      <c r="AO6" s="75">
        <v>1.7236410664613026E-4</v>
      </c>
      <c r="AP6" s="76">
        <v>7.5064859840789833E-6</v>
      </c>
      <c r="AQ6" s="77">
        <v>2.2123798024693759E-5</v>
      </c>
      <c r="AR6" s="255">
        <v>1.0588342604683993</v>
      </c>
      <c r="AS6" s="255">
        <v>0.83489989320235303</v>
      </c>
    </row>
    <row r="7" spans="1:45" ht="15" customHeight="1">
      <c r="A7" s="21">
        <v>4</v>
      </c>
      <c r="B7" s="22" t="s">
        <v>166</v>
      </c>
      <c r="C7" s="74">
        <v>4.1932435174232659E-5</v>
      </c>
      <c r="D7" s="75">
        <v>3.7978397838818992E-5</v>
      </c>
      <c r="E7" s="75">
        <v>6.4226628357348743E-5</v>
      </c>
      <c r="F7" s="75">
        <v>1.0001306697946712</v>
      </c>
      <c r="G7" s="76">
        <v>3.573499830347282E-5</v>
      </c>
      <c r="H7" s="75">
        <v>5.6107611898666932E-5</v>
      </c>
      <c r="I7" s="75">
        <v>1.2189361018881288E-4</v>
      </c>
      <c r="J7" s="75">
        <v>4.3753977905343439E-5</v>
      </c>
      <c r="K7" s="75">
        <v>4.117203903705212E-4</v>
      </c>
      <c r="L7" s="76">
        <v>3.590009300495048E-3</v>
      </c>
      <c r="M7" s="75">
        <v>9.0226727648540271E-4</v>
      </c>
      <c r="N7" s="75">
        <v>1.1441903782682418E-3</v>
      </c>
      <c r="O7" s="75">
        <v>3.0556815618861567E-3</v>
      </c>
      <c r="P7" s="75">
        <v>3.0251506251211565E-4</v>
      </c>
      <c r="Q7" s="76">
        <v>9.0797794222992784E-5</v>
      </c>
      <c r="R7" s="75">
        <v>9.2049269086428608E-5</v>
      </c>
      <c r="S7" s="75">
        <v>9.1858410500434779E-5</v>
      </c>
      <c r="T7" s="75">
        <v>7.0075799087774922E-5</v>
      </c>
      <c r="U7" s="75">
        <v>1.3038162933104593E-4</v>
      </c>
      <c r="V7" s="76">
        <v>7.8857497591593493E-5</v>
      </c>
      <c r="W7" s="75">
        <v>1.2699821072141028E-4</v>
      </c>
      <c r="X7" s="75">
        <v>1.9798574921443815E-3</v>
      </c>
      <c r="Y7" s="75">
        <v>8.6984810630825804E-5</v>
      </c>
      <c r="Z7" s="75">
        <v>1.1243471424122018E-4</v>
      </c>
      <c r="AA7" s="76">
        <v>3.7933774847723592E-5</v>
      </c>
      <c r="AB7" s="75">
        <v>1.3141175649838607E-5</v>
      </c>
      <c r="AC7" s="75">
        <v>7.1141330182960561E-6</v>
      </c>
      <c r="AD7" s="75">
        <v>1.500080024158015E-4</v>
      </c>
      <c r="AE7" s="75">
        <v>1.7680904313611458E-5</v>
      </c>
      <c r="AF7" s="76">
        <v>3.5838042773329053E-5</v>
      </c>
      <c r="AG7" s="75">
        <v>3.9437931411663673E-5</v>
      </c>
      <c r="AH7" s="75">
        <v>4.2050680195213921E-5</v>
      </c>
      <c r="AI7" s="75">
        <v>1.8014065192370806E-5</v>
      </c>
      <c r="AJ7" s="75">
        <v>1.2543320202489367E-5</v>
      </c>
      <c r="AK7" s="76">
        <v>1.7414875537854829E-5</v>
      </c>
      <c r="AL7" s="75">
        <v>8.8858550026136679E-5</v>
      </c>
      <c r="AM7" s="75">
        <v>5.9886630414107739E-5</v>
      </c>
      <c r="AN7" s="75">
        <v>6.4806391834315729E-5</v>
      </c>
      <c r="AO7" s="75">
        <v>6.1506708289913215E-5</v>
      </c>
      <c r="AP7" s="76">
        <v>2.1906287206933945E-5</v>
      </c>
      <c r="AQ7" s="77">
        <v>5.9022588702147223E-5</v>
      </c>
      <c r="AR7" s="255">
        <v>1.0135461411139448</v>
      </c>
      <c r="AS7" s="255">
        <v>0.79918982277485962</v>
      </c>
    </row>
    <row r="8" spans="1:45" ht="15" customHeight="1">
      <c r="A8" s="27">
        <v>5</v>
      </c>
      <c r="B8" s="28" t="s">
        <v>167</v>
      </c>
      <c r="C8" s="78">
        <v>3.6184846867713283E-2</v>
      </c>
      <c r="D8" s="79">
        <v>8.2757708946734534E-3</v>
      </c>
      <c r="E8" s="79">
        <v>4.0256232470054575E-2</v>
      </c>
      <c r="F8" s="79">
        <v>2.3111926237047279E-5</v>
      </c>
      <c r="G8" s="80">
        <v>1.0353833284038343</v>
      </c>
      <c r="H8" s="79">
        <v>4.1152071304947641E-4</v>
      </c>
      <c r="I8" s="79">
        <v>9.6898055194741164E-4</v>
      </c>
      <c r="J8" s="79">
        <v>2.8174816529554313E-5</v>
      </c>
      <c r="K8" s="79">
        <v>3.1721767551846008E-4</v>
      </c>
      <c r="L8" s="80">
        <v>2.4584665942825156E-6</v>
      </c>
      <c r="M8" s="79">
        <v>1.602912152353583E-4</v>
      </c>
      <c r="N8" s="79">
        <v>7.2363312678021975E-6</v>
      </c>
      <c r="O8" s="79">
        <v>6.7244132319185646E-6</v>
      </c>
      <c r="P8" s="79">
        <v>1.0397379833930338E-5</v>
      </c>
      <c r="Q8" s="80">
        <v>1.380361375187782E-5</v>
      </c>
      <c r="R8" s="79">
        <v>1.1216601349566592E-5</v>
      </c>
      <c r="S8" s="79">
        <v>1.3453368853195642E-5</v>
      </c>
      <c r="T8" s="79">
        <v>9.487320355871602E-6</v>
      </c>
      <c r="U8" s="79">
        <v>1.2135692935932358E-5</v>
      </c>
      <c r="V8" s="80">
        <v>3.4675804945222169E-4</v>
      </c>
      <c r="W8" s="79">
        <v>6.0938473207328497E-5</v>
      </c>
      <c r="X8" s="79">
        <v>7.1559052513569076E-6</v>
      </c>
      <c r="Y8" s="79">
        <v>2.2179780609297917E-5</v>
      </c>
      <c r="Z8" s="79">
        <v>2.163180320840193E-5</v>
      </c>
      <c r="AA8" s="80">
        <v>5.1886185130279234E-5</v>
      </c>
      <c r="AB8" s="79">
        <v>9.6677077544664743E-6</v>
      </c>
      <c r="AC8" s="79">
        <v>3.1526512200841857E-6</v>
      </c>
      <c r="AD8" s="79">
        <v>4.4355052324204754E-5</v>
      </c>
      <c r="AE8" s="79">
        <v>1.8786876705615734E-5</v>
      </c>
      <c r="AF8" s="80">
        <v>9.4187142639460544E-5</v>
      </c>
      <c r="AG8" s="79">
        <v>1.7914639677517412E-3</v>
      </c>
      <c r="AH8" s="79">
        <v>2.577986438833277E-3</v>
      </c>
      <c r="AI8" s="79">
        <v>4.4406342243051388E-4</v>
      </c>
      <c r="AJ8" s="79">
        <v>1.2822736446130034E-5</v>
      </c>
      <c r="AK8" s="80">
        <v>1.2800664375931312E-5</v>
      </c>
      <c r="AL8" s="79">
        <v>2.0340039966215136E-2</v>
      </c>
      <c r="AM8" s="79">
        <v>6.6364906055431189E-2</v>
      </c>
      <c r="AN8" s="79">
        <v>2.023221934671498E-4</v>
      </c>
      <c r="AO8" s="79">
        <v>1.5397761601024982E-3</v>
      </c>
      <c r="AP8" s="80">
        <v>7.3896027023734608E-5</v>
      </c>
      <c r="AQ8" s="81">
        <v>8.5235480590063653E-4</v>
      </c>
      <c r="AR8" s="256">
        <v>1.2169895207884482</v>
      </c>
      <c r="AS8" s="256">
        <v>0.9596066720443851</v>
      </c>
    </row>
    <row r="9" spans="1:45" ht="15" customHeight="1">
      <c r="A9" s="21">
        <v>6</v>
      </c>
      <c r="B9" s="22" t="s">
        <v>168</v>
      </c>
      <c r="C9" s="74">
        <v>1.6590002447702546E-4</v>
      </c>
      <c r="D9" s="75">
        <v>8.6071074505586972E-5</v>
      </c>
      <c r="E9" s="75">
        <v>5.5067770120429348E-4</v>
      </c>
      <c r="F9" s="75">
        <v>1.3421752026581646E-4</v>
      </c>
      <c r="G9" s="76">
        <v>6.3179058688058942E-5</v>
      </c>
      <c r="H9" s="75">
        <v>1.0084124739882647</v>
      </c>
      <c r="I9" s="75">
        <v>2.0404266128594929E-4</v>
      </c>
      <c r="J9" s="75">
        <v>4.3322193244899394E-5</v>
      </c>
      <c r="K9" s="75">
        <v>2.1558550780645887E-5</v>
      </c>
      <c r="L9" s="76">
        <v>4.367661163800809E-6</v>
      </c>
      <c r="M9" s="75">
        <v>7.528823286177278E-5</v>
      </c>
      <c r="N9" s="75">
        <v>1.8391075240338825E-5</v>
      </c>
      <c r="O9" s="75">
        <v>1.3197504622397875E-5</v>
      </c>
      <c r="P9" s="75">
        <v>5.2259063595344576E-5</v>
      </c>
      <c r="Q9" s="76">
        <v>5.377831948405267E-5</v>
      </c>
      <c r="R9" s="75">
        <v>2.04600954438778E-4</v>
      </c>
      <c r="S9" s="75">
        <v>8.2022987566469419E-5</v>
      </c>
      <c r="T9" s="75">
        <v>5.0815623017420064E-5</v>
      </c>
      <c r="U9" s="75">
        <v>1.0345109565615656E-4</v>
      </c>
      <c r="V9" s="76">
        <v>1.8008691960555418E-4</v>
      </c>
      <c r="W9" s="75">
        <v>1.1768304597818479E-4</v>
      </c>
      <c r="X9" s="75">
        <v>1.4174901552704372E-5</v>
      </c>
      <c r="Y9" s="75">
        <v>5.9995013923221216E-5</v>
      </c>
      <c r="Z9" s="75">
        <v>8.0316373865213807E-5</v>
      </c>
      <c r="AA9" s="76">
        <v>1.5623391033230981E-4</v>
      </c>
      <c r="AB9" s="75">
        <v>6.3715833053766834E-5</v>
      </c>
      <c r="AC9" s="75">
        <v>7.3933265547367302E-6</v>
      </c>
      <c r="AD9" s="75">
        <v>1.1509476216712856E-4</v>
      </c>
      <c r="AE9" s="75">
        <v>4.1054515959116805E-5</v>
      </c>
      <c r="AF9" s="76">
        <v>1.249334585942853E-4</v>
      </c>
      <c r="AG9" s="75">
        <v>1.9259476107230433E-5</v>
      </c>
      <c r="AH9" s="75">
        <v>1.2128542691995318E-4</v>
      </c>
      <c r="AI9" s="75">
        <v>8.8956472873698181E-4</v>
      </c>
      <c r="AJ9" s="75">
        <v>1.296434805008388E-4</v>
      </c>
      <c r="AK9" s="76">
        <v>7.7623234223584442E-5</v>
      </c>
      <c r="AL9" s="75">
        <v>3.6177490676805217E-4</v>
      </c>
      <c r="AM9" s="75">
        <v>4.8267132250494725E-5</v>
      </c>
      <c r="AN9" s="75">
        <v>2.3432124001310616E-4</v>
      </c>
      <c r="AO9" s="75">
        <v>2.3596537009780406E-4</v>
      </c>
      <c r="AP9" s="76">
        <v>6.9684876165003603E-4</v>
      </c>
      <c r="AQ9" s="77">
        <v>6.3375767259503906E-5</v>
      </c>
      <c r="AR9" s="255">
        <v>1.0141782268764779</v>
      </c>
      <c r="AS9" s="255">
        <v>0.79968822781834592</v>
      </c>
    </row>
    <row r="10" spans="1:45" ht="15" customHeight="1">
      <c r="A10" s="21">
        <v>7</v>
      </c>
      <c r="B10" s="22" t="s">
        <v>6</v>
      </c>
      <c r="C10" s="74">
        <v>3.8025687008919752E-3</v>
      </c>
      <c r="D10" s="75">
        <v>1.4420730541079695E-3</v>
      </c>
      <c r="E10" s="75">
        <v>8.8422292451653412E-4</v>
      </c>
      <c r="F10" s="75">
        <v>4.7467193351124012E-4</v>
      </c>
      <c r="G10" s="76">
        <v>2.9994475444337612E-3</v>
      </c>
      <c r="H10" s="75">
        <v>1.1097308952274969E-3</v>
      </c>
      <c r="I10" s="75">
        <v>1.0276658627112332</v>
      </c>
      <c r="J10" s="75">
        <v>1.6777901048848853E-2</v>
      </c>
      <c r="K10" s="75">
        <v>6.081807183841132E-4</v>
      </c>
      <c r="L10" s="76">
        <v>3.0200335848889229E-5</v>
      </c>
      <c r="M10" s="75">
        <v>2.6648607851024286E-3</v>
      </c>
      <c r="N10" s="75">
        <v>1.327899320403712E-4</v>
      </c>
      <c r="O10" s="75">
        <v>1.4016687542508632E-4</v>
      </c>
      <c r="P10" s="75">
        <v>4.3164755315313718E-4</v>
      </c>
      <c r="Q10" s="76">
        <v>6.4379299701796365E-4</v>
      </c>
      <c r="R10" s="75">
        <v>6.4369662638118696E-4</v>
      </c>
      <c r="S10" s="75">
        <v>9.6666192657767348E-4</v>
      </c>
      <c r="T10" s="75">
        <v>8.203566469732901E-4</v>
      </c>
      <c r="U10" s="75">
        <v>6.1895716890496895E-4</v>
      </c>
      <c r="V10" s="76">
        <v>1.1990935769664612E-3</v>
      </c>
      <c r="W10" s="75">
        <v>5.627417503490926E-3</v>
      </c>
      <c r="X10" s="75">
        <v>5.9784477339645326E-4</v>
      </c>
      <c r="Y10" s="75">
        <v>8.7523869350371352E-4</v>
      </c>
      <c r="Z10" s="75">
        <v>7.6796204613628464E-4</v>
      </c>
      <c r="AA10" s="76">
        <v>1.278634816553842E-3</v>
      </c>
      <c r="AB10" s="75">
        <v>1.014940986127248E-3</v>
      </c>
      <c r="AC10" s="75">
        <v>2.0538082617290498E-4</v>
      </c>
      <c r="AD10" s="75">
        <v>5.9483895196477457E-4</v>
      </c>
      <c r="AE10" s="75">
        <v>2.2563028504600899E-3</v>
      </c>
      <c r="AF10" s="76">
        <v>5.231847921715213E-4</v>
      </c>
      <c r="AG10" s="75">
        <v>8.5809835070463423E-4</v>
      </c>
      <c r="AH10" s="75">
        <v>1.0319371311462743E-3</v>
      </c>
      <c r="AI10" s="75">
        <v>2.9185029953902549E-3</v>
      </c>
      <c r="AJ10" s="75">
        <v>4.0952345462344248E-4</v>
      </c>
      <c r="AK10" s="76">
        <v>1.0029514977337559E-3</v>
      </c>
      <c r="AL10" s="75">
        <v>1.0253564299582242E-3</v>
      </c>
      <c r="AM10" s="75">
        <v>1.2743327663522349E-3</v>
      </c>
      <c r="AN10" s="75">
        <v>1.3116570851666334E-3</v>
      </c>
      <c r="AO10" s="75">
        <v>8.128783859670649E-4</v>
      </c>
      <c r="AP10" s="76">
        <v>5.3290690845595304E-2</v>
      </c>
      <c r="AQ10" s="77">
        <v>4.771798151867086E-4</v>
      </c>
      <c r="AR10" s="255">
        <v>1.1422117389533497</v>
      </c>
      <c r="AS10" s="255">
        <v>0.90064374989600804</v>
      </c>
    </row>
    <row r="11" spans="1:45" ht="15" customHeight="1">
      <c r="A11" s="21">
        <v>8</v>
      </c>
      <c r="B11" s="22" t="s">
        <v>7</v>
      </c>
      <c r="C11" s="74">
        <v>2.615328357610175E-4</v>
      </c>
      <c r="D11" s="75">
        <v>1.6531053899364784E-4</v>
      </c>
      <c r="E11" s="75">
        <v>5.5604495788492091E-4</v>
      </c>
      <c r="F11" s="75">
        <v>4.9653119696474804E-4</v>
      </c>
      <c r="G11" s="76">
        <v>1.7647283985905849E-3</v>
      </c>
      <c r="H11" s="75">
        <v>7.6801708132813624E-4</v>
      </c>
      <c r="I11" s="75">
        <v>6.0157350979979591E-4</v>
      </c>
      <c r="J11" s="75">
        <v>1.0150287888863141</v>
      </c>
      <c r="K11" s="75">
        <v>4.1434874873848721E-4</v>
      </c>
      <c r="L11" s="76">
        <v>5.2496525360611351E-5</v>
      </c>
      <c r="M11" s="75">
        <v>3.4021610572612827E-4</v>
      </c>
      <c r="N11" s="75">
        <v>1.2934605615159454E-4</v>
      </c>
      <c r="O11" s="75">
        <v>1.2046840787187621E-4</v>
      </c>
      <c r="P11" s="75">
        <v>6.5952779044105021E-4</v>
      </c>
      <c r="Q11" s="76">
        <v>2.4402788382940038E-3</v>
      </c>
      <c r="R11" s="75">
        <v>1.6558588597272192E-3</v>
      </c>
      <c r="S11" s="75">
        <v>7.7585698999508353E-4</v>
      </c>
      <c r="T11" s="75">
        <v>5.1516080355664129E-3</v>
      </c>
      <c r="U11" s="75">
        <v>4.1975288929513988E-4</v>
      </c>
      <c r="V11" s="76">
        <v>6.1510027584777847E-4</v>
      </c>
      <c r="W11" s="75">
        <v>4.5966523101888111E-4</v>
      </c>
      <c r="X11" s="75">
        <v>6.4086663703016985E-4</v>
      </c>
      <c r="Y11" s="75">
        <v>1.5360369803647954E-3</v>
      </c>
      <c r="Z11" s="75">
        <v>1.2783006272634443E-3</v>
      </c>
      <c r="AA11" s="76">
        <v>2.0841229858031105E-3</v>
      </c>
      <c r="AB11" s="75">
        <v>5.2589581703627293E-3</v>
      </c>
      <c r="AC11" s="75">
        <v>3.6638174881282537E-4</v>
      </c>
      <c r="AD11" s="75">
        <v>8.1316549085261227E-4</v>
      </c>
      <c r="AE11" s="75">
        <v>4.9630492249001495E-3</v>
      </c>
      <c r="AF11" s="76">
        <v>2.4835044506840453E-3</v>
      </c>
      <c r="AG11" s="75">
        <v>2.402744382392373E-3</v>
      </c>
      <c r="AH11" s="75">
        <v>1.2806565482226544E-3</v>
      </c>
      <c r="AI11" s="75">
        <v>1.2514757847934108E-2</v>
      </c>
      <c r="AJ11" s="75">
        <v>7.5402060421131108E-4</v>
      </c>
      <c r="AK11" s="76">
        <v>2.1267855407552652E-3</v>
      </c>
      <c r="AL11" s="75">
        <v>5.6040511419997948E-4</v>
      </c>
      <c r="AM11" s="75">
        <v>5.5486606172067967E-4</v>
      </c>
      <c r="AN11" s="75">
        <v>2.5701986992197239E-3</v>
      </c>
      <c r="AO11" s="75">
        <v>1.0341424789248122E-3</v>
      </c>
      <c r="AP11" s="76">
        <v>2.9496921816023246E-4</v>
      </c>
      <c r="AQ11" s="77">
        <v>1.0329183919453458E-3</v>
      </c>
      <c r="AR11" s="255">
        <v>1.077427903363432</v>
      </c>
      <c r="AS11" s="255">
        <v>0.8495611400536196</v>
      </c>
    </row>
    <row r="12" spans="1:45" ht="15" customHeight="1">
      <c r="A12" s="21">
        <v>9</v>
      </c>
      <c r="B12" s="22" t="s">
        <v>169</v>
      </c>
      <c r="C12" s="74">
        <v>2.6176055097373127E-2</v>
      </c>
      <c r="D12" s="75">
        <v>6.6864689431868221E-4</v>
      </c>
      <c r="E12" s="75">
        <v>7.7376152263732541E-3</v>
      </c>
      <c r="F12" s="75">
        <v>9.5344417350402867E-3</v>
      </c>
      <c r="G12" s="76">
        <v>5.9111336788206618E-3</v>
      </c>
      <c r="H12" s="75">
        <v>3.8141091572328534E-2</v>
      </c>
      <c r="I12" s="75">
        <v>9.467424822674075E-3</v>
      </c>
      <c r="J12" s="75">
        <v>1.317372752882854E-2</v>
      </c>
      <c r="K12" s="75">
        <v>1.1605601059484447</v>
      </c>
      <c r="L12" s="76">
        <v>3.62372466804342E-4</v>
      </c>
      <c r="M12" s="75">
        <v>5.9036194782370521E-3</v>
      </c>
      <c r="N12" s="75">
        <v>1.9982408704104716E-3</v>
      </c>
      <c r="O12" s="75">
        <v>1.4306315748853153E-3</v>
      </c>
      <c r="P12" s="75">
        <v>4.3742941533471726E-3</v>
      </c>
      <c r="Q12" s="76">
        <v>5.3196231985602723E-3</v>
      </c>
      <c r="R12" s="75">
        <v>7.034646295798936E-3</v>
      </c>
      <c r="S12" s="75">
        <v>4.4433623179700064E-3</v>
      </c>
      <c r="T12" s="75">
        <v>6.8315058628366431E-3</v>
      </c>
      <c r="U12" s="75">
        <v>5.9984586662032227E-3</v>
      </c>
      <c r="V12" s="76">
        <v>5.2478840955747466E-2</v>
      </c>
      <c r="W12" s="75">
        <v>2.6996758545371488E-3</v>
      </c>
      <c r="X12" s="75">
        <v>4.8805395530716314E-4</v>
      </c>
      <c r="Y12" s="75">
        <v>4.6606952396513685E-3</v>
      </c>
      <c r="Z12" s="75">
        <v>5.9388063515025376E-3</v>
      </c>
      <c r="AA12" s="76">
        <v>3.2254451064300636E-4</v>
      </c>
      <c r="AB12" s="75">
        <v>3.6330130172610906E-4</v>
      </c>
      <c r="AC12" s="75">
        <v>1.0870071787789813E-4</v>
      </c>
      <c r="AD12" s="75">
        <v>6.0516328913931615E-4</v>
      </c>
      <c r="AE12" s="75">
        <v>1.035578938337386E-3</v>
      </c>
      <c r="AF12" s="76">
        <v>7.4626392357791179E-4</v>
      </c>
      <c r="AG12" s="75">
        <v>1.3013839066332959E-3</v>
      </c>
      <c r="AH12" s="75">
        <v>4.8696379724541446E-2</v>
      </c>
      <c r="AI12" s="75">
        <v>1.5812232811326069E-3</v>
      </c>
      <c r="AJ12" s="75">
        <v>1.4798194801307356E-3</v>
      </c>
      <c r="AK12" s="76">
        <v>2.1223036896094467E-3</v>
      </c>
      <c r="AL12" s="75">
        <v>2.1056318923794123E-3</v>
      </c>
      <c r="AM12" s="75">
        <v>2.1971600302379381E-3</v>
      </c>
      <c r="AN12" s="75">
        <v>1.4745337182766533E-3</v>
      </c>
      <c r="AO12" s="75">
        <v>7.4077094534226008E-3</v>
      </c>
      <c r="AP12" s="76">
        <v>6.6500825652862838E-3</v>
      </c>
      <c r="AQ12" s="77">
        <v>3.4105114854808805E-3</v>
      </c>
      <c r="AR12" s="255">
        <v>1.4629413616544333</v>
      </c>
      <c r="AS12" s="255">
        <v>1.1535418074461183</v>
      </c>
    </row>
    <row r="13" spans="1:45" ht="15" customHeight="1">
      <c r="A13" s="27">
        <v>10</v>
      </c>
      <c r="B13" s="28" t="s">
        <v>170</v>
      </c>
      <c r="C13" s="78">
        <v>6.6500280693992404E-3</v>
      </c>
      <c r="D13" s="79">
        <v>6.9976368051746342E-3</v>
      </c>
      <c r="E13" s="79">
        <v>1.4070217281128724E-2</v>
      </c>
      <c r="F13" s="79">
        <v>1.3193737379368967E-2</v>
      </c>
      <c r="G13" s="80">
        <v>3.1589734817522308E-3</v>
      </c>
      <c r="H13" s="79">
        <v>5.4022874786793526E-3</v>
      </c>
      <c r="I13" s="79">
        <v>4.650644529769171E-3</v>
      </c>
      <c r="J13" s="79">
        <v>2.9154818701254931E-3</v>
      </c>
      <c r="K13" s="79">
        <v>9.8253915678897449E-2</v>
      </c>
      <c r="L13" s="80">
        <v>1.020027915156466</v>
      </c>
      <c r="M13" s="79">
        <v>1.0977555395205507E-2</v>
      </c>
      <c r="N13" s="79">
        <v>2.4719886741171336E-2</v>
      </c>
      <c r="O13" s="79">
        <v>2.4682894260000211E-3</v>
      </c>
      <c r="P13" s="79">
        <v>7.2331878554123263E-3</v>
      </c>
      <c r="Q13" s="80">
        <v>2.5968016882590992E-3</v>
      </c>
      <c r="R13" s="79">
        <v>2.4251486843025393E-3</v>
      </c>
      <c r="S13" s="79">
        <v>2.2538201243875928E-3</v>
      </c>
      <c r="T13" s="79">
        <v>1.6311488832316567E-3</v>
      </c>
      <c r="U13" s="79">
        <v>3.6349194863229146E-3</v>
      </c>
      <c r="V13" s="80">
        <v>8.9475277278400246E-3</v>
      </c>
      <c r="W13" s="79">
        <v>7.5423062831638443E-3</v>
      </c>
      <c r="X13" s="79">
        <v>2.3015972077778193E-2</v>
      </c>
      <c r="Y13" s="79">
        <v>6.6437531932313212E-3</v>
      </c>
      <c r="Z13" s="79">
        <v>6.9657827442688881E-3</v>
      </c>
      <c r="AA13" s="80">
        <v>2.108146208036362E-3</v>
      </c>
      <c r="AB13" s="79">
        <v>1.1825834763805592E-3</v>
      </c>
      <c r="AC13" s="79">
        <v>4.0058408910836668E-4</v>
      </c>
      <c r="AD13" s="79">
        <v>3.8583329331060789E-2</v>
      </c>
      <c r="AE13" s="79">
        <v>1.3401533825453148E-3</v>
      </c>
      <c r="AF13" s="80">
        <v>4.8952289624105199E-3</v>
      </c>
      <c r="AG13" s="79">
        <v>1.9104182014772319E-3</v>
      </c>
      <c r="AH13" s="79">
        <v>5.6347748543959441E-3</v>
      </c>
      <c r="AI13" s="79">
        <v>2.3951602272925645E-3</v>
      </c>
      <c r="AJ13" s="79">
        <v>1.6431074733381354E-3</v>
      </c>
      <c r="AK13" s="80">
        <v>1.6300003091635721E-3</v>
      </c>
      <c r="AL13" s="79">
        <v>4.3321067717982595E-3</v>
      </c>
      <c r="AM13" s="79">
        <v>3.2531835839766051E-3</v>
      </c>
      <c r="AN13" s="79">
        <v>4.827222617598311E-3</v>
      </c>
      <c r="AO13" s="79">
        <v>4.2335246058475568E-3</v>
      </c>
      <c r="AP13" s="80">
        <v>2.1207047315070092E-3</v>
      </c>
      <c r="AQ13" s="81">
        <v>1.0237165683417518E-2</v>
      </c>
      <c r="AR13" s="256">
        <v>1.3771043325506911</v>
      </c>
      <c r="AS13" s="256">
        <v>1.0858585740004807</v>
      </c>
    </row>
    <row r="14" spans="1:45" ht="15" customHeight="1">
      <c r="A14" s="21">
        <v>11</v>
      </c>
      <c r="B14" s="22" t="s">
        <v>171</v>
      </c>
      <c r="C14" s="74">
        <v>1.5692208367987775E-3</v>
      </c>
      <c r="D14" s="75">
        <v>5.2398695163882671E-4</v>
      </c>
      <c r="E14" s="75">
        <v>2.7642114513891602E-4</v>
      </c>
      <c r="F14" s="75">
        <v>2.6423291062581297E-4</v>
      </c>
      <c r="G14" s="76">
        <v>3.5780841754155497E-3</v>
      </c>
      <c r="H14" s="75">
        <v>6.6511178179664069E-4</v>
      </c>
      <c r="I14" s="75">
        <v>1.729067997418661E-3</v>
      </c>
      <c r="J14" s="75">
        <v>1.4114738639233325E-4</v>
      </c>
      <c r="K14" s="75">
        <v>1.4196686980583876E-3</v>
      </c>
      <c r="L14" s="76">
        <v>6.4863934882070933E-5</v>
      </c>
      <c r="M14" s="75">
        <v>1.0285397903619278</v>
      </c>
      <c r="N14" s="75">
        <v>2.9067062134120638E-3</v>
      </c>
      <c r="O14" s="75">
        <v>5.3073868443380108E-4</v>
      </c>
      <c r="P14" s="75">
        <v>2.4057764544517155E-3</v>
      </c>
      <c r="Q14" s="76">
        <v>5.8633254177890204E-3</v>
      </c>
      <c r="R14" s="75">
        <v>1.1887465224393146E-2</v>
      </c>
      <c r="S14" s="75">
        <v>3.2411931488061556E-3</v>
      </c>
      <c r="T14" s="75">
        <v>3.1979271507271362E-3</v>
      </c>
      <c r="U14" s="75">
        <v>3.2819584388604052E-3</v>
      </c>
      <c r="V14" s="76">
        <v>1.5615078300459219E-3</v>
      </c>
      <c r="W14" s="75">
        <v>2.5473531017389323E-2</v>
      </c>
      <c r="X14" s="75">
        <v>3.9210482186225842E-4</v>
      </c>
      <c r="Y14" s="75">
        <v>3.2503849171541008E-3</v>
      </c>
      <c r="Z14" s="75">
        <v>4.431969969223907E-4</v>
      </c>
      <c r="AA14" s="76">
        <v>2.5202095107163219E-4</v>
      </c>
      <c r="AB14" s="75">
        <v>1.4727279979719822E-4</v>
      </c>
      <c r="AC14" s="75">
        <v>2.8994164053770062E-4</v>
      </c>
      <c r="AD14" s="75">
        <v>2.6435965021457802E-4</v>
      </c>
      <c r="AE14" s="75">
        <v>2.1518013748560508E-4</v>
      </c>
      <c r="AF14" s="76">
        <v>3.6205920138586417E-4</v>
      </c>
      <c r="AG14" s="75">
        <v>1.0437321387556904E-3</v>
      </c>
      <c r="AH14" s="75">
        <v>5.8088043475996737E-4</v>
      </c>
      <c r="AI14" s="75">
        <v>3.6177547530684813E-4</v>
      </c>
      <c r="AJ14" s="75">
        <v>1.2365834145978128E-4</v>
      </c>
      <c r="AK14" s="76">
        <v>5.5346653707636013E-4</v>
      </c>
      <c r="AL14" s="75">
        <v>1.1286361433202759E-3</v>
      </c>
      <c r="AM14" s="75">
        <v>1.1804429401154903E-3</v>
      </c>
      <c r="AN14" s="75">
        <v>8.2489092847567069E-4</v>
      </c>
      <c r="AO14" s="75">
        <v>3.8942452605041778E-4</v>
      </c>
      <c r="AP14" s="76">
        <v>2.6633822797970537E-3</v>
      </c>
      <c r="AQ14" s="77">
        <v>2.4072393242515204E-3</v>
      </c>
      <c r="AR14" s="255">
        <v>1.1159957759462029</v>
      </c>
      <c r="AS14" s="255">
        <v>0.87997223827984516</v>
      </c>
    </row>
    <row r="15" spans="1:45" ht="15" customHeight="1">
      <c r="A15" s="21">
        <v>12</v>
      </c>
      <c r="B15" s="22" t="s">
        <v>172</v>
      </c>
      <c r="C15" s="74">
        <v>5.2931811887267513E-4</v>
      </c>
      <c r="D15" s="75">
        <v>3.4361440316202748E-4</v>
      </c>
      <c r="E15" s="75">
        <v>2.1783411454513457E-3</v>
      </c>
      <c r="F15" s="75">
        <v>3.020784074773345E-3</v>
      </c>
      <c r="G15" s="76">
        <v>2.2257966058059748E-3</v>
      </c>
      <c r="H15" s="75">
        <v>8.670628203585331E-4</v>
      </c>
      <c r="I15" s="75">
        <v>8.5166162152250247E-3</v>
      </c>
      <c r="J15" s="75">
        <v>3.8919898038532424E-4</v>
      </c>
      <c r="K15" s="75">
        <v>4.8284871679188921E-4</v>
      </c>
      <c r="L15" s="76">
        <v>1.0398328431959979E-4</v>
      </c>
      <c r="M15" s="75">
        <v>9.7516098112875385E-3</v>
      </c>
      <c r="N15" s="75">
        <v>1.6408902158165637</v>
      </c>
      <c r="O15" s="75">
        <v>5.8264542717549183E-4</v>
      </c>
      <c r="P15" s="75">
        <v>0.32803706404656924</v>
      </c>
      <c r="Q15" s="76">
        <v>6.4176441306104615E-2</v>
      </c>
      <c r="R15" s="75">
        <v>2.7557085441836065E-3</v>
      </c>
      <c r="S15" s="75">
        <v>5.5373025822403291E-2</v>
      </c>
      <c r="T15" s="75">
        <v>2.766008931004927E-2</v>
      </c>
      <c r="U15" s="75">
        <v>0.12939942052908626</v>
      </c>
      <c r="V15" s="76">
        <v>3.9435349252605473E-3</v>
      </c>
      <c r="W15" s="75">
        <v>3.7608935034679811E-2</v>
      </c>
      <c r="X15" s="75">
        <v>6.3488567018641284E-4</v>
      </c>
      <c r="Y15" s="75">
        <v>1.6363513886556984E-3</v>
      </c>
      <c r="Z15" s="75">
        <v>3.9218828528587047E-4</v>
      </c>
      <c r="AA15" s="76">
        <v>5.5116651729999132E-4</v>
      </c>
      <c r="AB15" s="75">
        <v>2.9134728817585694E-4</v>
      </c>
      <c r="AC15" s="75">
        <v>4.2593191166125359E-4</v>
      </c>
      <c r="AD15" s="75">
        <v>9.9379418863716285E-4</v>
      </c>
      <c r="AE15" s="75">
        <v>4.3328247898652102E-4</v>
      </c>
      <c r="AF15" s="76">
        <v>1.0707662369134328E-3</v>
      </c>
      <c r="AG15" s="75">
        <v>3.5988031783864552E-4</v>
      </c>
      <c r="AH15" s="75">
        <v>3.407499370916714E-4</v>
      </c>
      <c r="AI15" s="75">
        <v>4.7906278880981916E-4</v>
      </c>
      <c r="AJ15" s="75">
        <v>3.902259421241258E-4</v>
      </c>
      <c r="AK15" s="76">
        <v>1.7431096698321696E-3</v>
      </c>
      <c r="AL15" s="75">
        <v>4.1656388966529239E-4</v>
      </c>
      <c r="AM15" s="75">
        <v>6.0799592009689804E-4</v>
      </c>
      <c r="AN15" s="75">
        <v>3.4426048045763628E-4</v>
      </c>
      <c r="AO15" s="75">
        <v>6.6055187933382147E-4</v>
      </c>
      <c r="AP15" s="76">
        <v>9.4112917027112562E-4</v>
      </c>
      <c r="AQ15" s="77">
        <v>7.0606928682667566E-3</v>
      </c>
      <c r="AR15" s="255">
        <v>2.3386101917680979</v>
      </c>
      <c r="AS15" s="255">
        <v>1.8440141882879615</v>
      </c>
    </row>
    <row r="16" spans="1:45" ht="15" customHeight="1">
      <c r="A16" s="21">
        <v>13</v>
      </c>
      <c r="B16" s="22" t="s">
        <v>173</v>
      </c>
      <c r="C16" s="74">
        <v>5.3156582899684457E-5</v>
      </c>
      <c r="D16" s="75">
        <v>2.8508645130391157E-5</v>
      </c>
      <c r="E16" s="75">
        <v>8.6753869343253324E-5</v>
      </c>
      <c r="F16" s="75">
        <v>2.4794840797578294E-4</v>
      </c>
      <c r="G16" s="76">
        <v>3.5186433141694669E-4</v>
      </c>
      <c r="H16" s="75">
        <v>4.7045692565226977E-5</v>
      </c>
      <c r="I16" s="75">
        <v>4.7065070182678649E-4</v>
      </c>
      <c r="J16" s="75">
        <v>4.7924470951907563E-4</v>
      </c>
      <c r="K16" s="75">
        <v>5.2497041599665329E-4</v>
      </c>
      <c r="L16" s="76">
        <v>9.38106988358078E-6</v>
      </c>
      <c r="M16" s="75">
        <v>2.438139850568084E-3</v>
      </c>
      <c r="N16" s="75">
        <v>6.8435785868360677E-4</v>
      </c>
      <c r="O16" s="75">
        <v>1.019003032189397</v>
      </c>
      <c r="P16" s="75">
        <v>1.2541931907913107E-2</v>
      </c>
      <c r="Q16" s="76">
        <v>5.6042019855491393E-3</v>
      </c>
      <c r="R16" s="75">
        <v>9.4627702849924052E-3</v>
      </c>
      <c r="S16" s="75">
        <v>1.0898973029077488E-2</v>
      </c>
      <c r="T16" s="75">
        <v>1.1065719412711105E-2</v>
      </c>
      <c r="U16" s="75">
        <v>4.7213899766064549E-3</v>
      </c>
      <c r="V16" s="76">
        <v>7.0841318315867233E-4</v>
      </c>
      <c r="W16" s="75">
        <v>2.5847293445151898E-3</v>
      </c>
      <c r="X16" s="75">
        <v>1.0306758980054022E-4</v>
      </c>
      <c r="Y16" s="75">
        <v>1.9668519965026631E-4</v>
      </c>
      <c r="Z16" s="75">
        <v>4.6291125625420956E-5</v>
      </c>
      <c r="AA16" s="76">
        <v>4.3660176489336612E-5</v>
      </c>
      <c r="AB16" s="75">
        <v>3.2070821640901573E-5</v>
      </c>
      <c r="AC16" s="75">
        <v>3.1176091464855778E-5</v>
      </c>
      <c r="AD16" s="75">
        <v>6.8688826276769692E-5</v>
      </c>
      <c r="AE16" s="75">
        <v>6.5911928762268386E-5</v>
      </c>
      <c r="AF16" s="76">
        <v>1.130016939462662E-4</v>
      </c>
      <c r="AG16" s="75">
        <v>4.1530440484617691E-5</v>
      </c>
      <c r="AH16" s="75">
        <v>3.3036243823477958E-4</v>
      </c>
      <c r="AI16" s="75">
        <v>9.2439690632676645E-5</v>
      </c>
      <c r="AJ16" s="75">
        <v>3.9308615017112674E-5</v>
      </c>
      <c r="AK16" s="76">
        <v>2.1083950629191791E-4</v>
      </c>
      <c r="AL16" s="75">
        <v>1.8794144606549607E-4</v>
      </c>
      <c r="AM16" s="75">
        <v>1.2917232791448207E-4</v>
      </c>
      <c r="AN16" s="75">
        <v>3.5128137029945082E-5</v>
      </c>
      <c r="AO16" s="75">
        <v>1.5378520825908869E-4</v>
      </c>
      <c r="AP16" s="76">
        <v>3.5808132794939713E-4</v>
      </c>
      <c r="AQ16" s="77">
        <v>9.4615625717420053E-4</v>
      </c>
      <c r="AR16" s="255">
        <v>1.0852384822984398</v>
      </c>
      <c r="AS16" s="255">
        <v>0.85571984851456595</v>
      </c>
    </row>
    <row r="17" spans="1:45" ht="15" customHeight="1">
      <c r="A17" s="21">
        <v>14</v>
      </c>
      <c r="B17" s="22" t="s">
        <v>174</v>
      </c>
      <c r="C17" s="74">
        <v>8.0915097269244982E-4</v>
      </c>
      <c r="D17" s="75">
        <v>3.4974070763837273E-4</v>
      </c>
      <c r="E17" s="75">
        <v>9.8506696415668065E-4</v>
      </c>
      <c r="F17" s="75">
        <v>3.8454728341147078E-3</v>
      </c>
      <c r="G17" s="76">
        <v>6.1336912817412173E-3</v>
      </c>
      <c r="H17" s="75">
        <v>7.0348607699099433E-4</v>
      </c>
      <c r="I17" s="75">
        <v>3.4800789569692818E-3</v>
      </c>
      <c r="J17" s="75">
        <v>3.535529006415007E-4</v>
      </c>
      <c r="K17" s="75">
        <v>9.762857474551901E-4</v>
      </c>
      <c r="L17" s="76">
        <v>2.0881031115995634E-4</v>
      </c>
      <c r="M17" s="75">
        <v>2.5220911705211581E-3</v>
      </c>
      <c r="N17" s="75">
        <v>2.3705903813945871E-4</v>
      </c>
      <c r="O17" s="75">
        <v>2.2357934955085401E-4</v>
      </c>
      <c r="P17" s="75">
        <v>1.0166145941565949</v>
      </c>
      <c r="Q17" s="76">
        <v>6.146950386449474E-3</v>
      </c>
      <c r="R17" s="75">
        <v>4.113327237184254E-3</v>
      </c>
      <c r="S17" s="75">
        <v>8.7493732696844531E-3</v>
      </c>
      <c r="T17" s="75">
        <v>7.5507196724935331E-3</v>
      </c>
      <c r="U17" s="75">
        <v>5.4713846281997814E-3</v>
      </c>
      <c r="V17" s="76">
        <v>2.2737248043180236E-3</v>
      </c>
      <c r="W17" s="75">
        <v>2.5040136868233837E-2</v>
      </c>
      <c r="X17" s="75">
        <v>4.8892902277195786E-4</v>
      </c>
      <c r="Y17" s="75">
        <v>1.1303266800256045E-3</v>
      </c>
      <c r="Z17" s="75">
        <v>2.4509258275834319E-4</v>
      </c>
      <c r="AA17" s="76">
        <v>9.4431476069893236E-4</v>
      </c>
      <c r="AB17" s="75">
        <v>1.813942553811669E-4</v>
      </c>
      <c r="AC17" s="75">
        <v>3.4710274849169339E-4</v>
      </c>
      <c r="AD17" s="75">
        <v>7.2805801879819723E-4</v>
      </c>
      <c r="AE17" s="75">
        <v>3.5724062275155647E-4</v>
      </c>
      <c r="AF17" s="76">
        <v>1.5051847608060452E-3</v>
      </c>
      <c r="AG17" s="75">
        <v>2.4301699161140004E-4</v>
      </c>
      <c r="AH17" s="75">
        <v>2.9355473311146462E-4</v>
      </c>
      <c r="AI17" s="75">
        <v>8.3626052883043226E-4</v>
      </c>
      <c r="AJ17" s="75">
        <v>4.0110734994628722E-4</v>
      </c>
      <c r="AK17" s="76">
        <v>5.0991199075920855E-4</v>
      </c>
      <c r="AL17" s="75">
        <v>5.7298776435519704E-4</v>
      </c>
      <c r="AM17" s="75">
        <v>1.2733754712376116E-3</v>
      </c>
      <c r="AN17" s="75">
        <v>2.4545812617481039E-4</v>
      </c>
      <c r="AO17" s="75">
        <v>1.2954781852651462E-3</v>
      </c>
      <c r="AP17" s="76">
        <v>5.3683506861168702E-4</v>
      </c>
      <c r="AQ17" s="77">
        <v>2.0838224515113296E-3</v>
      </c>
      <c r="AR17" s="255">
        <v>1.1110077294488285</v>
      </c>
      <c r="AS17" s="255">
        <v>0.87603912084737379</v>
      </c>
    </row>
    <row r="18" spans="1:45" ht="15" customHeight="1">
      <c r="A18" s="27">
        <v>15</v>
      </c>
      <c r="B18" s="28" t="s">
        <v>175</v>
      </c>
      <c r="C18" s="78">
        <v>9.0148696881993496E-5</v>
      </c>
      <c r="D18" s="79">
        <v>1.1619333194371846E-4</v>
      </c>
      <c r="E18" s="79">
        <v>6.5250853330592643E-5</v>
      </c>
      <c r="F18" s="79">
        <v>3.9098798760578337E-4</v>
      </c>
      <c r="G18" s="80">
        <v>9.9644200824163583E-5</v>
      </c>
      <c r="H18" s="79">
        <v>7.4817558278596324E-5</v>
      </c>
      <c r="I18" s="79">
        <v>2.9848645717083817E-4</v>
      </c>
      <c r="J18" s="79">
        <v>8.0656785304309748E-5</v>
      </c>
      <c r="K18" s="79">
        <v>5.7763409611920285E-5</v>
      </c>
      <c r="L18" s="80">
        <v>1.497908180152236E-5</v>
      </c>
      <c r="M18" s="79">
        <v>5.9724305110211637E-4</v>
      </c>
      <c r="N18" s="79">
        <v>3.945477728883748E-5</v>
      </c>
      <c r="O18" s="79">
        <v>2.8842211442022029E-5</v>
      </c>
      <c r="P18" s="79">
        <v>3.3992025649715794E-4</v>
      </c>
      <c r="Q18" s="80">
        <v>1.0205981016186665</v>
      </c>
      <c r="R18" s="79">
        <v>7.7253163719920824E-4</v>
      </c>
      <c r="S18" s="79">
        <v>1.35350406657869E-3</v>
      </c>
      <c r="T18" s="79">
        <v>1.2223537210841124E-3</v>
      </c>
      <c r="U18" s="79">
        <v>1.8417913616226827E-3</v>
      </c>
      <c r="V18" s="80">
        <v>3.2065083932792358E-4</v>
      </c>
      <c r="W18" s="79">
        <v>8.9724101557404131E-4</v>
      </c>
      <c r="X18" s="79">
        <v>1.0253144188966522E-4</v>
      </c>
      <c r="Y18" s="79">
        <v>1.6356189704166337E-3</v>
      </c>
      <c r="Z18" s="79">
        <v>1.3666754159057977E-4</v>
      </c>
      <c r="AA18" s="80">
        <v>2.6305130172584942E-4</v>
      </c>
      <c r="AB18" s="79">
        <v>1.9736984516524671E-4</v>
      </c>
      <c r="AC18" s="79">
        <v>5.9916091845532041E-5</v>
      </c>
      <c r="AD18" s="79">
        <v>1.8107777342204651E-4</v>
      </c>
      <c r="AE18" s="79">
        <v>2.5634395132335773E-4</v>
      </c>
      <c r="AF18" s="80">
        <v>5.5161874867472283E-4</v>
      </c>
      <c r="AG18" s="79">
        <v>1.1062331551019005E-4</v>
      </c>
      <c r="AH18" s="79">
        <v>1.2355529711066131E-3</v>
      </c>
      <c r="AI18" s="79">
        <v>1.5538597124061456E-4</v>
      </c>
      <c r="AJ18" s="79">
        <v>4.7573045567283437E-4</v>
      </c>
      <c r="AK18" s="80">
        <v>3.1012787599177943E-3</v>
      </c>
      <c r="AL18" s="79">
        <v>9.4869789874239585E-5</v>
      </c>
      <c r="AM18" s="79">
        <v>9.7612517979168251E-5</v>
      </c>
      <c r="AN18" s="79">
        <v>6.7185110056007329E-4</v>
      </c>
      <c r="AO18" s="79">
        <v>1.2835942661770493E-4</v>
      </c>
      <c r="AP18" s="80">
        <v>2.8003293623296457E-3</v>
      </c>
      <c r="AQ18" s="81">
        <v>2.2283739786332904E-4</v>
      </c>
      <c r="AR18" s="256">
        <v>1.0417791896538622</v>
      </c>
      <c r="AS18" s="256">
        <v>0.82145182362882363</v>
      </c>
    </row>
    <row r="19" spans="1:45" ht="15" customHeight="1">
      <c r="A19" s="21">
        <v>16</v>
      </c>
      <c r="B19" s="22" t="s">
        <v>177</v>
      </c>
      <c r="C19" s="74">
        <v>3.4782043654946818E-5</v>
      </c>
      <c r="D19" s="75">
        <v>5.6309495588252781E-5</v>
      </c>
      <c r="E19" s="75">
        <v>4.4152920987107955E-5</v>
      </c>
      <c r="F19" s="75">
        <v>8.1141492296669821E-5</v>
      </c>
      <c r="G19" s="76">
        <v>6.2338707202969334E-5</v>
      </c>
      <c r="H19" s="75">
        <v>5.0376972410593487E-5</v>
      </c>
      <c r="I19" s="75">
        <v>4.4251136367734176E-5</v>
      </c>
      <c r="J19" s="75">
        <v>1.8243732680752535E-4</v>
      </c>
      <c r="K19" s="75">
        <v>3.6402782370833139E-5</v>
      </c>
      <c r="L19" s="76">
        <v>7.8512252927847381E-6</v>
      </c>
      <c r="M19" s="75">
        <v>6.7282427790687433E-5</v>
      </c>
      <c r="N19" s="75">
        <v>2.0533488206429176E-5</v>
      </c>
      <c r="O19" s="75">
        <v>2.2741902222323186E-5</v>
      </c>
      <c r="P19" s="75">
        <v>2.1192646201211238E-4</v>
      </c>
      <c r="Q19" s="76">
        <v>1.2200398410707219E-2</v>
      </c>
      <c r="R19" s="75">
        <v>1.0362229984939666</v>
      </c>
      <c r="S19" s="75">
        <v>1.9842043057844486E-2</v>
      </c>
      <c r="T19" s="75">
        <v>4.1139543538826123E-2</v>
      </c>
      <c r="U19" s="75">
        <v>1.2763903141028196E-3</v>
      </c>
      <c r="V19" s="76">
        <v>6.3490958689487785E-5</v>
      </c>
      <c r="W19" s="75">
        <v>1.6281372716709668E-4</v>
      </c>
      <c r="X19" s="75">
        <v>6.4967082962777724E-5</v>
      </c>
      <c r="Y19" s="75">
        <v>2.0423047499747193E-4</v>
      </c>
      <c r="Z19" s="75">
        <v>9.4156799145746225E-5</v>
      </c>
      <c r="AA19" s="76">
        <v>1.1497133481218397E-4</v>
      </c>
      <c r="AB19" s="75">
        <v>1.5688202887718632E-4</v>
      </c>
      <c r="AC19" s="75">
        <v>3.9431797501556197E-5</v>
      </c>
      <c r="AD19" s="75">
        <v>1.1405123263102266E-4</v>
      </c>
      <c r="AE19" s="75">
        <v>3.1234026199450257E-4</v>
      </c>
      <c r="AF19" s="76">
        <v>4.5411237316757887E-4</v>
      </c>
      <c r="AG19" s="75">
        <v>1.3746499673894619E-4</v>
      </c>
      <c r="AH19" s="75">
        <v>8.3020924506656155E-5</v>
      </c>
      <c r="AI19" s="75">
        <v>1.2719930131226736E-4</v>
      </c>
      <c r="AJ19" s="75">
        <v>2.058916835133785E-4</v>
      </c>
      <c r="AK19" s="76">
        <v>2.143353823027425E-3</v>
      </c>
      <c r="AL19" s="75">
        <v>5.7146763438297184E-5</v>
      </c>
      <c r="AM19" s="75">
        <v>5.7836860735938226E-5</v>
      </c>
      <c r="AN19" s="75">
        <v>8.3102319728654351E-5</v>
      </c>
      <c r="AO19" s="75">
        <v>7.7012177421854214E-5</v>
      </c>
      <c r="AP19" s="76">
        <v>5.4077853116269968E-3</v>
      </c>
      <c r="AQ19" s="77">
        <v>1.7450261274567982E-4</v>
      </c>
      <c r="AR19" s="255">
        <v>1.1219396670454012</v>
      </c>
      <c r="AS19" s="255">
        <v>0.88465904737660761</v>
      </c>
    </row>
    <row r="20" spans="1:45" ht="15" customHeight="1">
      <c r="A20" s="21">
        <v>17</v>
      </c>
      <c r="B20" s="22" t="s">
        <v>176</v>
      </c>
      <c r="C20" s="74">
        <v>1.0324699179837731E-5</v>
      </c>
      <c r="D20" s="75">
        <v>1.0031096740846299E-5</v>
      </c>
      <c r="E20" s="75">
        <v>6.2627523608227965E-5</v>
      </c>
      <c r="F20" s="75">
        <v>6.9018246320689508E-5</v>
      </c>
      <c r="G20" s="76">
        <v>1.4209900287655636E-5</v>
      </c>
      <c r="H20" s="75">
        <v>1.0296875235481906E-5</v>
      </c>
      <c r="I20" s="75">
        <v>1.9505983034161014E-5</v>
      </c>
      <c r="J20" s="75">
        <v>1.0635763595317896E-5</v>
      </c>
      <c r="K20" s="75">
        <v>8.3546573062794029E-6</v>
      </c>
      <c r="L20" s="76">
        <v>2.0551096863505202E-6</v>
      </c>
      <c r="M20" s="75">
        <v>1.7714641775714467E-5</v>
      </c>
      <c r="N20" s="75">
        <v>6.4353492192615239E-6</v>
      </c>
      <c r="O20" s="75">
        <v>5.1378531702446609E-6</v>
      </c>
      <c r="P20" s="75">
        <v>3.6446105242798488E-5</v>
      </c>
      <c r="Q20" s="76">
        <v>1.0525306882975874E-3</v>
      </c>
      <c r="R20" s="75">
        <v>1.0782805188708272E-3</v>
      </c>
      <c r="S20" s="75">
        <v>1.0065382503500968</v>
      </c>
      <c r="T20" s="75">
        <v>1.0568764170931604E-3</v>
      </c>
      <c r="U20" s="75">
        <v>1.4651199661553538E-3</v>
      </c>
      <c r="V20" s="76">
        <v>1.7046232349797594E-5</v>
      </c>
      <c r="W20" s="75">
        <v>4.1872510900163888E-4</v>
      </c>
      <c r="X20" s="75">
        <v>1.814427314475969E-5</v>
      </c>
      <c r="Y20" s="75">
        <v>5.9294606925818317E-5</v>
      </c>
      <c r="Z20" s="75">
        <v>1.7875709867551613E-5</v>
      </c>
      <c r="AA20" s="76">
        <v>3.1544608500512268E-5</v>
      </c>
      <c r="AB20" s="75">
        <v>2.671494134745221E-5</v>
      </c>
      <c r="AC20" s="75">
        <v>1.1358956388606445E-5</v>
      </c>
      <c r="AD20" s="75">
        <v>3.6862014775152924E-5</v>
      </c>
      <c r="AE20" s="75">
        <v>4.0582644473721398E-5</v>
      </c>
      <c r="AF20" s="76">
        <v>1.1790063017116364E-4</v>
      </c>
      <c r="AG20" s="75">
        <v>4.5190099315049592E-5</v>
      </c>
      <c r="AH20" s="75">
        <v>1.6930761693910042E-5</v>
      </c>
      <c r="AI20" s="75">
        <v>1.981376632097825E-5</v>
      </c>
      <c r="AJ20" s="75">
        <v>4.5183385644066083E-5</v>
      </c>
      <c r="AK20" s="76">
        <v>4.1986854304460955E-4</v>
      </c>
      <c r="AL20" s="75">
        <v>1.5866151130096756E-5</v>
      </c>
      <c r="AM20" s="75">
        <v>1.3996156599480107E-5</v>
      </c>
      <c r="AN20" s="75">
        <v>5.1857010086663562E-5</v>
      </c>
      <c r="AO20" s="75">
        <v>1.5541189071344507E-5</v>
      </c>
      <c r="AP20" s="76">
        <v>1.41675534252955E-5</v>
      </c>
      <c r="AQ20" s="77">
        <v>9.9361534923788044E-5</v>
      </c>
      <c r="AR20" s="255">
        <v>1.0130276776231182</v>
      </c>
      <c r="AS20" s="255">
        <v>0.79878100986685174</v>
      </c>
    </row>
    <row r="21" spans="1:45" ht="15" customHeight="1">
      <c r="A21" s="21">
        <v>18</v>
      </c>
      <c r="B21" s="22" t="s">
        <v>291</v>
      </c>
      <c r="C21" s="74">
        <v>3.4209506873059575E-6</v>
      </c>
      <c r="D21" s="75">
        <v>1.6266017232745883E-5</v>
      </c>
      <c r="E21" s="75">
        <v>1.078811723947446E-5</v>
      </c>
      <c r="F21" s="75">
        <v>5.7208173884315645E-6</v>
      </c>
      <c r="G21" s="76">
        <v>6.9482105481748373E-6</v>
      </c>
      <c r="H21" s="75">
        <v>3.4518412825468201E-6</v>
      </c>
      <c r="I21" s="75">
        <v>4.7104176748956079E-6</v>
      </c>
      <c r="J21" s="75">
        <v>4.058711655817088E-6</v>
      </c>
      <c r="K21" s="75">
        <v>3.4377804178867901E-6</v>
      </c>
      <c r="L21" s="76">
        <v>7.8433746804912613E-7</v>
      </c>
      <c r="M21" s="75">
        <v>5.2465684262927146E-6</v>
      </c>
      <c r="N21" s="75">
        <v>2.0651063686539981E-6</v>
      </c>
      <c r="O21" s="75">
        <v>1.6137914617442709E-6</v>
      </c>
      <c r="P21" s="75">
        <v>7.270161545639083E-6</v>
      </c>
      <c r="Q21" s="76">
        <v>5.3441713458698444E-5</v>
      </c>
      <c r="R21" s="75">
        <v>1.2569858078497481E-5</v>
      </c>
      <c r="S21" s="75">
        <v>6.426316842527049E-6</v>
      </c>
      <c r="T21" s="75">
        <v>1.002123439817914</v>
      </c>
      <c r="U21" s="75">
        <v>6.7379610810219034E-4</v>
      </c>
      <c r="V21" s="76">
        <v>6.7604797240757549E-6</v>
      </c>
      <c r="W21" s="75">
        <v>1.1528513008020978E-4</v>
      </c>
      <c r="X21" s="75">
        <v>5.9921243128696596E-6</v>
      </c>
      <c r="Y21" s="75">
        <v>1.1733929039754559E-5</v>
      </c>
      <c r="Z21" s="75">
        <v>6.7421661022606495E-6</v>
      </c>
      <c r="AA21" s="76">
        <v>2.618319000853263E-5</v>
      </c>
      <c r="AB21" s="75">
        <v>1.6347710572003182E-5</v>
      </c>
      <c r="AC21" s="75">
        <v>7.0326278204068773E-6</v>
      </c>
      <c r="AD21" s="75">
        <v>1.7625435617669613E-5</v>
      </c>
      <c r="AE21" s="75">
        <v>2.1014407518723599E-5</v>
      </c>
      <c r="AF21" s="76">
        <v>1.1820994351635097E-4</v>
      </c>
      <c r="AG21" s="75">
        <v>6.8077636062422605E-6</v>
      </c>
      <c r="AH21" s="75">
        <v>6.3237709261627024E-6</v>
      </c>
      <c r="AI21" s="75">
        <v>1.1688660578677215E-5</v>
      </c>
      <c r="AJ21" s="75">
        <v>2.2575668297962568E-4</v>
      </c>
      <c r="AK21" s="76">
        <v>8.2421486039659558E-5</v>
      </c>
      <c r="AL21" s="75">
        <v>5.6676054872310433E-6</v>
      </c>
      <c r="AM21" s="75">
        <v>1.5703813178914283E-5</v>
      </c>
      <c r="AN21" s="75">
        <v>2.9111882061108923E-5</v>
      </c>
      <c r="AO21" s="75">
        <v>4.7669814455331994E-6</v>
      </c>
      <c r="AP21" s="76">
        <v>3.7076967941924049E-6</v>
      </c>
      <c r="AQ21" s="77">
        <v>3.3261323265431214E-5</v>
      </c>
      <c r="AR21" s="255">
        <v>1.0037236014544695</v>
      </c>
      <c r="AS21" s="255">
        <v>0.79144466603140096</v>
      </c>
    </row>
    <row r="22" spans="1:45" ht="15" customHeight="1">
      <c r="A22" s="21">
        <v>19</v>
      </c>
      <c r="B22" s="22" t="s">
        <v>178</v>
      </c>
      <c r="C22" s="74">
        <v>2.5951665929075101E-4</v>
      </c>
      <c r="D22" s="75">
        <v>3.3421268111172043E-4</v>
      </c>
      <c r="E22" s="75">
        <v>1.0580010925630401E-2</v>
      </c>
      <c r="F22" s="75">
        <v>6.6059948963425273E-4</v>
      </c>
      <c r="G22" s="76">
        <v>5.7347981402946883E-4</v>
      </c>
      <c r="H22" s="75">
        <v>2.3987378175750282E-4</v>
      </c>
      <c r="I22" s="75">
        <v>2.5266459564060774E-4</v>
      </c>
      <c r="J22" s="75">
        <v>2.6334668621845231E-4</v>
      </c>
      <c r="K22" s="75">
        <v>1.9431137259106045E-4</v>
      </c>
      <c r="L22" s="76">
        <v>7.1932154301377815E-5</v>
      </c>
      <c r="M22" s="75">
        <v>3.5676742279343706E-4</v>
      </c>
      <c r="N22" s="75">
        <v>1.309208082287115E-4</v>
      </c>
      <c r="O22" s="75">
        <v>1.472736869950423E-4</v>
      </c>
      <c r="P22" s="75">
        <v>2.3506803749281626E-4</v>
      </c>
      <c r="Q22" s="76">
        <v>2.5965896233020192E-4</v>
      </c>
      <c r="R22" s="75">
        <v>2.7196944766586824E-4</v>
      </c>
      <c r="S22" s="75">
        <v>2.3391390467287685E-4</v>
      </c>
      <c r="T22" s="75">
        <v>1.6843261094689872E-4</v>
      </c>
      <c r="U22" s="75">
        <v>1.1182134090166527</v>
      </c>
      <c r="V22" s="76">
        <v>5.0309053513861938E-4</v>
      </c>
      <c r="W22" s="75">
        <v>4.7083713745331738E-4</v>
      </c>
      <c r="X22" s="75">
        <v>3.4388255228470825E-4</v>
      </c>
      <c r="Y22" s="75">
        <v>8.0306462802814211E-4</v>
      </c>
      <c r="Z22" s="75">
        <v>4.4529339778732563E-4</v>
      </c>
      <c r="AA22" s="76">
        <v>5.0676367801848221E-4</v>
      </c>
      <c r="AB22" s="75">
        <v>6.1586015951532909E-4</v>
      </c>
      <c r="AC22" s="75">
        <v>1.6284133969633331E-4</v>
      </c>
      <c r="AD22" s="75">
        <v>4.3177896151378641E-3</v>
      </c>
      <c r="AE22" s="75">
        <v>7.3930084293200753E-4</v>
      </c>
      <c r="AF22" s="76">
        <v>2.0116974521285709E-3</v>
      </c>
      <c r="AG22" s="75">
        <v>3.2955829128796129E-4</v>
      </c>
      <c r="AH22" s="75">
        <v>2.6762747408284719E-4</v>
      </c>
      <c r="AI22" s="75">
        <v>4.7374531922236244E-4</v>
      </c>
      <c r="AJ22" s="75">
        <v>8.6614856184009503E-4</v>
      </c>
      <c r="AK22" s="76">
        <v>9.431642986155387E-3</v>
      </c>
      <c r="AL22" s="75">
        <v>4.0352506107623626E-4</v>
      </c>
      <c r="AM22" s="75">
        <v>3.2126533085945994E-4</v>
      </c>
      <c r="AN22" s="75">
        <v>3.3021871251542634E-4</v>
      </c>
      <c r="AO22" s="75">
        <v>3.1422077171657246E-4</v>
      </c>
      <c r="AP22" s="76">
        <v>1.9025444905783323E-4</v>
      </c>
      <c r="AQ22" s="77">
        <v>9.0037651064085679E-4</v>
      </c>
      <c r="AR22" s="255">
        <v>1.1581963668645601</v>
      </c>
      <c r="AS22" s="255">
        <v>0.91324776606190461</v>
      </c>
    </row>
    <row r="23" spans="1:45" ht="15" customHeight="1">
      <c r="A23" s="27">
        <v>20</v>
      </c>
      <c r="B23" s="28" t="s">
        <v>179</v>
      </c>
      <c r="C23" s="78">
        <v>3.0232265420196388E-3</v>
      </c>
      <c r="D23" s="79">
        <v>5.9263904794108948E-3</v>
      </c>
      <c r="E23" s="79">
        <v>5.0549967292102017E-3</v>
      </c>
      <c r="F23" s="79">
        <v>2.584039434131667E-3</v>
      </c>
      <c r="G23" s="80">
        <v>6.1783514960089764E-3</v>
      </c>
      <c r="H23" s="79">
        <v>7.0866577928040287E-3</v>
      </c>
      <c r="I23" s="79">
        <v>1.004691860252965E-2</v>
      </c>
      <c r="J23" s="79">
        <v>1.2539156628537081E-2</v>
      </c>
      <c r="K23" s="79">
        <v>1.9639069396300774E-3</v>
      </c>
      <c r="L23" s="80">
        <v>8.3205934537791833E-4</v>
      </c>
      <c r="M23" s="79">
        <v>4.5762905509555713E-3</v>
      </c>
      <c r="N23" s="79">
        <v>4.4527758674048241E-3</v>
      </c>
      <c r="O23" s="79">
        <v>5.0450424202399769E-3</v>
      </c>
      <c r="P23" s="79">
        <v>2.2420305911464442E-3</v>
      </c>
      <c r="Q23" s="80">
        <v>9.9526703250692721E-3</v>
      </c>
      <c r="R23" s="79">
        <v>8.2744464042575974E-3</v>
      </c>
      <c r="S23" s="79">
        <v>1.4255430202209459E-2</v>
      </c>
      <c r="T23" s="79">
        <v>8.0792665800933274E-3</v>
      </c>
      <c r="U23" s="79">
        <v>9.5016042600825218E-3</v>
      </c>
      <c r="V23" s="80">
        <v>1.0406468090135204</v>
      </c>
      <c r="W23" s="79">
        <v>4.5886953650175763E-3</v>
      </c>
      <c r="X23" s="79">
        <v>2.4068940642377203E-3</v>
      </c>
      <c r="Y23" s="79">
        <v>1.1201915343147673E-2</v>
      </c>
      <c r="Z23" s="79">
        <v>4.1771064044731103E-3</v>
      </c>
      <c r="AA23" s="80">
        <v>1.9683668020530794E-3</v>
      </c>
      <c r="AB23" s="79">
        <v>1.4584868616515649E-3</v>
      </c>
      <c r="AC23" s="79">
        <v>3.7201822123212491E-4</v>
      </c>
      <c r="AD23" s="79">
        <v>1.5209568222639587E-3</v>
      </c>
      <c r="AE23" s="79">
        <v>2.5691950107614094E-3</v>
      </c>
      <c r="AF23" s="80">
        <v>1.504893194560906E-3</v>
      </c>
      <c r="AG23" s="79">
        <v>1.7253100917657871E-3</v>
      </c>
      <c r="AH23" s="79">
        <v>1.3825021560824778E-3</v>
      </c>
      <c r="AI23" s="79">
        <v>4.4006295024812186E-3</v>
      </c>
      <c r="AJ23" s="79">
        <v>2.6111762218483307E-3</v>
      </c>
      <c r="AK23" s="80">
        <v>4.2611632972924408E-3</v>
      </c>
      <c r="AL23" s="79">
        <v>2.303775139669199E-3</v>
      </c>
      <c r="AM23" s="79">
        <v>1.8288450806199002E-3</v>
      </c>
      <c r="AN23" s="79">
        <v>4.3912457424434333E-3</v>
      </c>
      <c r="AO23" s="79">
        <v>3.0369367960948871E-3</v>
      </c>
      <c r="AP23" s="80">
        <v>4.8316154931707198E-2</v>
      </c>
      <c r="AQ23" s="81">
        <v>2.1644226990722012E-3</v>
      </c>
      <c r="AR23" s="256">
        <v>1.2704527599531164</v>
      </c>
      <c r="AS23" s="256">
        <v>1.0017628945386283</v>
      </c>
    </row>
    <row r="24" spans="1:45" ht="15" customHeight="1">
      <c r="A24" s="21">
        <v>21</v>
      </c>
      <c r="B24" s="22" t="s">
        <v>180</v>
      </c>
      <c r="C24" s="74">
        <v>3.6355478705902009E-3</v>
      </c>
      <c r="D24" s="75">
        <v>2.0616448343583212E-3</v>
      </c>
      <c r="E24" s="75">
        <v>1.8944410790859238E-3</v>
      </c>
      <c r="F24" s="75">
        <v>3.6396861556516761E-3</v>
      </c>
      <c r="G24" s="76">
        <v>1.5102110142858798E-3</v>
      </c>
      <c r="H24" s="75">
        <v>2.5867852341687346E-3</v>
      </c>
      <c r="I24" s="75">
        <v>4.841818756618009E-3</v>
      </c>
      <c r="J24" s="75">
        <v>2.2080772868872667E-3</v>
      </c>
      <c r="K24" s="75">
        <v>3.4560848853106966E-3</v>
      </c>
      <c r="L24" s="76">
        <v>5.4258985293510352E-4</v>
      </c>
      <c r="M24" s="75">
        <v>7.0527609856864959E-3</v>
      </c>
      <c r="N24" s="75">
        <v>5.8119589704036401E-3</v>
      </c>
      <c r="O24" s="75">
        <v>3.3122754346897503E-3</v>
      </c>
      <c r="P24" s="75">
        <v>5.0365125849996858E-3</v>
      </c>
      <c r="Q24" s="76">
        <v>1.8296608498875868E-3</v>
      </c>
      <c r="R24" s="75">
        <v>2.1684220043537488E-3</v>
      </c>
      <c r="S24" s="75">
        <v>2.2556688521339803E-3</v>
      </c>
      <c r="T24" s="75">
        <v>8.8855224504147206E-4</v>
      </c>
      <c r="U24" s="75">
        <v>1.4751342764963912E-3</v>
      </c>
      <c r="V24" s="76">
        <v>3.3432917193483877E-3</v>
      </c>
      <c r="W24" s="75">
        <v>1.0014737517985406</v>
      </c>
      <c r="X24" s="75">
        <v>1.3418065160585963E-2</v>
      </c>
      <c r="Y24" s="75">
        <v>3.1133938972509091E-2</v>
      </c>
      <c r="Z24" s="75">
        <v>4.0401050942193177E-3</v>
      </c>
      <c r="AA24" s="76">
        <v>3.689399090207456E-3</v>
      </c>
      <c r="AB24" s="75">
        <v>3.2711874618666305E-3</v>
      </c>
      <c r="AC24" s="75">
        <v>9.4204233496533729E-3</v>
      </c>
      <c r="AD24" s="75">
        <v>5.9699677015107432E-3</v>
      </c>
      <c r="AE24" s="75">
        <v>5.3168275531032434E-3</v>
      </c>
      <c r="AF24" s="76">
        <v>8.453092598326252E-3</v>
      </c>
      <c r="AG24" s="75">
        <v>5.3603216040457192E-3</v>
      </c>
      <c r="AH24" s="75">
        <v>3.0479820753670007E-3</v>
      </c>
      <c r="AI24" s="75">
        <v>2.4616419464876999E-3</v>
      </c>
      <c r="AJ24" s="75">
        <v>2.0341483834749861E-3</v>
      </c>
      <c r="AK24" s="76">
        <v>1.7335150191364508E-3</v>
      </c>
      <c r="AL24" s="75">
        <v>3.3585018406508756E-3</v>
      </c>
      <c r="AM24" s="75">
        <v>2.4411423769884724E-3</v>
      </c>
      <c r="AN24" s="75">
        <v>4.6854397537727313E-3</v>
      </c>
      <c r="AO24" s="75">
        <v>3.8239223922270733E-3</v>
      </c>
      <c r="AP24" s="76">
        <v>9.422267489298205E-4</v>
      </c>
      <c r="AQ24" s="77">
        <v>3.0257329655237922E-3</v>
      </c>
      <c r="AR24" s="255">
        <v>1.1786524587800606</v>
      </c>
      <c r="AS24" s="255">
        <v>0.929377569935113</v>
      </c>
    </row>
    <row r="25" spans="1:45" ht="15" customHeight="1">
      <c r="A25" s="21">
        <v>22</v>
      </c>
      <c r="B25" s="22" t="s">
        <v>181</v>
      </c>
      <c r="C25" s="74">
        <v>8.9733463483517868E-3</v>
      </c>
      <c r="D25" s="75">
        <v>6.3794211689869873E-3</v>
      </c>
      <c r="E25" s="75">
        <v>7.078829164906532E-3</v>
      </c>
      <c r="F25" s="75">
        <v>2.9670101730868547E-2</v>
      </c>
      <c r="G25" s="76">
        <v>1.0016227265187475E-2</v>
      </c>
      <c r="H25" s="75">
        <v>1.9166282140459769E-2</v>
      </c>
      <c r="I25" s="75">
        <v>4.1411958343031602E-2</v>
      </c>
      <c r="J25" s="75">
        <v>1.7270889867554626E-2</v>
      </c>
      <c r="K25" s="75">
        <v>2.1219909164607132E-2</v>
      </c>
      <c r="L25" s="76">
        <v>5.233737149359932E-3</v>
      </c>
      <c r="M25" s="75">
        <v>5.9706769041691421E-2</v>
      </c>
      <c r="N25" s="75">
        <v>2.6889020120858548E-2</v>
      </c>
      <c r="O25" s="75">
        <v>2.3344862865701116E-2</v>
      </c>
      <c r="P25" s="75">
        <v>2.0048521360619798E-2</v>
      </c>
      <c r="Q25" s="76">
        <v>1.1824001567297029E-2</v>
      </c>
      <c r="R25" s="75">
        <v>2.4814865110028398E-2</v>
      </c>
      <c r="S25" s="75">
        <v>8.4353744412306274E-3</v>
      </c>
      <c r="T25" s="75">
        <v>6.7848844023044239E-3</v>
      </c>
      <c r="U25" s="75">
        <v>1.1975886810244717E-2</v>
      </c>
      <c r="V25" s="76">
        <v>2.2063263505031766E-2</v>
      </c>
      <c r="W25" s="75">
        <v>5.901049484734514E-3</v>
      </c>
      <c r="X25" s="75">
        <v>1.0573939991783725</v>
      </c>
      <c r="Y25" s="75">
        <v>3.2498590387451703E-2</v>
      </c>
      <c r="Z25" s="75">
        <v>4.8450519299404859E-2</v>
      </c>
      <c r="AA25" s="76">
        <v>1.653730271019882E-2</v>
      </c>
      <c r="AB25" s="75">
        <v>4.7008974192071186E-3</v>
      </c>
      <c r="AC25" s="75">
        <v>2.6486373112085985E-3</v>
      </c>
      <c r="AD25" s="75">
        <v>7.4024316776319715E-3</v>
      </c>
      <c r="AE25" s="75">
        <v>6.7203986445411555E-3</v>
      </c>
      <c r="AF25" s="76">
        <v>9.4603245869635793E-3</v>
      </c>
      <c r="AG25" s="75">
        <v>1.7427444349497927E-2</v>
      </c>
      <c r="AH25" s="75">
        <v>1.0791324577918905E-2</v>
      </c>
      <c r="AI25" s="75">
        <v>4.5637889205692658E-3</v>
      </c>
      <c r="AJ25" s="75">
        <v>3.267853982661171E-3</v>
      </c>
      <c r="AK25" s="76">
        <v>5.2646060518837566E-3</v>
      </c>
      <c r="AL25" s="75">
        <v>3.9879530065668321E-2</v>
      </c>
      <c r="AM25" s="75">
        <v>2.6044511064533107E-2</v>
      </c>
      <c r="AN25" s="75">
        <v>2.5822954592715407E-2</v>
      </c>
      <c r="AO25" s="75">
        <v>2.4897729755059168E-2</v>
      </c>
      <c r="AP25" s="76">
        <v>5.2827346967336394E-3</v>
      </c>
      <c r="AQ25" s="77">
        <v>7.0963066357262053E-3</v>
      </c>
      <c r="AR25" s="255">
        <v>1.7443610869610038</v>
      </c>
      <c r="AS25" s="255">
        <v>1.3754436738435585</v>
      </c>
    </row>
    <row r="26" spans="1:45" ht="15" customHeight="1">
      <c r="A26" s="21">
        <v>23</v>
      </c>
      <c r="B26" s="22" t="s">
        <v>292</v>
      </c>
      <c r="C26" s="74">
        <v>1.0840312300118022E-3</v>
      </c>
      <c r="D26" s="75">
        <v>4.865229018912523E-4</v>
      </c>
      <c r="E26" s="75">
        <v>6.4375220657389822E-4</v>
      </c>
      <c r="F26" s="75">
        <v>3.1907959397207701E-3</v>
      </c>
      <c r="G26" s="76">
        <v>2.3963685010696231E-3</v>
      </c>
      <c r="H26" s="75">
        <v>1.0879222019279889E-3</v>
      </c>
      <c r="I26" s="75">
        <v>3.4518140863621519E-3</v>
      </c>
      <c r="J26" s="75">
        <v>7.840263845509119E-4</v>
      </c>
      <c r="K26" s="75">
        <v>2.0345373833144556E-3</v>
      </c>
      <c r="L26" s="76">
        <v>5.4480056332456247E-4</v>
      </c>
      <c r="M26" s="75">
        <v>1.2533241137259016E-3</v>
      </c>
      <c r="N26" s="75">
        <v>1.0565306401213899E-3</v>
      </c>
      <c r="O26" s="75">
        <v>7.5686982375676058E-4</v>
      </c>
      <c r="P26" s="75">
        <v>1.0435617586601969E-3</v>
      </c>
      <c r="Q26" s="76">
        <v>7.6394569325035754E-4</v>
      </c>
      <c r="R26" s="75">
        <v>1.318057896253378E-3</v>
      </c>
      <c r="S26" s="75">
        <v>8.7177760541500135E-4</v>
      </c>
      <c r="T26" s="75">
        <v>3.8062103135071921E-4</v>
      </c>
      <c r="U26" s="75">
        <v>6.7685788590559574E-4</v>
      </c>
      <c r="V26" s="76">
        <v>1.6760320804030256E-3</v>
      </c>
      <c r="W26" s="75">
        <v>1.0891872554893436E-3</v>
      </c>
      <c r="X26" s="75">
        <v>8.0696155168366015E-4</v>
      </c>
      <c r="Y26" s="75">
        <v>1.0032223674908991</v>
      </c>
      <c r="Z26" s="75">
        <v>9.379876580784664E-3</v>
      </c>
      <c r="AA26" s="76">
        <v>2.7263572947070326E-3</v>
      </c>
      <c r="AB26" s="75">
        <v>1.6027449044879621E-3</v>
      </c>
      <c r="AC26" s="75">
        <v>4.4860433685050649E-4</v>
      </c>
      <c r="AD26" s="75">
        <v>3.1076420337014291E-3</v>
      </c>
      <c r="AE26" s="75">
        <v>3.8990602634773157E-3</v>
      </c>
      <c r="AF26" s="76">
        <v>4.4030767591393457E-3</v>
      </c>
      <c r="AG26" s="75">
        <v>9.3585501755037263E-3</v>
      </c>
      <c r="AH26" s="75">
        <v>5.4616587904341846E-3</v>
      </c>
      <c r="AI26" s="75">
        <v>2.6283822349934668E-3</v>
      </c>
      <c r="AJ26" s="75">
        <v>6.1786798697804218E-4</v>
      </c>
      <c r="AK26" s="76">
        <v>1.1752137282203944E-3</v>
      </c>
      <c r="AL26" s="75">
        <v>1.2461774539124533E-2</v>
      </c>
      <c r="AM26" s="75">
        <v>9.8344504461120846E-3</v>
      </c>
      <c r="AN26" s="75">
        <v>6.2235240211565976E-3</v>
      </c>
      <c r="AO26" s="75">
        <v>1.1607912635401443E-2</v>
      </c>
      <c r="AP26" s="76">
        <v>6.0795815975676459E-4</v>
      </c>
      <c r="AQ26" s="77">
        <v>2.9794202146321402E-3</v>
      </c>
      <c r="AR26" s="255">
        <v>1.1191447413311233</v>
      </c>
      <c r="AS26" s="255">
        <v>0.8824552244862085</v>
      </c>
    </row>
    <row r="27" spans="1:45" ht="15" customHeight="1">
      <c r="A27" s="21">
        <v>24</v>
      </c>
      <c r="B27" s="22" t="s">
        <v>293</v>
      </c>
      <c r="C27" s="74">
        <v>5.7443933801463673E-4</v>
      </c>
      <c r="D27" s="75">
        <v>3.9463655088088634E-4</v>
      </c>
      <c r="E27" s="75">
        <v>2.7954838447362027E-4</v>
      </c>
      <c r="F27" s="75">
        <v>2.0396775827596671E-3</v>
      </c>
      <c r="G27" s="76">
        <v>7.2476154366726505E-4</v>
      </c>
      <c r="H27" s="75">
        <v>4.2072182693568452E-4</v>
      </c>
      <c r="I27" s="75">
        <v>2.0858978629417018E-3</v>
      </c>
      <c r="J27" s="75">
        <v>6.6325475730007362E-4</v>
      </c>
      <c r="K27" s="75">
        <v>1.4712899370536586E-3</v>
      </c>
      <c r="L27" s="76">
        <v>9.116163941190014E-5</v>
      </c>
      <c r="M27" s="75">
        <v>2.0524295437024409E-3</v>
      </c>
      <c r="N27" s="75">
        <v>5.4943563837309118E-4</v>
      </c>
      <c r="O27" s="75">
        <v>2.8465497618565771E-4</v>
      </c>
      <c r="P27" s="75">
        <v>3.8133616819861288E-4</v>
      </c>
      <c r="Q27" s="76">
        <v>3.4340555566945025E-4</v>
      </c>
      <c r="R27" s="75">
        <v>8.3049872934683503E-4</v>
      </c>
      <c r="S27" s="75">
        <v>4.1833186745892531E-4</v>
      </c>
      <c r="T27" s="75">
        <v>2.2816146534132456E-4</v>
      </c>
      <c r="U27" s="75">
        <v>4.7583406469670672E-4</v>
      </c>
      <c r="V27" s="76">
        <v>4.4175143999003696E-4</v>
      </c>
      <c r="W27" s="75">
        <v>1.8919517578082302E-3</v>
      </c>
      <c r="X27" s="75">
        <v>5.606472605488918E-3</v>
      </c>
      <c r="Y27" s="75">
        <v>1.6947625757958958E-3</v>
      </c>
      <c r="Z27" s="75">
        <v>1.0006820794634719</v>
      </c>
      <c r="AA27" s="76">
        <v>1.3280751848000563E-3</v>
      </c>
      <c r="AB27" s="75">
        <v>2.3261899632449493E-3</v>
      </c>
      <c r="AC27" s="75">
        <v>2.1005394059247921E-4</v>
      </c>
      <c r="AD27" s="75">
        <v>1.8594868060501607E-3</v>
      </c>
      <c r="AE27" s="75">
        <v>4.3315879148813942E-3</v>
      </c>
      <c r="AF27" s="76">
        <v>1.7500903309429536E-2</v>
      </c>
      <c r="AG27" s="75">
        <v>4.0740838563321068E-3</v>
      </c>
      <c r="AH27" s="75">
        <v>2.6607670579409035E-3</v>
      </c>
      <c r="AI27" s="75">
        <v>4.3257937870737188E-4</v>
      </c>
      <c r="AJ27" s="75">
        <v>6.5894940958095415E-4</v>
      </c>
      <c r="AK27" s="76">
        <v>5.3349782011819424E-4</v>
      </c>
      <c r="AL27" s="75">
        <v>3.0246748399286458E-2</v>
      </c>
      <c r="AM27" s="75">
        <v>1.0480917824536144E-2</v>
      </c>
      <c r="AN27" s="75">
        <v>8.811362429718566E-3</v>
      </c>
      <c r="AO27" s="75">
        <v>9.1194297987782485E-3</v>
      </c>
      <c r="AP27" s="76">
        <v>3.1848173705221284E-4</v>
      </c>
      <c r="AQ27" s="77">
        <v>1.4862237163195095E-2</v>
      </c>
      <c r="AR27" s="255">
        <v>1.134381847269212</v>
      </c>
      <c r="AS27" s="255">
        <v>0.89446981316677832</v>
      </c>
    </row>
    <row r="28" spans="1:45" ht="15" customHeight="1">
      <c r="A28" s="27">
        <v>25</v>
      </c>
      <c r="B28" s="28" t="s">
        <v>182</v>
      </c>
      <c r="C28" s="78">
        <v>3.39270945943769E-2</v>
      </c>
      <c r="D28" s="79">
        <v>1.3200954060424555E-2</v>
      </c>
      <c r="E28" s="79">
        <v>3.5341326125436882E-2</v>
      </c>
      <c r="F28" s="79">
        <v>1.092849215862794E-2</v>
      </c>
      <c r="G28" s="80">
        <v>3.0501036729241926E-2</v>
      </c>
      <c r="H28" s="79">
        <v>3.3014613646847123E-2</v>
      </c>
      <c r="I28" s="79">
        <v>3.4149134869757791E-2</v>
      </c>
      <c r="J28" s="79">
        <v>3.1444771178061007E-2</v>
      </c>
      <c r="K28" s="79">
        <v>1.1481005071935686E-2</v>
      </c>
      <c r="L28" s="80">
        <v>4.7990289484102803E-3</v>
      </c>
      <c r="M28" s="79">
        <v>1.4581010228145234E-2</v>
      </c>
      <c r="N28" s="79">
        <v>7.2330373838621733E-3</v>
      </c>
      <c r="O28" s="79">
        <v>6.7868686772358982E-3</v>
      </c>
      <c r="P28" s="79">
        <v>2.2307314276000918E-2</v>
      </c>
      <c r="Q28" s="80">
        <v>2.3694909366427319E-2</v>
      </c>
      <c r="R28" s="79">
        <v>1.985282745742771E-2</v>
      </c>
      <c r="S28" s="79">
        <v>2.3994134777812204E-2</v>
      </c>
      <c r="T28" s="79">
        <v>2.0523590872644555E-2</v>
      </c>
      <c r="U28" s="79">
        <v>1.955830002698522E-2</v>
      </c>
      <c r="V28" s="80">
        <v>2.1809742160229968E-2</v>
      </c>
      <c r="W28" s="79">
        <v>2.4900172925500483E-2</v>
      </c>
      <c r="X28" s="79">
        <v>9.3576524108619878E-3</v>
      </c>
      <c r="Y28" s="79">
        <v>1.1381694459745113E-2</v>
      </c>
      <c r="Z28" s="79">
        <v>8.3328599324826117E-3</v>
      </c>
      <c r="AA28" s="80">
        <v>1.0062059086468917</v>
      </c>
      <c r="AB28" s="79">
        <v>4.1994674042124813E-3</v>
      </c>
      <c r="AC28" s="79">
        <v>1.2903944430624949E-3</v>
      </c>
      <c r="AD28" s="79">
        <v>1.3924833131507148E-2</v>
      </c>
      <c r="AE28" s="79">
        <v>6.8121192000969661E-3</v>
      </c>
      <c r="AF28" s="80">
        <v>5.9655162826003222E-3</v>
      </c>
      <c r="AG28" s="79">
        <v>6.4298448725967645E-3</v>
      </c>
      <c r="AH28" s="79">
        <v>2.273779025307722E-2</v>
      </c>
      <c r="AI28" s="79">
        <v>1.8541038432647403E-2</v>
      </c>
      <c r="AJ28" s="79">
        <v>7.0892612216657373E-3</v>
      </c>
      <c r="AK28" s="80">
        <v>1.0909836700487008E-2</v>
      </c>
      <c r="AL28" s="79">
        <v>2.567475939027692E-2</v>
      </c>
      <c r="AM28" s="79">
        <v>5.5684696155404147E-2</v>
      </c>
      <c r="AN28" s="79">
        <v>1.1142642149757803E-2</v>
      </c>
      <c r="AO28" s="79">
        <v>1.5325296441646834E-2</v>
      </c>
      <c r="AP28" s="80">
        <v>9.9183608838313231E-2</v>
      </c>
      <c r="AQ28" s="81">
        <v>7.3903711302157832E-3</v>
      </c>
      <c r="AR28" s="256">
        <v>1.7916089570329412</v>
      </c>
      <c r="AS28" s="256">
        <v>1.4126990245153896</v>
      </c>
    </row>
    <row r="29" spans="1:45" ht="15" customHeight="1">
      <c r="A29" s="21">
        <v>26</v>
      </c>
      <c r="B29" s="22" t="s">
        <v>183</v>
      </c>
      <c r="C29" s="74">
        <v>6.9448971191107649E-3</v>
      </c>
      <c r="D29" s="75">
        <v>6.9547112197704299E-3</v>
      </c>
      <c r="E29" s="75">
        <v>9.8407838968629247E-3</v>
      </c>
      <c r="F29" s="75">
        <v>3.0302470279940239E-2</v>
      </c>
      <c r="G29" s="76">
        <v>1.2806165419699421E-2</v>
      </c>
      <c r="H29" s="75">
        <v>1.3622679034539179E-2</v>
      </c>
      <c r="I29" s="75">
        <v>1.0756604782333491E-2</v>
      </c>
      <c r="J29" s="75">
        <v>9.2285675927156648E-3</v>
      </c>
      <c r="K29" s="75">
        <v>8.6403129648035641E-3</v>
      </c>
      <c r="L29" s="76">
        <v>3.4483553151696137E-3</v>
      </c>
      <c r="M29" s="75">
        <v>1.1154862783013569E-2</v>
      </c>
      <c r="N29" s="75">
        <v>6.3475110902710841E-3</v>
      </c>
      <c r="O29" s="75">
        <v>6.2653930588596456E-3</v>
      </c>
      <c r="P29" s="75">
        <v>1.2780094330072642E-2</v>
      </c>
      <c r="Q29" s="76">
        <v>6.9678683806359623E-3</v>
      </c>
      <c r="R29" s="75">
        <v>6.0554562471417019E-3</v>
      </c>
      <c r="S29" s="75">
        <v>5.578277133268872E-3</v>
      </c>
      <c r="T29" s="75">
        <v>5.0438516741419049E-3</v>
      </c>
      <c r="U29" s="75">
        <v>6.5763614924502327E-3</v>
      </c>
      <c r="V29" s="76">
        <v>7.0528486096245284E-3</v>
      </c>
      <c r="W29" s="75">
        <v>1.2874027172695214E-2</v>
      </c>
      <c r="X29" s="75">
        <v>1.5925173077832758E-2</v>
      </c>
      <c r="Y29" s="75">
        <v>2.327189584309192E-2</v>
      </c>
      <c r="Z29" s="75">
        <v>2.3697450854260872E-2</v>
      </c>
      <c r="AA29" s="76">
        <v>1.5815918192592798E-2</v>
      </c>
      <c r="AB29" s="75">
        <v>1.0354281294334657</v>
      </c>
      <c r="AC29" s="75">
        <v>5.9793470374335425E-2</v>
      </c>
      <c r="AD29" s="75">
        <v>2.4292961278982558E-2</v>
      </c>
      <c r="AE29" s="75">
        <v>8.4983518541507357E-3</v>
      </c>
      <c r="AF29" s="76">
        <v>1.8210287962498618E-2</v>
      </c>
      <c r="AG29" s="75">
        <v>9.4076900343501805E-3</v>
      </c>
      <c r="AH29" s="75">
        <v>9.2344830488077997E-3</v>
      </c>
      <c r="AI29" s="75">
        <v>2.2254399508960691E-2</v>
      </c>
      <c r="AJ29" s="75">
        <v>3.0397900661337875E-2</v>
      </c>
      <c r="AK29" s="76">
        <v>5.3302175857096405E-3</v>
      </c>
      <c r="AL29" s="75">
        <v>1.9773440148382431E-2</v>
      </c>
      <c r="AM29" s="75">
        <v>8.0195739484245666E-3</v>
      </c>
      <c r="AN29" s="75">
        <v>1.0328678138074653E-2</v>
      </c>
      <c r="AO29" s="75">
        <v>5.7546787978496241E-3</v>
      </c>
      <c r="AP29" s="76">
        <v>3.0751553188895333E-3</v>
      </c>
      <c r="AQ29" s="77">
        <v>1.0078062826868283E-2</v>
      </c>
      <c r="AR29" s="255">
        <v>1.5578300184859877</v>
      </c>
      <c r="AS29" s="255">
        <v>1.2283623269670239</v>
      </c>
    </row>
    <row r="30" spans="1:45" ht="15" customHeight="1">
      <c r="A30" s="21">
        <v>27</v>
      </c>
      <c r="B30" s="22" t="s">
        <v>184</v>
      </c>
      <c r="C30" s="74">
        <v>2.8131884494098638E-3</v>
      </c>
      <c r="D30" s="75">
        <v>2.3402503547564667E-3</v>
      </c>
      <c r="E30" s="75">
        <v>2.4240897002412052E-3</v>
      </c>
      <c r="F30" s="75">
        <v>6.1452881211993948E-3</v>
      </c>
      <c r="G30" s="76">
        <v>3.2523766528433002E-3</v>
      </c>
      <c r="H30" s="75">
        <v>3.5475851775634659E-3</v>
      </c>
      <c r="I30" s="75">
        <v>3.1308419846767877E-3</v>
      </c>
      <c r="J30" s="75">
        <v>4.115889768781379E-3</v>
      </c>
      <c r="K30" s="75">
        <v>2.4798090394445907E-3</v>
      </c>
      <c r="L30" s="76">
        <v>6.5151263399133646E-4</v>
      </c>
      <c r="M30" s="75">
        <v>3.2501247118424063E-3</v>
      </c>
      <c r="N30" s="75">
        <v>1.7716774934935658E-3</v>
      </c>
      <c r="O30" s="75">
        <v>1.1063229629548726E-3</v>
      </c>
      <c r="P30" s="75">
        <v>5.0381380365064985E-3</v>
      </c>
      <c r="Q30" s="76">
        <v>3.2313991259709219E-3</v>
      </c>
      <c r="R30" s="75">
        <v>2.1136919882142752E-3</v>
      </c>
      <c r="S30" s="75">
        <v>2.4718129513961614E-3</v>
      </c>
      <c r="T30" s="75">
        <v>3.5418586771683272E-3</v>
      </c>
      <c r="U30" s="75">
        <v>1.8866968816202284E-3</v>
      </c>
      <c r="V30" s="76">
        <v>4.327884990265863E-3</v>
      </c>
      <c r="W30" s="75">
        <v>4.4868672880510364E-3</v>
      </c>
      <c r="X30" s="75">
        <v>4.4209841736915197E-3</v>
      </c>
      <c r="Y30" s="75">
        <v>3.0832163416544159E-3</v>
      </c>
      <c r="Z30" s="75">
        <v>3.4030234054769162E-3</v>
      </c>
      <c r="AA30" s="76">
        <v>1.9717062952549363E-2</v>
      </c>
      <c r="AB30" s="75">
        <v>1.3072375693482243E-2</v>
      </c>
      <c r="AC30" s="75">
        <v>1.0269142365420452</v>
      </c>
      <c r="AD30" s="75">
        <v>2.4138395272017287E-2</v>
      </c>
      <c r="AE30" s="75">
        <v>1.1981496364374936E-2</v>
      </c>
      <c r="AF30" s="76">
        <v>2.2649323125271369E-3</v>
      </c>
      <c r="AG30" s="75">
        <v>2.8431152379874126E-3</v>
      </c>
      <c r="AH30" s="75">
        <v>1.0949453064037185E-2</v>
      </c>
      <c r="AI30" s="75">
        <v>1.4850812649715548E-2</v>
      </c>
      <c r="AJ30" s="75">
        <v>9.8683777254032507E-3</v>
      </c>
      <c r="AK30" s="76">
        <v>6.2191727373095175E-3</v>
      </c>
      <c r="AL30" s="75">
        <v>1.0074447688974992E-2</v>
      </c>
      <c r="AM30" s="75">
        <v>9.2038328683845105E-3</v>
      </c>
      <c r="AN30" s="75">
        <v>6.4708461402153946E-3</v>
      </c>
      <c r="AO30" s="75">
        <v>1.8810478302147608E-2</v>
      </c>
      <c r="AP30" s="76">
        <v>2.8525080804703094E-3</v>
      </c>
      <c r="AQ30" s="77">
        <v>2.1958101590215526E-2</v>
      </c>
      <c r="AR30" s="255">
        <v>1.2872241761330723</v>
      </c>
      <c r="AS30" s="255">
        <v>1.0149873000006342</v>
      </c>
    </row>
    <row r="31" spans="1:45" ht="15" customHeight="1">
      <c r="A31" s="21">
        <v>28</v>
      </c>
      <c r="B31" s="22" t="s">
        <v>314</v>
      </c>
      <c r="C31" s="74">
        <v>3.5537109994522489E-2</v>
      </c>
      <c r="D31" s="75">
        <v>4.3713000715234068E-2</v>
      </c>
      <c r="E31" s="75">
        <v>2.6906676721315935E-2</v>
      </c>
      <c r="F31" s="75">
        <v>0.11924942543298146</v>
      </c>
      <c r="G31" s="76">
        <v>2.353786385736269E-2</v>
      </c>
      <c r="H31" s="75">
        <v>1.5254025731822623E-2</v>
      </c>
      <c r="I31" s="75">
        <v>2.919178372806621E-2</v>
      </c>
      <c r="J31" s="75">
        <v>2.0453458098196087E-2</v>
      </c>
      <c r="K31" s="75">
        <v>1.4512768981473996E-2</v>
      </c>
      <c r="L31" s="76">
        <v>1.1475281582300292E-2</v>
      </c>
      <c r="M31" s="75">
        <v>3.53735199732923E-2</v>
      </c>
      <c r="N31" s="75">
        <v>1.4919456132682434E-2</v>
      </c>
      <c r="O31" s="75">
        <v>2.4040564158604016E-2</v>
      </c>
      <c r="P31" s="75">
        <v>2.155823297617572E-2</v>
      </c>
      <c r="Q31" s="76">
        <v>1.7076982345880374E-2</v>
      </c>
      <c r="R31" s="75">
        <v>1.3839635187913344E-2</v>
      </c>
      <c r="S31" s="75">
        <v>1.4437522693900529E-2</v>
      </c>
      <c r="T31" s="75">
        <v>9.6957414603586478E-3</v>
      </c>
      <c r="U31" s="75">
        <v>1.3817003954371528E-2</v>
      </c>
      <c r="V31" s="76">
        <v>8.2005590268523401E-2</v>
      </c>
      <c r="W31" s="75">
        <v>2.6795068208495403E-2</v>
      </c>
      <c r="X31" s="75">
        <v>2.2200502198286658E-2</v>
      </c>
      <c r="Y31" s="75">
        <v>1.6524408764519438E-2</v>
      </c>
      <c r="Z31" s="75">
        <v>3.5132232399753743E-2</v>
      </c>
      <c r="AA31" s="76">
        <v>2.9066336040563374E-2</v>
      </c>
      <c r="AB31" s="75">
        <v>2.0891767821324451E-2</v>
      </c>
      <c r="AC31" s="75">
        <v>3.0658588603266353E-3</v>
      </c>
      <c r="AD31" s="75">
        <v>1.0923674674257025</v>
      </c>
      <c r="AE31" s="75">
        <v>1.7199058591809518E-2</v>
      </c>
      <c r="AF31" s="76">
        <v>2.0222078367912625E-2</v>
      </c>
      <c r="AG31" s="75">
        <v>1.4524810796672491E-2</v>
      </c>
      <c r="AH31" s="75">
        <v>1.0845307113032941E-2</v>
      </c>
      <c r="AI31" s="75">
        <v>2.2725129274826492E-2</v>
      </c>
      <c r="AJ31" s="75">
        <v>1.4089978542226935E-2</v>
      </c>
      <c r="AK31" s="76">
        <v>1.0935467829310659E-2</v>
      </c>
      <c r="AL31" s="75">
        <v>5.9593055079735516E-2</v>
      </c>
      <c r="AM31" s="75">
        <v>1.8864515430859222E-2</v>
      </c>
      <c r="AN31" s="75">
        <v>2.1272559421489014E-2</v>
      </c>
      <c r="AO31" s="75">
        <v>2.1363217526574173E-2</v>
      </c>
      <c r="AP31" s="76">
        <v>3.4083563556324477E-2</v>
      </c>
      <c r="AQ31" s="77">
        <v>5.5166992288486136E-2</v>
      </c>
      <c r="AR31" s="255">
        <v>2.1535250195332107</v>
      </c>
      <c r="AS31" s="255">
        <v>1.698072942994399</v>
      </c>
    </row>
    <row r="32" spans="1:45" ht="15" customHeight="1">
      <c r="A32" s="21">
        <v>29</v>
      </c>
      <c r="B32" s="22" t="s">
        <v>185</v>
      </c>
      <c r="C32" s="74">
        <v>5.3311195732740008E-3</v>
      </c>
      <c r="D32" s="75">
        <v>3.5266563973372538E-3</v>
      </c>
      <c r="E32" s="75">
        <v>6.2002128709977393E-3</v>
      </c>
      <c r="F32" s="75">
        <v>1.0544775522776781E-2</v>
      </c>
      <c r="G32" s="76">
        <v>6.9523046324499902E-3</v>
      </c>
      <c r="H32" s="75">
        <v>6.8482596598109296E-3</v>
      </c>
      <c r="I32" s="75">
        <v>6.7803110424090925E-3</v>
      </c>
      <c r="J32" s="75">
        <v>7.6005545233306104E-3</v>
      </c>
      <c r="K32" s="75">
        <v>5.9203085407109725E-3</v>
      </c>
      <c r="L32" s="76">
        <v>1.036763608119167E-3</v>
      </c>
      <c r="M32" s="75">
        <v>7.5830455314721927E-3</v>
      </c>
      <c r="N32" s="75">
        <v>3.6790378837693706E-3</v>
      </c>
      <c r="O32" s="75">
        <v>2.791467230948324E-3</v>
      </c>
      <c r="P32" s="75">
        <v>6.6959771202719934E-3</v>
      </c>
      <c r="Q32" s="76">
        <v>6.8371454759421375E-3</v>
      </c>
      <c r="R32" s="75">
        <v>8.5903388029143699E-3</v>
      </c>
      <c r="S32" s="75">
        <v>1.2356686834307533E-2</v>
      </c>
      <c r="T32" s="75">
        <v>1.0067714850320581E-2</v>
      </c>
      <c r="U32" s="75">
        <v>4.3714022768828256E-3</v>
      </c>
      <c r="V32" s="76">
        <v>6.8417232577118771E-3</v>
      </c>
      <c r="W32" s="75">
        <v>9.8720340255724834E-3</v>
      </c>
      <c r="X32" s="75">
        <v>9.9439783981715019E-3</v>
      </c>
      <c r="Y32" s="75">
        <v>3.5303950489547944E-2</v>
      </c>
      <c r="Z32" s="75">
        <v>1.1079628146780178E-2</v>
      </c>
      <c r="AA32" s="76">
        <v>2.8551051465882903E-2</v>
      </c>
      <c r="AB32" s="75">
        <v>4.358177611517812E-2</v>
      </c>
      <c r="AC32" s="75">
        <v>5.5688024382025128E-3</v>
      </c>
      <c r="AD32" s="75">
        <v>1.2808544940492241E-2</v>
      </c>
      <c r="AE32" s="75">
        <v>1.1346564231883502</v>
      </c>
      <c r="AF32" s="76">
        <v>2.3485226968297121E-2</v>
      </c>
      <c r="AG32" s="75">
        <v>1.1455401124860879E-2</v>
      </c>
      <c r="AH32" s="75">
        <v>1.2150852575452991E-2</v>
      </c>
      <c r="AI32" s="75">
        <v>5.0174242110360978E-2</v>
      </c>
      <c r="AJ32" s="75">
        <v>1.4972681476162923E-2</v>
      </c>
      <c r="AK32" s="76">
        <v>4.500314498164263E-2</v>
      </c>
      <c r="AL32" s="75">
        <v>2.0963385756533833E-2</v>
      </c>
      <c r="AM32" s="75">
        <v>1.4701725680484005E-2</v>
      </c>
      <c r="AN32" s="75">
        <v>2.445716637577575E-2</v>
      </c>
      <c r="AO32" s="75">
        <v>1.5006793323845519E-2</v>
      </c>
      <c r="AP32" s="76">
        <v>3.809018454557213E-3</v>
      </c>
      <c r="AQ32" s="77">
        <v>5.8009327331630105E-2</v>
      </c>
      <c r="AR32" s="255">
        <v>1.7161109610035397</v>
      </c>
      <c r="AS32" s="255">
        <v>1.3531682072994311</v>
      </c>
    </row>
    <row r="33" spans="1:45" ht="15" customHeight="1">
      <c r="A33" s="27">
        <v>30</v>
      </c>
      <c r="B33" s="28" t="s">
        <v>186</v>
      </c>
      <c r="C33" s="78">
        <v>1.0464155518337894E-3</v>
      </c>
      <c r="D33" s="79">
        <v>1.5776022107376827E-3</v>
      </c>
      <c r="E33" s="79">
        <v>1.4863455671017189E-3</v>
      </c>
      <c r="F33" s="79">
        <v>3.3921453150928577E-3</v>
      </c>
      <c r="G33" s="80">
        <v>1.6003828081889205E-3</v>
      </c>
      <c r="H33" s="79">
        <v>1.0373818051282191E-3</v>
      </c>
      <c r="I33" s="79">
        <v>1.1199674909931961E-3</v>
      </c>
      <c r="J33" s="79">
        <v>6.99198874166011E-4</v>
      </c>
      <c r="K33" s="79">
        <v>5.6202647953814636E-4</v>
      </c>
      <c r="L33" s="80">
        <v>9.9578324798704453E-5</v>
      </c>
      <c r="M33" s="79">
        <v>1.4728987609976616E-3</v>
      </c>
      <c r="N33" s="79">
        <v>8.2122666098092742E-4</v>
      </c>
      <c r="O33" s="79">
        <v>8.6926124419842773E-4</v>
      </c>
      <c r="P33" s="79">
        <v>1.2881289098717048E-3</v>
      </c>
      <c r="Q33" s="80">
        <v>1.3358972635626077E-3</v>
      </c>
      <c r="R33" s="79">
        <v>2.5307948517435427E-4</v>
      </c>
      <c r="S33" s="79">
        <v>9.466169591746213E-4</v>
      </c>
      <c r="T33" s="79">
        <v>5.1177323962006628E-4</v>
      </c>
      <c r="U33" s="79">
        <v>1.2701573636173023E-3</v>
      </c>
      <c r="V33" s="80">
        <v>8.2895344443945941E-4</v>
      </c>
      <c r="W33" s="79">
        <v>2.8491381412639001E-3</v>
      </c>
      <c r="X33" s="79">
        <v>7.398276962827311E-4</v>
      </c>
      <c r="Y33" s="79">
        <v>2.3748155221357723E-3</v>
      </c>
      <c r="Z33" s="79">
        <v>4.3168884976604151E-3</v>
      </c>
      <c r="AA33" s="80">
        <v>1.533564818699791E-3</v>
      </c>
      <c r="AB33" s="79">
        <v>1.2058125923465231E-3</v>
      </c>
      <c r="AC33" s="79">
        <v>3.8602361302148556E-4</v>
      </c>
      <c r="AD33" s="79">
        <v>1.9347879672184914E-3</v>
      </c>
      <c r="AE33" s="79">
        <v>8.8428839814091314E-4</v>
      </c>
      <c r="AF33" s="80">
        <v>1.00042305199766</v>
      </c>
      <c r="AG33" s="79">
        <v>2.1539992260779369E-3</v>
      </c>
      <c r="AH33" s="79">
        <v>1.0490208665132408E-3</v>
      </c>
      <c r="AI33" s="79">
        <v>1.1389134461459868E-3</v>
      </c>
      <c r="AJ33" s="79">
        <v>1.5215965276309906E-3</v>
      </c>
      <c r="AK33" s="80">
        <v>9.3002451220508303E-4</v>
      </c>
      <c r="AL33" s="79">
        <v>8.0005596248836964E-4</v>
      </c>
      <c r="AM33" s="79">
        <v>6.7251167475423218E-4</v>
      </c>
      <c r="AN33" s="79">
        <v>5.1591571206829607E-4</v>
      </c>
      <c r="AO33" s="79">
        <v>1.8850915586396749E-3</v>
      </c>
      <c r="AP33" s="80">
        <v>3.8554832172553482E-4</v>
      </c>
      <c r="AQ33" s="81">
        <v>0.24701410879145871</v>
      </c>
      <c r="AR33" s="256">
        <v>1.2969340236033542</v>
      </c>
      <c r="AS33" s="256">
        <v>1.0226435979866508</v>
      </c>
    </row>
    <row r="34" spans="1:45" ht="15" customHeight="1">
      <c r="A34" s="21">
        <v>31</v>
      </c>
      <c r="B34" s="22" t="s">
        <v>187</v>
      </c>
      <c r="C34" s="74">
        <v>7.5710872194313346E-5</v>
      </c>
      <c r="D34" s="75">
        <v>2.0165899242227404E-4</v>
      </c>
      <c r="E34" s="75">
        <v>5.0763060197941258E-5</v>
      </c>
      <c r="F34" s="75">
        <v>7.3777465477639767E-4</v>
      </c>
      <c r="G34" s="76">
        <v>2.1430299287024512E-4</v>
      </c>
      <c r="H34" s="75">
        <v>5.6133607942990755E-5</v>
      </c>
      <c r="I34" s="75">
        <v>1.5964309103866408E-4</v>
      </c>
      <c r="J34" s="75">
        <v>5.4764387797890445E-5</v>
      </c>
      <c r="K34" s="75">
        <v>3.0177399038767126E-4</v>
      </c>
      <c r="L34" s="76">
        <v>1.6997858826097122E-5</v>
      </c>
      <c r="M34" s="75">
        <v>5.7453903112842351E-4</v>
      </c>
      <c r="N34" s="75">
        <v>5.7286027242845295E-5</v>
      </c>
      <c r="O34" s="75">
        <v>3.1302650314121346E-5</v>
      </c>
      <c r="P34" s="75">
        <v>4.4608058905142733E-4</v>
      </c>
      <c r="Q34" s="76">
        <v>3.4952458754397336E-4</v>
      </c>
      <c r="R34" s="75">
        <v>7.6712179648781575E-4</v>
      </c>
      <c r="S34" s="75">
        <v>6.4887464476703742E-4</v>
      </c>
      <c r="T34" s="75">
        <v>2.9907729635206021E-4</v>
      </c>
      <c r="U34" s="75">
        <v>2.0261065275847031E-4</v>
      </c>
      <c r="V34" s="76">
        <v>1.5061618119348592E-4</v>
      </c>
      <c r="W34" s="75">
        <v>2.0036131221362206E-4</v>
      </c>
      <c r="X34" s="75">
        <v>4.256021803979524E-4</v>
      </c>
      <c r="Y34" s="75">
        <v>2.3643262689289517E-4</v>
      </c>
      <c r="Z34" s="75">
        <v>1.7501747566131884E-4</v>
      </c>
      <c r="AA34" s="76">
        <v>2.6557856161054749E-4</v>
      </c>
      <c r="AB34" s="75">
        <v>3.0643067752722649E-4</v>
      </c>
      <c r="AC34" s="75">
        <v>3.4465213572896262E-5</v>
      </c>
      <c r="AD34" s="75">
        <v>3.700146421243062E-4</v>
      </c>
      <c r="AE34" s="75">
        <v>3.3347692993164557E-3</v>
      </c>
      <c r="AF34" s="76">
        <v>1.9119223095322632E-4</v>
      </c>
      <c r="AG34" s="75">
        <v>1.0000605899439163</v>
      </c>
      <c r="AH34" s="75">
        <v>1.3898550731692314E-4</v>
      </c>
      <c r="AI34" s="75">
        <v>1.7882649089026619E-4</v>
      </c>
      <c r="AJ34" s="75">
        <v>3.6318101404472276E-4</v>
      </c>
      <c r="AK34" s="76">
        <v>4.9507038807928465E-4</v>
      </c>
      <c r="AL34" s="75">
        <v>2.7685182448738033E-4</v>
      </c>
      <c r="AM34" s="75">
        <v>3.8785512986190903E-4</v>
      </c>
      <c r="AN34" s="75">
        <v>2.492983817783713E-4</v>
      </c>
      <c r="AO34" s="75">
        <v>5.7458540549780305E-4</v>
      </c>
      <c r="AP34" s="76">
        <v>5.6534843947997774E-5</v>
      </c>
      <c r="AQ34" s="77">
        <v>3.4412151078530047E-4</v>
      </c>
      <c r="AR34" s="255">
        <v>1.0140623216261708</v>
      </c>
      <c r="AS34" s="255">
        <v>0.79959683553466587</v>
      </c>
    </row>
    <row r="35" spans="1:45" ht="15" customHeight="1">
      <c r="A35" s="21">
        <v>32</v>
      </c>
      <c r="B35" s="22" t="s">
        <v>315</v>
      </c>
      <c r="C35" s="74">
        <v>4.903960084279152E-4</v>
      </c>
      <c r="D35" s="75">
        <v>1.5565911859547962E-4</v>
      </c>
      <c r="E35" s="75">
        <v>1.070761639046344E-4</v>
      </c>
      <c r="F35" s="75">
        <v>4.1431176733976361E-4</v>
      </c>
      <c r="G35" s="76">
        <v>1.3971716112234805E-4</v>
      </c>
      <c r="H35" s="75">
        <v>6.949204605789638E-5</v>
      </c>
      <c r="I35" s="75">
        <v>1.1087816075884984E-4</v>
      </c>
      <c r="J35" s="75">
        <v>7.9694577003858619E-5</v>
      </c>
      <c r="K35" s="75">
        <v>6.1345090976605809E-5</v>
      </c>
      <c r="L35" s="76">
        <v>3.7990971598890874E-5</v>
      </c>
      <c r="M35" s="75">
        <v>1.3328092739096494E-4</v>
      </c>
      <c r="N35" s="75">
        <v>6.2383696542590779E-5</v>
      </c>
      <c r="O35" s="75">
        <v>8.6265730296027971E-5</v>
      </c>
      <c r="P35" s="75">
        <v>8.8892756891633653E-5</v>
      </c>
      <c r="Q35" s="76">
        <v>7.445504712166397E-5</v>
      </c>
      <c r="R35" s="75">
        <v>5.5564348364340791E-5</v>
      </c>
      <c r="S35" s="75">
        <v>6.7120744612806846E-5</v>
      </c>
      <c r="T35" s="75">
        <v>4.5739704591558631E-5</v>
      </c>
      <c r="U35" s="75">
        <v>6.1307143093020832E-5</v>
      </c>
      <c r="V35" s="76">
        <v>2.6905566605269908E-4</v>
      </c>
      <c r="W35" s="75">
        <v>1.2376099332463592E-4</v>
      </c>
      <c r="X35" s="75">
        <v>9.4101666149805645E-5</v>
      </c>
      <c r="Y35" s="75">
        <v>4.0733201667338028E-4</v>
      </c>
      <c r="Z35" s="75">
        <v>1.6775923763420739E-4</v>
      </c>
      <c r="AA35" s="76">
        <v>1.6189512389785547E-4</v>
      </c>
      <c r="AB35" s="75">
        <v>2.7345860206737829E-4</v>
      </c>
      <c r="AC35" s="75">
        <v>3.381567681900196E-5</v>
      </c>
      <c r="AD35" s="75">
        <v>3.3787255102180479E-3</v>
      </c>
      <c r="AE35" s="75">
        <v>1.056996644668786E-3</v>
      </c>
      <c r="AF35" s="76">
        <v>1.1995168058079371E-4</v>
      </c>
      <c r="AG35" s="75">
        <v>1.0581155963995082E-4</v>
      </c>
      <c r="AH35" s="75">
        <v>1.0144148252671832</v>
      </c>
      <c r="AI35" s="75">
        <v>1.3186156161217006E-4</v>
      </c>
      <c r="AJ35" s="75">
        <v>8.0558362110956261E-5</v>
      </c>
      <c r="AK35" s="76">
        <v>1.3514727225240772E-4</v>
      </c>
      <c r="AL35" s="75">
        <v>2.2231608891288212E-4</v>
      </c>
      <c r="AM35" s="75">
        <v>1.9261261952944504E-4</v>
      </c>
      <c r="AN35" s="75">
        <v>2.0117929989695913E-4</v>
      </c>
      <c r="AO35" s="75">
        <v>1.4455470175725596E-4</v>
      </c>
      <c r="AP35" s="76">
        <v>1.1516153897990669E-4</v>
      </c>
      <c r="AQ35" s="77">
        <v>2.6290141334620377E-3</v>
      </c>
      <c r="AR35" s="255">
        <v>1.0268014663881146</v>
      </c>
      <c r="AS35" s="255">
        <v>0.80964176040943436</v>
      </c>
    </row>
    <row r="36" spans="1:45" ht="15" customHeight="1">
      <c r="A36" s="21">
        <v>33</v>
      </c>
      <c r="B36" s="22" t="s">
        <v>316</v>
      </c>
      <c r="C36" s="74">
        <v>3.4732943140798752E-4</v>
      </c>
      <c r="D36" s="75">
        <v>3.5743989664012064E-4</v>
      </c>
      <c r="E36" s="75">
        <v>1.138628047731524E-2</v>
      </c>
      <c r="F36" s="75">
        <v>3.0495241740216236E-3</v>
      </c>
      <c r="G36" s="76">
        <v>1.6702514038254689E-3</v>
      </c>
      <c r="H36" s="75">
        <v>7.3522002247909462E-4</v>
      </c>
      <c r="I36" s="75">
        <v>1.4719313728247954E-3</v>
      </c>
      <c r="J36" s="75">
        <v>8.2815443897612357E-4</v>
      </c>
      <c r="K36" s="75">
        <v>1.1140754462640576E-3</v>
      </c>
      <c r="L36" s="76">
        <v>2.1149502499362809E-4</v>
      </c>
      <c r="M36" s="75">
        <v>1.3373291714789939E-3</v>
      </c>
      <c r="N36" s="75">
        <v>1.6310931463050671E-3</v>
      </c>
      <c r="O36" s="75">
        <v>4.3548609448868279E-4</v>
      </c>
      <c r="P36" s="75">
        <v>1.4194570683288994E-3</v>
      </c>
      <c r="Q36" s="76">
        <v>1.7025955756404894E-3</v>
      </c>
      <c r="R36" s="75">
        <v>9.9026985053730292E-4</v>
      </c>
      <c r="S36" s="75">
        <v>7.8343557010480459E-4</v>
      </c>
      <c r="T36" s="75">
        <v>2.5486074390753251E-4</v>
      </c>
      <c r="U36" s="75">
        <v>5.9286920141028525E-4</v>
      </c>
      <c r="V36" s="76">
        <v>1.0735985086063077E-3</v>
      </c>
      <c r="W36" s="75">
        <v>1.4085887467654044E-3</v>
      </c>
      <c r="X36" s="75">
        <v>1.1999961968012264E-3</v>
      </c>
      <c r="Y36" s="75">
        <v>9.2288879127988919E-3</v>
      </c>
      <c r="Z36" s="75">
        <v>2.2845302953528549E-3</v>
      </c>
      <c r="AA36" s="76">
        <v>8.8673928479134708E-4</v>
      </c>
      <c r="AB36" s="75">
        <v>3.4767384763731892E-3</v>
      </c>
      <c r="AC36" s="75">
        <v>5.782085056284358E-4</v>
      </c>
      <c r="AD36" s="75">
        <v>1.8871670551284623E-3</v>
      </c>
      <c r="AE36" s="75">
        <v>1.7502983671480352E-3</v>
      </c>
      <c r="AF36" s="76">
        <v>3.4046730233304657E-4</v>
      </c>
      <c r="AG36" s="75">
        <v>8.8361006647140505E-4</v>
      </c>
      <c r="AH36" s="75">
        <v>1.1614310898665498E-3</v>
      </c>
      <c r="AI36" s="75">
        <v>1.0003562133802197</v>
      </c>
      <c r="AJ36" s="75">
        <v>2.6479403380966077E-3</v>
      </c>
      <c r="AK36" s="76">
        <v>2.4513220791494302E-3</v>
      </c>
      <c r="AL36" s="75">
        <v>1.9613968081874252E-3</v>
      </c>
      <c r="AM36" s="75">
        <v>1.8984144664747995E-3</v>
      </c>
      <c r="AN36" s="75">
        <v>8.5543705925761309E-3</v>
      </c>
      <c r="AO36" s="75">
        <v>1.9841562204274228E-3</v>
      </c>
      <c r="AP36" s="76">
        <v>2.7274816242955956E-4</v>
      </c>
      <c r="AQ36" s="77">
        <v>4.9469968524281233E-3</v>
      </c>
      <c r="AR36" s="255">
        <v>1.0815529188190047</v>
      </c>
      <c r="AS36" s="255">
        <v>0.85281375010969407</v>
      </c>
    </row>
    <row r="37" spans="1:45" ht="15" customHeight="1">
      <c r="A37" s="21">
        <v>34</v>
      </c>
      <c r="B37" s="22" t="s">
        <v>33</v>
      </c>
      <c r="C37" s="74">
        <v>2.773362665502955E-3</v>
      </c>
      <c r="D37" s="75">
        <v>2.7186310885823459E-3</v>
      </c>
      <c r="E37" s="75">
        <v>1.9090639945919224E-3</v>
      </c>
      <c r="F37" s="75">
        <v>5.8071457424211338E-3</v>
      </c>
      <c r="G37" s="76">
        <v>2.4635056076197049E-3</v>
      </c>
      <c r="H37" s="75">
        <v>1.9265839527027738E-3</v>
      </c>
      <c r="I37" s="75">
        <v>2.8755779715068249E-3</v>
      </c>
      <c r="J37" s="75">
        <v>4.9500142711469018E-3</v>
      </c>
      <c r="K37" s="75">
        <v>1.4460406404213037E-3</v>
      </c>
      <c r="L37" s="76">
        <v>3.8926575430779951E-4</v>
      </c>
      <c r="M37" s="75">
        <v>3.4238605519884323E-3</v>
      </c>
      <c r="N37" s="75">
        <v>1.2546488535055448E-3</v>
      </c>
      <c r="O37" s="75">
        <v>8.4561014005063743E-4</v>
      </c>
      <c r="P37" s="75">
        <v>2.1692920735732978E-3</v>
      </c>
      <c r="Q37" s="76">
        <v>2.8003541447165037E-3</v>
      </c>
      <c r="R37" s="75">
        <v>6.1056727744900965E-3</v>
      </c>
      <c r="S37" s="75">
        <v>6.5381350006637031E-3</v>
      </c>
      <c r="T37" s="75">
        <v>2.1863220955138838E-3</v>
      </c>
      <c r="U37" s="75">
        <v>3.1807246257876246E-3</v>
      </c>
      <c r="V37" s="76">
        <v>9.3219428417764469E-3</v>
      </c>
      <c r="W37" s="75">
        <v>1.3526599418765344E-2</v>
      </c>
      <c r="X37" s="75">
        <v>2.5831408963518355E-3</v>
      </c>
      <c r="Y37" s="75">
        <v>2.9772798830633154E-3</v>
      </c>
      <c r="Z37" s="75">
        <v>3.6288062682941222E-3</v>
      </c>
      <c r="AA37" s="76">
        <v>5.1081527772175554E-3</v>
      </c>
      <c r="AB37" s="75">
        <v>5.443330575740239E-3</v>
      </c>
      <c r="AC37" s="75">
        <v>8.3777622031649089E-4</v>
      </c>
      <c r="AD37" s="75">
        <v>1.493377113919799E-2</v>
      </c>
      <c r="AE37" s="75">
        <v>6.9591068561943832E-3</v>
      </c>
      <c r="AF37" s="76">
        <v>7.5393685527931674E-3</v>
      </c>
      <c r="AG37" s="75">
        <v>1.6281603211776338E-3</v>
      </c>
      <c r="AH37" s="75">
        <v>4.8860154666764922E-3</v>
      </c>
      <c r="AI37" s="75">
        <v>3.9062088893604715E-3</v>
      </c>
      <c r="AJ37" s="75">
        <v>1.0021631119548515</v>
      </c>
      <c r="AK37" s="76">
        <v>5.2300818154240444E-3</v>
      </c>
      <c r="AL37" s="75">
        <v>5.4493855119722694E-3</v>
      </c>
      <c r="AM37" s="75">
        <v>1.7510615466050342E-3</v>
      </c>
      <c r="AN37" s="75">
        <v>3.2799062072023325E-3</v>
      </c>
      <c r="AO37" s="75">
        <v>2.366668865839242E-3</v>
      </c>
      <c r="AP37" s="76">
        <v>1.4679046418344501E-3</v>
      </c>
      <c r="AQ37" s="77">
        <v>5.223308956171055E-3</v>
      </c>
      <c r="AR37" s="255">
        <v>1.1659749015559189</v>
      </c>
      <c r="AS37" s="255">
        <v>0.91938120736197493</v>
      </c>
    </row>
    <row r="38" spans="1:45" ht="15" customHeight="1">
      <c r="A38" s="27">
        <v>35</v>
      </c>
      <c r="B38" s="28" t="s">
        <v>188</v>
      </c>
      <c r="C38" s="78">
        <v>1.3828621755367638E-2</v>
      </c>
      <c r="D38" s="79">
        <v>1.9661569015002586E-2</v>
      </c>
      <c r="E38" s="79">
        <v>1.1092576654876852E-2</v>
      </c>
      <c r="F38" s="79">
        <v>2.588964096836863E-2</v>
      </c>
      <c r="G38" s="80">
        <v>2.6717814745505948E-2</v>
      </c>
      <c r="H38" s="79">
        <v>2.0845166743677687E-2</v>
      </c>
      <c r="I38" s="79">
        <v>1.6591919858836811E-2</v>
      </c>
      <c r="J38" s="79">
        <v>2.1463600046673928E-2</v>
      </c>
      <c r="K38" s="79">
        <v>1.6053007126609248E-2</v>
      </c>
      <c r="L38" s="80">
        <v>3.48123570587807E-3</v>
      </c>
      <c r="M38" s="79">
        <v>2.5861556870458203E-2</v>
      </c>
      <c r="N38" s="79">
        <v>8.6530151102371423E-3</v>
      </c>
      <c r="O38" s="79">
        <v>6.7880726298903621E-3</v>
      </c>
      <c r="P38" s="79">
        <v>1.7698835965884074E-2</v>
      </c>
      <c r="Q38" s="80">
        <v>2.2033355574613948E-2</v>
      </c>
      <c r="R38" s="79">
        <v>2.5213611454489693E-2</v>
      </c>
      <c r="S38" s="79">
        <v>2.0524840290875576E-2</v>
      </c>
      <c r="T38" s="79">
        <v>1.5094428183357277E-2</v>
      </c>
      <c r="U38" s="79">
        <v>1.5536887673384934E-2</v>
      </c>
      <c r="V38" s="80">
        <v>2.3464203415280924E-2</v>
      </c>
      <c r="W38" s="79">
        <v>4.2076485235401966E-2</v>
      </c>
      <c r="X38" s="79">
        <v>2.9895589986161104E-2</v>
      </c>
      <c r="Y38" s="79">
        <v>8.4085349087992922E-2</v>
      </c>
      <c r="Z38" s="79">
        <v>3.5524019536134412E-2</v>
      </c>
      <c r="AA38" s="80">
        <v>4.5463376541492337E-2</v>
      </c>
      <c r="AB38" s="79">
        <v>6.1245670136775544E-2</v>
      </c>
      <c r="AC38" s="79">
        <v>1.7183033598166361E-2</v>
      </c>
      <c r="AD38" s="79">
        <v>4.5344939150863413E-2</v>
      </c>
      <c r="AE38" s="79">
        <v>7.6818385381075396E-2</v>
      </c>
      <c r="AF38" s="80">
        <v>4.5139919631870251E-2</v>
      </c>
      <c r="AG38" s="79">
        <v>2.8617693229522574E-2</v>
      </c>
      <c r="AH38" s="79">
        <v>2.5432617627114171E-2</v>
      </c>
      <c r="AI38" s="79">
        <v>4.4350594648599882E-2</v>
      </c>
      <c r="AJ38" s="79">
        <v>9.2393580079247098E-2</v>
      </c>
      <c r="AK38" s="80">
        <v>1.0668865104337535</v>
      </c>
      <c r="AL38" s="79">
        <v>1.8916218284941971E-2</v>
      </c>
      <c r="AM38" s="79">
        <v>2.3629572167656265E-2</v>
      </c>
      <c r="AN38" s="79">
        <v>2.8242426369807772E-2</v>
      </c>
      <c r="AO38" s="79">
        <v>2.4705717344076866E-2</v>
      </c>
      <c r="AP38" s="80">
        <v>7.6573317989703038E-3</v>
      </c>
      <c r="AQ38" s="81">
        <v>3.6546547695558443E-2</v>
      </c>
      <c r="AR38" s="256">
        <v>2.2366495377544524</v>
      </c>
      <c r="AS38" s="256">
        <v>1.763617338351148</v>
      </c>
    </row>
    <row r="39" spans="1:45" ht="15" customHeight="1">
      <c r="A39" s="21">
        <v>36</v>
      </c>
      <c r="B39" s="22" t="s">
        <v>191</v>
      </c>
      <c r="C39" s="74">
        <v>0</v>
      </c>
      <c r="D39" s="75">
        <v>0</v>
      </c>
      <c r="E39" s="75">
        <v>0</v>
      </c>
      <c r="F39" s="75">
        <v>0</v>
      </c>
      <c r="G39" s="76">
        <v>0</v>
      </c>
      <c r="H39" s="75">
        <v>0</v>
      </c>
      <c r="I39" s="75">
        <v>0</v>
      </c>
      <c r="J39" s="75">
        <v>0</v>
      </c>
      <c r="K39" s="75">
        <v>0</v>
      </c>
      <c r="L39" s="76">
        <v>0</v>
      </c>
      <c r="M39" s="75">
        <v>0</v>
      </c>
      <c r="N39" s="75">
        <v>0</v>
      </c>
      <c r="O39" s="75">
        <v>0</v>
      </c>
      <c r="P39" s="75">
        <v>0</v>
      </c>
      <c r="Q39" s="76">
        <v>0</v>
      </c>
      <c r="R39" s="75">
        <v>0</v>
      </c>
      <c r="S39" s="75">
        <v>0</v>
      </c>
      <c r="T39" s="75">
        <v>0</v>
      </c>
      <c r="U39" s="75">
        <v>0</v>
      </c>
      <c r="V39" s="76">
        <v>0</v>
      </c>
      <c r="W39" s="75">
        <v>0</v>
      </c>
      <c r="X39" s="75">
        <v>0</v>
      </c>
      <c r="Y39" s="75">
        <v>0</v>
      </c>
      <c r="Z39" s="75">
        <v>0</v>
      </c>
      <c r="AA39" s="76">
        <v>0</v>
      </c>
      <c r="AB39" s="75">
        <v>0</v>
      </c>
      <c r="AC39" s="75">
        <v>0</v>
      </c>
      <c r="AD39" s="75">
        <v>0</v>
      </c>
      <c r="AE39" s="75">
        <v>0</v>
      </c>
      <c r="AF39" s="76">
        <v>0</v>
      </c>
      <c r="AG39" s="75">
        <v>0</v>
      </c>
      <c r="AH39" s="75">
        <v>0</v>
      </c>
      <c r="AI39" s="75">
        <v>0</v>
      </c>
      <c r="AJ39" s="75">
        <v>0</v>
      </c>
      <c r="AK39" s="76">
        <v>0</v>
      </c>
      <c r="AL39" s="75">
        <v>1</v>
      </c>
      <c r="AM39" s="75">
        <v>0</v>
      </c>
      <c r="AN39" s="75">
        <v>0</v>
      </c>
      <c r="AO39" s="75">
        <v>0</v>
      </c>
      <c r="AP39" s="76">
        <v>0</v>
      </c>
      <c r="AQ39" s="77">
        <v>0</v>
      </c>
      <c r="AR39" s="255">
        <v>1</v>
      </c>
      <c r="AS39" s="255">
        <v>0.78850857435706334</v>
      </c>
    </row>
    <row r="40" spans="1:45" ht="15" customHeight="1">
      <c r="A40" s="21">
        <v>37</v>
      </c>
      <c r="B40" s="22" t="s">
        <v>343</v>
      </c>
      <c r="C40" s="74">
        <v>7.1882612278096014E-7</v>
      </c>
      <c r="D40" s="75">
        <v>4.4170518034101461E-7</v>
      </c>
      <c r="E40" s="75">
        <v>1.9810571520295263E-7</v>
      </c>
      <c r="F40" s="75">
        <v>1.4173386442394466E-6</v>
      </c>
      <c r="G40" s="76">
        <v>4.3649646636145084E-7</v>
      </c>
      <c r="H40" s="75">
        <v>1.5644659541364784E-7</v>
      </c>
      <c r="I40" s="75">
        <v>3.3386584049771371E-7</v>
      </c>
      <c r="J40" s="75">
        <v>1.6786190663722797E-7</v>
      </c>
      <c r="K40" s="75">
        <v>4.4131937639400902E-7</v>
      </c>
      <c r="L40" s="76">
        <v>6.9070701814305881E-8</v>
      </c>
      <c r="M40" s="75">
        <v>8.6132328470361342E-7</v>
      </c>
      <c r="N40" s="75">
        <v>1.4873184481599239E-7</v>
      </c>
      <c r="O40" s="75">
        <v>1.4806924439714409E-7</v>
      </c>
      <c r="P40" s="75">
        <v>6.5006778754761534E-7</v>
      </c>
      <c r="Q40" s="76">
        <v>5.1550737917235539E-7</v>
      </c>
      <c r="R40" s="75">
        <v>9.9334803186338168E-7</v>
      </c>
      <c r="S40" s="75">
        <v>8.6598891790945173E-7</v>
      </c>
      <c r="T40" s="75">
        <v>4.1809935346521172E-7</v>
      </c>
      <c r="U40" s="75">
        <v>3.2205917281583252E-7</v>
      </c>
      <c r="V40" s="76">
        <v>5.2551388664168184E-7</v>
      </c>
      <c r="W40" s="75">
        <v>3.9930893592813465E-7</v>
      </c>
      <c r="X40" s="75">
        <v>6.3211765226130938E-7</v>
      </c>
      <c r="Y40" s="75">
        <v>8.0570258393199715E-7</v>
      </c>
      <c r="Z40" s="75">
        <v>4.2516809018704271E-7</v>
      </c>
      <c r="AA40" s="76">
        <v>5.2653102610980348E-7</v>
      </c>
      <c r="AB40" s="75">
        <v>7.1846674976027768E-7</v>
      </c>
      <c r="AC40" s="75">
        <v>8.4724265879385735E-8</v>
      </c>
      <c r="AD40" s="75">
        <v>4.770290513387624E-6</v>
      </c>
      <c r="AE40" s="75">
        <v>5.3621487761964911E-6</v>
      </c>
      <c r="AF40" s="76">
        <v>3.8340939225710693E-7</v>
      </c>
      <c r="AG40" s="75">
        <v>1.2023826652102108E-3</v>
      </c>
      <c r="AH40" s="75">
        <v>1.2988281491337255E-3</v>
      </c>
      <c r="AI40" s="75">
        <v>3.8379073083919612E-7</v>
      </c>
      <c r="AJ40" s="75">
        <v>5.397382922255187E-7</v>
      </c>
      <c r="AK40" s="76">
        <v>7.6817742717027032E-7</v>
      </c>
      <c r="AL40" s="75">
        <v>8.1531199456046834E-3</v>
      </c>
      <c r="AM40" s="75">
        <v>1.0038949625862652</v>
      </c>
      <c r="AN40" s="75">
        <v>5.5725129239585901E-7</v>
      </c>
      <c r="AO40" s="75">
        <v>8.7581180079883484E-7</v>
      </c>
      <c r="AP40" s="76">
        <v>2.1539536026535807E-7</v>
      </c>
      <c r="AQ40" s="77">
        <v>3.7793766252216727E-6</v>
      </c>
      <c r="AR40" s="255">
        <v>1.0145803505011817</v>
      </c>
      <c r="AS40" s="255">
        <v>0.80000530574437645</v>
      </c>
    </row>
    <row r="41" spans="1:45" ht="15" customHeight="1">
      <c r="A41" s="21">
        <v>38</v>
      </c>
      <c r="B41" s="22" t="s">
        <v>189</v>
      </c>
      <c r="C41" s="74">
        <v>1.6860933595347061E-5</v>
      </c>
      <c r="D41" s="75">
        <v>1.2845331494569663E-5</v>
      </c>
      <c r="E41" s="75">
        <v>1.9633702904839016E-5</v>
      </c>
      <c r="F41" s="75">
        <v>3.3936145062636865E-5</v>
      </c>
      <c r="G41" s="76">
        <v>2.2858949724426297E-5</v>
      </c>
      <c r="H41" s="75">
        <v>2.1530231442858963E-5</v>
      </c>
      <c r="I41" s="75">
        <v>2.1066167041208947E-5</v>
      </c>
      <c r="J41" s="75">
        <v>2.3304965213899332E-5</v>
      </c>
      <c r="K41" s="75">
        <v>1.8001845013979524E-5</v>
      </c>
      <c r="L41" s="76">
        <v>3.2400255089988866E-6</v>
      </c>
      <c r="M41" s="75">
        <v>2.4205534026133958E-5</v>
      </c>
      <c r="N41" s="75">
        <v>1.1507835731047641E-5</v>
      </c>
      <c r="O41" s="75">
        <v>8.9749695447950489E-6</v>
      </c>
      <c r="P41" s="75">
        <v>2.0984467067232642E-5</v>
      </c>
      <c r="Q41" s="76">
        <v>2.184868409464103E-5</v>
      </c>
      <c r="R41" s="75">
        <v>2.588650027762583E-5</v>
      </c>
      <c r="S41" s="75">
        <v>3.6185532325489644E-5</v>
      </c>
      <c r="T41" s="75">
        <v>2.9174237517911503E-5</v>
      </c>
      <c r="U41" s="75">
        <v>1.4508925676698946E-5</v>
      </c>
      <c r="V41" s="76">
        <v>2.1479205008184008E-5</v>
      </c>
      <c r="W41" s="75">
        <v>3.3183649158546142E-5</v>
      </c>
      <c r="X41" s="75">
        <v>3.0215359788267485E-5</v>
      </c>
      <c r="Y41" s="75">
        <v>1.0483917824367449E-4</v>
      </c>
      <c r="Z41" s="75">
        <v>3.6947631570776313E-5</v>
      </c>
      <c r="AA41" s="76">
        <v>9.1248373137306892E-5</v>
      </c>
      <c r="AB41" s="75">
        <v>1.239814165568664E-4</v>
      </c>
      <c r="AC41" s="75">
        <v>1.7044162252062349E-5</v>
      </c>
      <c r="AD41" s="75">
        <v>4.0522325584026078E-5</v>
      </c>
      <c r="AE41" s="75">
        <v>3.0632748253096418E-3</v>
      </c>
      <c r="AF41" s="76">
        <v>6.7843608257932351E-5</v>
      </c>
      <c r="AG41" s="75">
        <v>8.0324851566594663E-5</v>
      </c>
      <c r="AH41" s="75">
        <v>3.9963417273716079E-5</v>
      </c>
      <c r="AI41" s="75">
        <v>1.4111524173395895E-4</v>
      </c>
      <c r="AJ41" s="75">
        <v>5.0296242904905013E-5</v>
      </c>
      <c r="AK41" s="76">
        <v>2.1635965630193647E-4</v>
      </c>
      <c r="AL41" s="75">
        <v>1.3603621623049134E-3</v>
      </c>
      <c r="AM41" s="75">
        <v>1.597757649889117E-4</v>
      </c>
      <c r="AN41" s="75">
        <v>1.0014133080278524</v>
      </c>
      <c r="AO41" s="75">
        <v>5.9614500205966078E-4</v>
      </c>
      <c r="AP41" s="76">
        <v>1.2172304672519623E-5</v>
      </c>
      <c r="AQ41" s="77">
        <v>3.8021973639060426E-4</v>
      </c>
      <c r="AR41" s="255">
        <v>1.0084671771261819</v>
      </c>
      <c r="AS41" s="255">
        <v>0.79518501612165782</v>
      </c>
    </row>
    <row r="42" spans="1:45" ht="15" customHeight="1">
      <c r="A42" s="21">
        <v>39</v>
      </c>
      <c r="B42" s="22" t="s">
        <v>192</v>
      </c>
      <c r="C42" s="74">
        <v>1.1512780860921519E-4</v>
      </c>
      <c r="D42" s="75">
        <v>1.6935540036999204E-4</v>
      </c>
      <c r="E42" s="75">
        <v>6.1072482317048793E-4</v>
      </c>
      <c r="F42" s="75">
        <v>2.1618515785467454E-4</v>
      </c>
      <c r="G42" s="76">
        <v>1.693668472902727E-4</v>
      </c>
      <c r="H42" s="75">
        <v>8.685346893132719E-5</v>
      </c>
      <c r="I42" s="75">
        <v>9.5528581482535785E-5</v>
      </c>
      <c r="J42" s="75">
        <v>1.051953924364544E-4</v>
      </c>
      <c r="K42" s="75">
        <v>6.8215195045558558E-5</v>
      </c>
      <c r="L42" s="76">
        <v>2.1417044153763763E-5</v>
      </c>
      <c r="M42" s="75">
        <v>9.3211166373603736E-5</v>
      </c>
      <c r="N42" s="75">
        <v>8.1806903760022043E-5</v>
      </c>
      <c r="O42" s="75">
        <v>5.053673439747244E-5</v>
      </c>
      <c r="P42" s="75">
        <v>7.2490872000150586E-5</v>
      </c>
      <c r="Q42" s="76">
        <v>1.694770375203762E-4</v>
      </c>
      <c r="R42" s="75">
        <v>2.0210868077912857E-4</v>
      </c>
      <c r="S42" s="75">
        <v>5.8893858008145706E-5</v>
      </c>
      <c r="T42" s="75">
        <v>1.7301769461554827E-4</v>
      </c>
      <c r="U42" s="75">
        <v>1.1622296472735067E-4</v>
      </c>
      <c r="V42" s="76">
        <v>1.135343262041077E-4</v>
      </c>
      <c r="W42" s="75">
        <v>2.5935685746978921E-4</v>
      </c>
      <c r="X42" s="75">
        <v>1.0039212993070041E-4</v>
      </c>
      <c r="Y42" s="75">
        <v>3.0975415073203187E-4</v>
      </c>
      <c r="Z42" s="75">
        <v>1.201230792999501E-4</v>
      </c>
      <c r="AA42" s="76">
        <v>5.9328233859761012E-4</v>
      </c>
      <c r="AB42" s="75">
        <v>2.4352039977637512E-4</v>
      </c>
      <c r="AC42" s="75">
        <v>3.3637680974342996E-4</v>
      </c>
      <c r="AD42" s="75">
        <v>3.4534562046019325E-4</v>
      </c>
      <c r="AE42" s="75">
        <v>1.0561196025765671E-3</v>
      </c>
      <c r="AF42" s="76">
        <v>3.7897544362283528E-4</v>
      </c>
      <c r="AG42" s="75">
        <v>4.2747083182013312E-4</v>
      </c>
      <c r="AH42" s="75">
        <v>6.8351692027566798E-3</v>
      </c>
      <c r="AI42" s="75">
        <v>1.7319347576112561E-3</v>
      </c>
      <c r="AJ42" s="75">
        <v>7.8443526742263785E-4</v>
      </c>
      <c r="AK42" s="76">
        <v>8.4085345675845638E-4</v>
      </c>
      <c r="AL42" s="75">
        <v>8.4882636680552268E-3</v>
      </c>
      <c r="AM42" s="75">
        <v>2.0554271219523105E-3</v>
      </c>
      <c r="AN42" s="75">
        <v>2.2966125554098071E-3</v>
      </c>
      <c r="AO42" s="75">
        <v>1.0123486917164739</v>
      </c>
      <c r="AP42" s="76">
        <v>7.7108862780319567E-5</v>
      </c>
      <c r="AQ42" s="77">
        <v>9.4776605602681779E-4</v>
      </c>
      <c r="AR42" s="255">
        <v>1.0433662498870071</v>
      </c>
      <c r="AS42" s="255">
        <v>0.82270323423067948</v>
      </c>
    </row>
    <row r="43" spans="1:45" ht="15" customHeight="1">
      <c r="A43" s="27">
        <v>40</v>
      </c>
      <c r="B43" s="28" t="s">
        <v>193</v>
      </c>
      <c r="C43" s="78">
        <v>8.8263763250524797E-4</v>
      </c>
      <c r="D43" s="79">
        <v>2.6706859840532329E-3</v>
      </c>
      <c r="E43" s="79">
        <v>1.374136474215405E-3</v>
      </c>
      <c r="F43" s="79">
        <v>1.9543670990934629E-3</v>
      </c>
      <c r="G43" s="80">
        <v>9.7428576904119019E-4</v>
      </c>
      <c r="H43" s="79">
        <v>1.2437231847142209E-3</v>
      </c>
      <c r="I43" s="79">
        <v>9.8607190357980845E-4</v>
      </c>
      <c r="J43" s="79">
        <v>1.2727971420403777E-3</v>
      </c>
      <c r="K43" s="79">
        <v>4.482638082868216E-4</v>
      </c>
      <c r="L43" s="80">
        <v>8.5438614816972633E-5</v>
      </c>
      <c r="M43" s="79">
        <v>1.2393539899933639E-3</v>
      </c>
      <c r="N43" s="79">
        <v>2.951062918269902E-4</v>
      </c>
      <c r="O43" s="79">
        <v>2.5730155351774686E-4</v>
      </c>
      <c r="P43" s="79">
        <v>5.8543521098331234E-4</v>
      </c>
      <c r="Q43" s="80">
        <v>1.6925499096431371E-3</v>
      </c>
      <c r="R43" s="79">
        <v>8.6928600134338388E-4</v>
      </c>
      <c r="S43" s="79">
        <v>1.1412960993126026E-3</v>
      </c>
      <c r="T43" s="79">
        <v>5.3581573513281479E-4</v>
      </c>
      <c r="U43" s="79">
        <v>5.0231621496881233E-4</v>
      </c>
      <c r="V43" s="80">
        <v>6.478057688610614E-4</v>
      </c>
      <c r="W43" s="79">
        <v>1.3592019083397001E-3</v>
      </c>
      <c r="X43" s="79">
        <v>2.8092229989294112E-4</v>
      </c>
      <c r="Y43" s="79">
        <v>1.5017508470138155E-3</v>
      </c>
      <c r="Z43" s="79">
        <v>3.5626065194216618E-3</v>
      </c>
      <c r="AA43" s="80">
        <v>2.3891540075462029E-3</v>
      </c>
      <c r="AB43" s="79">
        <v>3.8646020484092635E-3</v>
      </c>
      <c r="AC43" s="79">
        <v>5.6064999626524042E-4</v>
      </c>
      <c r="AD43" s="79">
        <v>2.7560313000264971E-3</v>
      </c>
      <c r="AE43" s="79">
        <v>2.8449298470149442E-3</v>
      </c>
      <c r="AF43" s="80">
        <v>3.1980189689429475E-3</v>
      </c>
      <c r="AG43" s="79">
        <v>2.6651384913503758E-3</v>
      </c>
      <c r="AH43" s="79">
        <v>2.7875620853804899E-3</v>
      </c>
      <c r="AI43" s="79">
        <v>5.4627504206769687E-3</v>
      </c>
      <c r="AJ43" s="79">
        <v>1.3434847144885168E-3</v>
      </c>
      <c r="AK43" s="80">
        <v>1.9226799135771112E-3</v>
      </c>
      <c r="AL43" s="79">
        <v>2.7645785616366441E-3</v>
      </c>
      <c r="AM43" s="79">
        <v>1.2694036310687898E-3</v>
      </c>
      <c r="AN43" s="79">
        <v>2.5785614929584181E-3</v>
      </c>
      <c r="AO43" s="79">
        <v>3.6348067518334084E-3</v>
      </c>
      <c r="AP43" s="80">
        <v>1.0003878138215343</v>
      </c>
      <c r="AQ43" s="81">
        <v>1.3755862189449451E-3</v>
      </c>
      <c r="AR43" s="256">
        <v>1.0681689082342531</v>
      </c>
      <c r="AS43" s="256">
        <v>0.84226034300433184</v>
      </c>
    </row>
    <row r="44" spans="1:45" ht="15" customHeight="1">
      <c r="A44" s="86">
        <v>41</v>
      </c>
      <c r="B44" s="11" t="s">
        <v>194</v>
      </c>
      <c r="C44" s="82">
        <v>4.2431524206002795E-3</v>
      </c>
      <c r="D44" s="83">
        <v>6.397082523768925E-3</v>
      </c>
      <c r="E44" s="83">
        <v>6.0270422967661627E-3</v>
      </c>
      <c r="F44" s="83">
        <v>1.3754946187048235E-2</v>
      </c>
      <c r="G44" s="84">
        <v>6.4894564827076527E-3</v>
      </c>
      <c r="H44" s="83">
        <v>4.2065211185007868E-3</v>
      </c>
      <c r="I44" s="83">
        <v>4.5414011308159826E-3</v>
      </c>
      <c r="J44" s="83">
        <v>2.8352095782591558E-3</v>
      </c>
      <c r="K44" s="83">
        <v>2.2789837296612833E-3</v>
      </c>
      <c r="L44" s="84">
        <v>4.0378414595280862E-4</v>
      </c>
      <c r="M44" s="83">
        <v>5.9725163029869374E-3</v>
      </c>
      <c r="N44" s="83">
        <v>3.3300249487845843E-3</v>
      </c>
      <c r="O44" s="83">
        <v>3.5248023082138104E-3</v>
      </c>
      <c r="P44" s="83">
        <v>5.2232856176391085E-3</v>
      </c>
      <c r="Q44" s="84">
        <v>5.4169834322754101E-3</v>
      </c>
      <c r="R44" s="83">
        <v>1.0262221621610635E-3</v>
      </c>
      <c r="S44" s="83">
        <v>3.838475101659293E-3</v>
      </c>
      <c r="T44" s="83">
        <v>2.0752098501277366E-3</v>
      </c>
      <c r="U44" s="83">
        <v>5.1504120734169653E-3</v>
      </c>
      <c r="V44" s="84">
        <v>3.3613565931567158E-3</v>
      </c>
      <c r="W44" s="83">
        <v>1.1553084603475717E-2</v>
      </c>
      <c r="X44" s="83">
        <v>2.9999570197594152E-3</v>
      </c>
      <c r="Y44" s="83">
        <v>9.6297347775179884E-3</v>
      </c>
      <c r="Z44" s="83">
        <v>1.7504724434006465E-2</v>
      </c>
      <c r="AA44" s="84">
        <v>6.2185135352872019E-3</v>
      </c>
      <c r="AB44" s="83">
        <v>4.8894978778164545E-3</v>
      </c>
      <c r="AC44" s="83">
        <v>1.5653026420818638E-3</v>
      </c>
      <c r="AD44" s="83">
        <v>7.8454493839130481E-3</v>
      </c>
      <c r="AE44" s="83">
        <v>3.585736517872726E-3</v>
      </c>
      <c r="AF44" s="84">
        <v>1.7154505251426619E-3</v>
      </c>
      <c r="AG44" s="83">
        <v>8.7343379158373452E-3</v>
      </c>
      <c r="AH44" s="83">
        <v>4.2537168156622281E-3</v>
      </c>
      <c r="AI44" s="83">
        <v>4.6182258447895735E-3</v>
      </c>
      <c r="AJ44" s="83">
        <v>6.1699828314668763E-3</v>
      </c>
      <c r="AK44" s="84">
        <v>3.77119372247958E-3</v>
      </c>
      <c r="AL44" s="83">
        <v>3.2441790337491361E-3</v>
      </c>
      <c r="AM44" s="83">
        <v>2.7269945822332572E-3</v>
      </c>
      <c r="AN44" s="83">
        <v>2.0920073279224551E-3</v>
      </c>
      <c r="AO44" s="83">
        <v>7.643933422126349E-3</v>
      </c>
      <c r="AP44" s="84">
        <v>1.5633753643293786E-3</v>
      </c>
      <c r="AQ44" s="85">
        <v>1.0016274240230136</v>
      </c>
      <c r="AR44" s="255">
        <v>1.2040496902049862</v>
      </c>
      <c r="AS44" s="255">
        <v>0.94940350467859747</v>
      </c>
    </row>
    <row r="45" spans="1:45" ht="15" customHeight="1">
      <c r="A45" s="35"/>
      <c r="B45" s="34" t="s">
        <v>322</v>
      </c>
      <c r="C45" s="257">
        <v>1.3106244770824542</v>
      </c>
      <c r="D45" s="257">
        <v>1.270543913110991</v>
      </c>
      <c r="E45" s="257">
        <v>1.2388497500946543</v>
      </c>
      <c r="F45" s="257">
        <v>1.3062270313272468</v>
      </c>
      <c r="G45" s="258">
        <v>1.3512863302589748</v>
      </c>
      <c r="H45" s="257">
        <v>1.1967414998988375</v>
      </c>
      <c r="I45" s="257">
        <v>1.3172012834606099</v>
      </c>
      <c r="J45" s="257">
        <v>1.1899568022112217</v>
      </c>
      <c r="K45" s="257">
        <v>1.3601825972480106</v>
      </c>
      <c r="L45" s="258">
        <v>1.05796656645799</v>
      </c>
      <c r="M45" s="257">
        <v>1.2523117984711174</v>
      </c>
      <c r="N45" s="257">
        <v>1.76200670695557</v>
      </c>
      <c r="O45" s="257">
        <v>1.1144433786249546</v>
      </c>
      <c r="P45" s="257">
        <v>1.4996924565737162</v>
      </c>
      <c r="Q45" s="258">
        <v>1.245316662562681</v>
      </c>
      <c r="R45" s="257">
        <v>1.2020938640293843</v>
      </c>
      <c r="S45" s="257">
        <v>1.2346403561740489</v>
      </c>
      <c r="T45" s="257">
        <v>1.1962804498970994</v>
      </c>
      <c r="U45" s="257">
        <v>1.3742848725539003</v>
      </c>
      <c r="V45" s="258">
        <v>1.3047595024268914</v>
      </c>
      <c r="W45" s="257">
        <v>1.2780916312834705</v>
      </c>
      <c r="X45" s="257">
        <v>1.2088015640855674</v>
      </c>
      <c r="Y45" s="257">
        <v>1.3031307942564223</v>
      </c>
      <c r="Z45" s="257">
        <v>1.2327754011333458</v>
      </c>
      <c r="AA45" s="258">
        <v>1.1973174134250828</v>
      </c>
      <c r="AB45" s="257">
        <v>1.2212781659348377</v>
      </c>
      <c r="AC45" s="257">
        <v>1.1337694894536348</v>
      </c>
      <c r="AD45" s="257">
        <v>1.3139570773776481</v>
      </c>
      <c r="AE45" s="257">
        <v>1.3156746295103436</v>
      </c>
      <c r="AF45" s="258">
        <v>1.1858920473052468</v>
      </c>
      <c r="AG45" s="257">
        <v>1.1419620062251514</v>
      </c>
      <c r="AH45" s="257">
        <v>1.2167490500480391</v>
      </c>
      <c r="AI45" s="257">
        <v>1.2302687871966322</v>
      </c>
      <c r="AJ45" s="257">
        <v>1.200452147148501</v>
      </c>
      <c r="AK45" s="258">
        <v>1.1995359559572469</v>
      </c>
      <c r="AL45" s="257">
        <v>1.3231989286206884</v>
      </c>
      <c r="AM45" s="257">
        <v>1.309698922850189</v>
      </c>
      <c r="AN45" s="257">
        <v>1.1873025634842522</v>
      </c>
      <c r="AO45" s="257">
        <v>1.2065623282595355</v>
      </c>
      <c r="AP45" s="258">
        <v>1.2910413837701191</v>
      </c>
      <c r="AQ45" s="259">
        <v>1.5140275236270637</v>
      </c>
      <c r="AR45" s="3"/>
      <c r="AS45" s="18"/>
    </row>
    <row r="46" spans="1:45" ht="15" customHeight="1">
      <c r="A46" s="35"/>
      <c r="B46" s="34" t="s">
        <v>323</v>
      </c>
      <c r="C46" s="257">
        <v>1.0334386379417577</v>
      </c>
      <c r="D46" s="257">
        <v>1.0018347695851924</v>
      </c>
      <c r="E46" s="257">
        <v>0.97684365028974018</v>
      </c>
      <c r="F46" s="257">
        <v>1.0299712142585067</v>
      </c>
      <c r="G46" s="258">
        <v>1.0655008578206924</v>
      </c>
      <c r="H46" s="257">
        <v>0.94364093395916626</v>
      </c>
      <c r="I46" s="257">
        <v>1.0386245061628199</v>
      </c>
      <c r="J46" s="257">
        <v>0.9382911416580606</v>
      </c>
      <c r="K46" s="257">
        <v>1.0725156406213168</v>
      </c>
      <c r="L46" s="258">
        <v>0.83421570903522724</v>
      </c>
      <c r="M46" s="257">
        <v>0.98745859086299104</v>
      </c>
      <c r="N46" s="257">
        <v>1.3893573965091208</v>
      </c>
      <c r="O46" s="257">
        <v>0.8787481596812321</v>
      </c>
      <c r="P46" s="257">
        <v>1.1825203609069834</v>
      </c>
      <c r="Q46" s="258">
        <v>0.98194286622039595</v>
      </c>
      <c r="R46" s="257">
        <v>0.94786131896918357</v>
      </c>
      <c r="S46" s="257">
        <v>0.97352450709049643</v>
      </c>
      <c r="T46" s="257">
        <v>0.94327739207958838</v>
      </c>
      <c r="U46" s="257">
        <v>1.0836354056179547</v>
      </c>
      <c r="V46" s="258">
        <v>1.0288140551374596</v>
      </c>
      <c r="W46" s="257">
        <v>1.0077862100810229</v>
      </c>
      <c r="X46" s="257">
        <v>0.95315039797769929</v>
      </c>
      <c r="Y46" s="257">
        <v>1.0275298047799193</v>
      </c>
      <c r="Z46" s="257">
        <v>0.97205397405011162</v>
      </c>
      <c r="AA46" s="258">
        <v>0.94409504671269884</v>
      </c>
      <c r="AB46" s="257">
        <v>0.96298830551468817</v>
      </c>
      <c r="AC46" s="257">
        <v>0.8939869637786213</v>
      </c>
      <c r="AD46" s="257">
        <v>1.0360664218494231</v>
      </c>
      <c r="AE46" s="257">
        <v>1.0374207264329587</v>
      </c>
      <c r="AF46" s="258">
        <v>0.9350860475620395</v>
      </c>
      <c r="AG46" s="257">
        <v>0.90044683349852628</v>
      </c>
      <c r="AH46" s="257">
        <v>0.95941705880369066</v>
      </c>
      <c r="AI46" s="257">
        <v>0.97007748746841005</v>
      </c>
      <c r="AJ46" s="257">
        <v>0.9465668111319403</v>
      </c>
      <c r="AK46" s="258">
        <v>0.94584438652188607</v>
      </c>
      <c r="AL46" s="257">
        <v>1.0433537007974929</v>
      </c>
      <c r="AM46" s="257">
        <v>1.0327088304935843</v>
      </c>
      <c r="AN46" s="257">
        <v>0.93619825166345461</v>
      </c>
      <c r="AO46" s="257">
        <v>0.95138474132886564</v>
      </c>
      <c r="AP46" s="258">
        <v>1.0179972009525471</v>
      </c>
      <c r="AQ46" s="259">
        <v>1.1938236841925314</v>
      </c>
      <c r="AR46" s="23"/>
      <c r="AS46" s="24"/>
    </row>
  </sheetData>
  <phoneticPr fontId="3"/>
  <pageMargins left="0.39370078740157483" right="0.39370078740157483" top="0.70866141732283472" bottom="0.39370078740157483" header="0.31496062992125984" footer="0.31496062992125984"/>
  <pageSetup paperSize="8" scale="40" orientation="landscape" horizontalDpi="300" verticalDpi="300" r:id="rId1"/>
  <drawing r:id="rId2"/>
  <legacyDrawing r:id="rId3"/>
  <oleObjects>
    <mc:AlternateContent xmlns:mc="http://schemas.openxmlformats.org/markup-compatibility/2006">
      <mc:Choice Requires="x14">
        <oleObject progId="Equation.3" shapeId="1025" r:id="rId4">
          <objectPr defaultSize="0" autoPict="0" r:id="rId5">
            <anchor moveWithCells="1">
              <from>
                <xdr:col>5</xdr:col>
                <xdr:colOff>542925</xdr:colOff>
                <xdr:row>0</xdr:row>
                <xdr:rowOff>38100</xdr:rowOff>
              </from>
              <to>
                <xdr:col>7</xdr:col>
                <xdr:colOff>609600</xdr:colOff>
                <xdr:row>0</xdr:row>
                <xdr:rowOff>257175</xdr:rowOff>
              </to>
            </anchor>
          </objectPr>
        </oleObject>
      </mc:Choice>
      <mc:Fallback>
        <oleObject progId="Equation.3" shapeId="1025"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tint="0.499984740745262"/>
  </sheetPr>
  <dimension ref="A1:AT109"/>
  <sheetViews>
    <sheetView zoomScaleNormal="100" zoomScaleSheetLayoutView="85" workbookViewId="0"/>
  </sheetViews>
  <sheetFormatPr defaultColWidth="8.85546875" defaultRowHeight="11.25"/>
  <cols>
    <col min="1" max="1" width="5.7109375" style="2" customWidth="1"/>
    <col min="2" max="2" width="27.140625" style="2" bestFit="1" customWidth="1"/>
    <col min="3" max="44" width="9.7109375" style="2" customWidth="1"/>
    <col min="45" max="247" width="8.85546875" style="2"/>
    <col min="248" max="248" width="4" style="2" bestFit="1" customWidth="1"/>
    <col min="249" max="249" width="27.140625" style="2" bestFit="1" customWidth="1"/>
    <col min="250" max="16384" width="8.85546875" style="2"/>
  </cols>
  <sheetData>
    <row r="1" spans="1:44" ht="21" customHeight="1">
      <c r="A1" s="1" t="s">
        <v>74</v>
      </c>
      <c r="C1" s="2" t="s">
        <v>362</v>
      </c>
    </row>
    <row r="2" spans="1:44">
      <c r="A2" s="3"/>
      <c r="B2" s="4"/>
      <c r="C2" s="5">
        <v>1</v>
      </c>
      <c r="D2" s="6">
        <v>2</v>
      </c>
      <c r="E2" s="6">
        <v>3</v>
      </c>
      <c r="F2" s="6">
        <v>4</v>
      </c>
      <c r="G2" s="7">
        <v>5</v>
      </c>
      <c r="H2" s="6">
        <v>6</v>
      </c>
      <c r="I2" s="6">
        <v>7</v>
      </c>
      <c r="J2" s="6">
        <v>8</v>
      </c>
      <c r="K2" s="6">
        <v>9</v>
      </c>
      <c r="L2" s="7">
        <v>10</v>
      </c>
      <c r="M2" s="6">
        <v>11</v>
      </c>
      <c r="N2" s="6">
        <v>12</v>
      </c>
      <c r="O2" s="6">
        <v>13</v>
      </c>
      <c r="P2" s="6">
        <v>14</v>
      </c>
      <c r="Q2" s="7">
        <v>15</v>
      </c>
      <c r="R2" s="6">
        <v>16</v>
      </c>
      <c r="S2" s="6">
        <v>17</v>
      </c>
      <c r="T2" s="6">
        <v>18</v>
      </c>
      <c r="U2" s="6">
        <v>19</v>
      </c>
      <c r="V2" s="7">
        <v>20</v>
      </c>
      <c r="W2" s="6">
        <v>21</v>
      </c>
      <c r="X2" s="6">
        <v>22</v>
      </c>
      <c r="Y2" s="6">
        <v>23</v>
      </c>
      <c r="Z2" s="6">
        <v>24</v>
      </c>
      <c r="AA2" s="7">
        <v>25</v>
      </c>
      <c r="AB2" s="6">
        <v>26</v>
      </c>
      <c r="AC2" s="6">
        <v>27</v>
      </c>
      <c r="AD2" s="6">
        <v>28</v>
      </c>
      <c r="AE2" s="6">
        <v>29</v>
      </c>
      <c r="AF2" s="7">
        <v>30</v>
      </c>
      <c r="AG2" s="6">
        <v>31</v>
      </c>
      <c r="AH2" s="6">
        <v>32</v>
      </c>
      <c r="AI2" s="6">
        <v>33</v>
      </c>
      <c r="AJ2" s="6">
        <v>34</v>
      </c>
      <c r="AK2" s="7">
        <v>35</v>
      </c>
      <c r="AL2" s="6">
        <v>36</v>
      </c>
      <c r="AM2" s="6">
        <v>37</v>
      </c>
      <c r="AN2" s="6">
        <v>38</v>
      </c>
      <c r="AO2" s="6">
        <v>39</v>
      </c>
      <c r="AP2" s="7">
        <v>40</v>
      </c>
      <c r="AQ2" s="6">
        <v>41</v>
      </c>
      <c r="AR2" s="8">
        <v>42</v>
      </c>
    </row>
    <row r="3" spans="1:44" ht="33.75">
      <c r="A3" s="10"/>
      <c r="B3" s="11"/>
      <c r="C3" s="12" t="s">
        <v>165</v>
      </c>
      <c r="D3" s="13" t="s">
        <v>1</v>
      </c>
      <c r="E3" s="13" t="s">
        <v>2</v>
      </c>
      <c r="F3" s="13" t="s">
        <v>166</v>
      </c>
      <c r="G3" s="14" t="s">
        <v>167</v>
      </c>
      <c r="H3" s="13" t="s">
        <v>168</v>
      </c>
      <c r="I3" s="13" t="s">
        <v>6</v>
      </c>
      <c r="J3" s="13" t="s">
        <v>289</v>
      </c>
      <c r="K3" s="13" t="s">
        <v>169</v>
      </c>
      <c r="L3" s="14" t="s">
        <v>310</v>
      </c>
      <c r="M3" s="13" t="s">
        <v>311</v>
      </c>
      <c r="N3" s="13" t="s">
        <v>172</v>
      </c>
      <c r="O3" s="13" t="s">
        <v>173</v>
      </c>
      <c r="P3" s="13" t="s">
        <v>174</v>
      </c>
      <c r="Q3" s="14" t="s">
        <v>175</v>
      </c>
      <c r="R3" s="13" t="s">
        <v>177</v>
      </c>
      <c r="S3" s="13" t="s">
        <v>290</v>
      </c>
      <c r="T3" s="13" t="s">
        <v>312</v>
      </c>
      <c r="U3" s="13" t="s">
        <v>178</v>
      </c>
      <c r="V3" s="14" t="s">
        <v>179</v>
      </c>
      <c r="W3" s="13" t="s">
        <v>180</v>
      </c>
      <c r="X3" s="13" t="s">
        <v>313</v>
      </c>
      <c r="Y3" s="13" t="s">
        <v>292</v>
      </c>
      <c r="Z3" s="13" t="s">
        <v>293</v>
      </c>
      <c r="AA3" s="14" t="s">
        <v>182</v>
      </c>
      <c r="AB3" s="13" t="s">
        <v>183</v>
      </c>
      <c r="AC3" s="13" t="s">
        <v>184</v>
      </c>
      <c r="AD3" s="13" t="s">
        <v>294</v>
      </c>
      <c r="AE3" s="13" t="s">
        <v>185</v>
      </c>
      <c r="AF3" s="14" t="s">
        <v>186</v>
      </c>
      <c r="AG3" s="13" t="s">
        <v>187</v>
      </c>
      <c r="AH3" s="13" t="s">
        <v>295</v>
      </c>
      <c r="AI3" s="13" t="s">
        <v>296</v>
      </c>
      <c r="AJ3" s="13" t="s">
        <v>297</v>
      </c>
      <c r="AK3" s="14" t="s">
        <v>324</v>
      </c>
      <c r="AL3" s="13" t="s">
        <v>37</v>
      </c>
      <c r="AM3" s="13" t="s">
        <v>298</v>
      </c>
      <c r="AN3" s="13" t="s">
        <v>325</v>
      </c>
      <c r="AO3" s="13" t="s">
        <v>326</v>
      </c>
      <c r="AP3" s="14" t="s">
        <v>193</v>
      </c>
      <c r="AQ3" s="13" t="s">
        <v>194</v>
      </c>
      <c r="AR3" s="15" t="s">
        <v>327</v>
      </c>
    </row>
    <row r="4" spans="1:44" ht="15" customHeight="1">
      <c r="A4" s="17">
        <v>1</v>
      </c>
      <c r="B4" s="4" t="s">
        <v>165</v>
      </c>
      <c r="C4" s="70">
        <v>0.13359141248706058</v>
      </c>
      <c r="D4" s="71">
        <v>2.1381002453557661E-3</v>
      </c>
      <c r="E4" s="71">
        <v>0</v>
      </c>
      <c r="F4" s="71">
        <v>0</v>
      </c>
      <c r="G4" s="72">
        <v>0.15764419426984658</v>
      </c>
      <c r="H4" s="71">
        <v>8.6933614330874601E-3</v>
      </c>
      <c r="I4" s="71">
        <v>0</v>
      </c>
      <c r="J4" s="71">
        <v>0</v>
      </c>
      <c r="K4" s="71">
        <v>2.6313836354926421E-4</v>
      </c>
      <c r="L4" s="72">
        <v>0</v>
      </c>
      <c r="M4" s="71">
        <v>1.0778301124176808E-5</v>
      </c>
      <c r="N4" s="71">
        <v>0</v>
      </c>
      <c r="O4" s="71">
        <v>3.9271127866792337E-6</v>
      </c>
      <c r="P4" s="71">
        <v>0</v>
      </c>
      <c r="Q4" s="72">
        <v>0</v>
      </c>
      <c r="R4" s="71">
        <v>0</v>
      </c>
      <c r="S4" s="71">
        <v>0</v>
      </c>
      <c r="T4" s="71">
        <v>0</v>
      </c>
      <c r="U4" s="71">
        <v>0</v>
      </c>
      <c r="V4" s="72">
        <v>2.1455154600892863E-3</v>
      </c>
      <c r="W4" s="71">
        <v>1.180685094115652E-3</v>
      </c>
      <c r="X4" s="71">
        <v>0</v>
      </c>
      <c r="Y4" s="71">
        <v>0</v>
      </c>
      <c r="Z4" s="71">
        <v>0</v>
      </c>
      <c r="AA4" s="72">
        <v>1.2989464678181683E-4</v>
      </c>
      <c r="AB4" s="71">
        <v>0</v>
      </c>
      <c r="AC4" s="71">
        <v>1.8998620700137169E-6</v>
      </c>
      <c r="AD4" s="71">
        <v>1.7547861793040518E-5</v>
      </c>
      <c r="AE4" s="71">
        <v>0</v>
      </c>
      <c r="AF4" s="72">
        <v>3.0121306717051397E-5</v>
      </c>
      <c r="AG4" s="71">
        <v>2.2260356579210344E-3</v>
      </c>
      <c r="AH4" s="71">
        <v>2.342653954837879E-3</v>
      </c>
      <c r="AI4" s="71">
        <v>2.0432117549884798E-3</v>
      </c>
      <c r="AJ4" s="71">
        <v>7.6402949153837332E-5</v>
      </c>
      <c r="AK4" s="72">
        <v>0</v>
      </c>
      <c r="AL4" s="71">
        <v>1.2884663497623218E-2</v>
      </c>
      <c r="AM4" s="71">
        <v>2.947546912361813E-2</v>
      </c>
      <c r="AN4" s="71">
        <v>1.0095530844106923E-3</v>
      </c>
      <c r="AO4" s="71">
        <v>3.9452528609838812E-3</v>
      </c>
      <c r="AP4" s="72">
        <v>0</v>
      </c>
      <c r="AQ4" s="71">
        <v>0</v>
      </c>
      <c r="AR4" s="338">
        <v>7.0643470427578306E-3</v>
      </c>
    </row>
    <row r="5" spans="1:44" ht="15" customHeight="1">
      <c r="A5" s="21">
        <v>2</v>
      </c>
      <c r="B5" s="22" t="s">
        <v>1</v>
      </c>
      <c r="C5" s="74">
        <v>1.6307199273975128E-4</v>
      </c>
      <c r="D5" s="75">
        <v>0.19950928846827901</v>
      </c>
      <c r="E5" s="75">
        <v>3.1410070551850776E-4</v>
      </c>
      <c r="F5" s="75">
        <v>6.6580112520390157E-5</v>
      </c>
      <c r="G5" s="76">
        <v>1.3679048485387357E-4</v>
      </c>
      <c r="H5" s="75">
        <v>0</v>
      </c>
      <c r="I5" s="75">
        <v>0.1272817714535506</v>
      </c>
      <c r="J5" s="75">
        <v>0</v>
      </c>
      <c r="K5" s="75">
        <v>1.889198507533179E-5</v>
      </c>
      <c r="L5" s="76">
        <v>0</v>
      </c>
      <c r="M5" s="75">
        <v>0</v>
      </c>
      <c r="N5" s="75">
        <v>0</v>
      </c>
      <c r="O5" s="75">
        <v>0</v>
      </c>
      <c r="P5" s="75">
        <v>0</v>
      </c>
      <c r="Q5" s="76">
        <v>0</v>
      </c>
      <c r="R5" s="75">
        <v>0</v>
      </c>
      <c r="S5" s="75">
        <v>0</v>
      </c>
      <c r="T5" s="75">
        <v>0</v>
      </c>
      <c r="U5" s="75">
        <v>1.6244367265650636E-6</v>
      </c>
      <c r="V5" s="76">
        <v>6.6015860310439584E-5</v>
      </c>
      <c r="W5" s="75">
        <v>3.6035272172290995E-5</v>
      </c>
      <c r="X5" s="75">
        <v>0</v>
      </c>
      <c r="Y5" s="75">
        <v>0</v>
      </c>
      <c r="Z5" s="75">
        <v>0</v>
      </c>
      <c r="AA5" s="76">
        <v>0</v>
      </c>
      <c r="AB5" s="75">
        <v>0</v>
      </c>
      <c r="AC5" s="75">
        <v>0</v>
      </c>
      <c r="AD5" s="75">
        <v>0</v>
      </c>
      <c r="AE5" s="75">
        <v>0</v>
      </c>
      <c r="AF5" s="76">
        <v>2.7383006106410362E-6</v>
      </c>
      <c r="AG5" s="75">
        <v>6.2025761366220765E-5</v>
      </c>
      <c r="AH5" s="75">
        <v>6.1055003922120364E-5</v>
      </c>
      <c r="AI5" s="75">
        <v>0</v>
      </c>
      <c r="AJ5" s="75">
        <v>0</v>
      </c>
      <c r="AK5" s="76">
        <v>0</v>
      </c>
      <c r="AL5" s="75">
        <v>1.0382787090317737E-3</v>
      </c>
      <c r="AM5" s="75">
        <v>1.8480125585369569E-3</v>
      </c>
      <c r="AN5" s="75">
        <v>0</v>
      </c>
      <c r="AO5" s="75">
        <v>8.1066839609257837E-5</v>
      </c>
      <c r="AP5" s="76">
        <v>0</v>
      </c>
      <c r="AQ5" s="75">
        <v>0</v>
      </c>
      <c r="AR5" s="255">
        <v>1.3903392297083318E-3</v>
      </c>
    </row>
    <row r="6" spans="1:44" ht="15" customHeight="1">
      <c r="A6" s="21">
        <v>3</v>
      </c>
      <c r="B6" s="22" t="s">
        <v>2</v>
      </c>
      <c r="C6" s="74">
        <v>0</v>
      </c>
      <c r="D6" s="75">
        <v>0</v>
      </c>
      <c r="E6" s="75">
        <v>5.7214651589832799E-2</v>
      </c>
      <c r="F6" s="75">
        <v>0</v>
      </c>
      <c r="G6" s="76">
        <v>5.5906271159778129E-2</v>
      </c>
      <c r="H6" s="75">
        <v>0</v>
      </c>
      <c r="I6" s="75">
        <v>0</v>
      </c>
      <c r="J6" s="75">
        <v>0</v>
      </c>
      <c r="K6" s="75">
        <v>6.7471375269042112E-6</v>
      </c>
      <c r="L6" s="76">
        <v>0</v>
      </c>
      <c r="M6" s="75">
        <v>0</v>
      </c>
      <c r="N6" s="75">
        <v>0</v>
      </c>
      <c r="O6" s="75">
        <v>0</v>
      </c>
      <c r="P6" s="75">
        <v>0</v>
      </c>
      <c r="Q6" s="76">
        <v>0</v>
      </c>
      <c r="R6" s="75">
        <v>0</v>
      </c>
      <c r="S6" s="75">
        <v>0</v>
      </c>
      <c r="T6" s="75">
        <v>0</v>
      </c>
      <c r="U6" s="75">
        <v>0</v>
      </c>
      <c r="V6" s="76">
        <v>2.7231542378056329E-4</v>
      </c>
      <c r="W6" s="75">
        <v>0</v>
      </c>
      <c r="X6" s="75">
        <v>0</v>
      </c>
      <c r="Y6" s="75">
        <v>0</v>
      </c>
      <c r="Z6" s="75">
        <v>0</v>
      </c>
      <c r="AA6" s="76">
        <v>0</v>
      </c>
      <c r="AB6" s="75">
        <v>0</v>
      </c>
      <c r="AC6" s="75">
        <v>0</v>
      </c>
      <c r="AD6" s="75">
        <v>1.9497624214489464E-6</v>
      </c>
      <c r="AE6" s="75">
        <v>0</v>
      </c>
      <c r="AF6" s="76">
        <v>5.4766012212820724E-6</v>
      </c>
      <c r="AG6" s="75">
        <v>6.8917512629134187E-5</v>
      </c>
      <c r="AH6" s="75">
        <v>5.6409514493263374E-4</v>
      </c>
      <c r="AI6" s="75">
        <v>0</v>
      </c>
      <c r="AJ6" s="75">
        <v>0</v>
      </c>
      <c r="AK6" s="76">
        <v>0</v>
      </c>
      <c r="AL6" s="75">
        <v>3.8779084313234928E-3</v>
      </c>
      <c r="AM6" s="75">
        <v>6.5243454127559232E-3</v>
      </c>
      <c r="AN6" s="75">
        <v>4.5203869451225027E-5</v>
      </c>
      <c r="AO6" s="75">
        <v>3.1075621850215504E-4</v>
      </c>
      <c r="AP6" s="76">
        <v>0</v>
      </c>
      <c r="AQ6" s="75">
        <v>0</v>
      </c>
      <c r="AR6" s="255">
        <v>1.9428019344525152E-3</v>
      </c>
    </row>
    <row r="7" spans="1:44" ht="15" customHeight="1">
      <c r="A7" s="21">
        <v>4</v>
      </c>
      <c r="B7" s="22" t="s">
        <v>166</v>
      </c>
      <c r="C7" s="74">
        <v>0</v>
      </c>
      <c r="D7" s="75">
        <v>1.752541184717841E-4</v>
      </c>
      <c r="E7" s="75">
        <v>0</v>
      </c>
      <c r="F7" s="75">
        <v>4.8603482139884819E-3</v>
      </c>
      <c r="G7" s="76">
        <v>2.359635863729319E-4</v>
      </c>
      <c r="H7" s="75">
        <v>1.0537407797681771E-4</v>
      </c>
      <c r="I7" s="75">
        <v>3.8739241193228922E-3</v>
      </c>
      <c r="J7" s="75">
        <v>0</v>
      </c>
      <c r="K7" s="75">
        <v>3.855314382873066E-3</v>
      </c>
      <c r="L7" s="76">
        <v>0.61051227734212599</v>
      </c>
      <c r="M7" s="75">
        <v>0.12563187790340485</v>
      </c>
      <c r="N7" s="75">
        <v>0.10650030455716528</v>
      </c>
      <c r="O7" s="75">
        <v>0.51277097078228084</v>
      </c>
      <c r="P7" s="75">
        <v>2.1348445445018048E-4</v>
      </c>
      <c r="Q7" s="76">
        <v>2.9251618241309135E-5</v>
      </c>
      <c r="R7" s="75">
        <v>9.3807310403699765E-5</v>
      </c>
      <c r="S7" s="75">
        <v>3.0550209268933492E-5</v>
      </c>
      <c r="T7" s="75">
        <v>9.6352573336352375E-6</v>
      </c>
      <c r="U7" s="75">
        <v>5.8479722156342287E-5</v>
      </c>
      <c r="V7" s="76">
        <v>1.4853568569848905E-4</v>
      </c>
      <c r="W7" s="75">
        <v>7.05867390198406E-3</v>
      </c>
      <c r="X7" s="75">
        <v>0.3121172073723551</v>
      </c>
      <c r="Y7" s="75">
        <v>0</v>
      </c>
      <c r="Z7" s="75">
        <v>0</v>
      </c>
      <c r="AA7" s="76">
        <v>1.7319286237575577E-6</v>
      </c>
      <c r="AB7" s="75">
        <v>0</v>
      </c>
      <c r="AC7" s="75">
        <v>0</v>
      </c>
      <c r="AD7" s="75">
        <v>0</v>
      </c>
      <c r="AE7" s="75">
        <v>0</v>
      </c>
      <c r="AF7" s="76">
        <v>8.2149018319231087E-6</v>
      </c>
      <c r="AG7" s="75">
        <v>1.3783502525826837E-5</v>
      </c>
      <c r="AH7" s="75">
        <v>1.0618261551673107E-5</v>
      </c>
      <c r="AI7" s="75">
        <v>6.5208885797504672E-5</v>
      </c>
      <c r="AJ7" s="75">
        <v>5.7302211865378006E-5</v>
      </c>
      <c r="AK7" s="76">
        <v>0</v>
      </c>
      <c r="AL7" s="75">
        <v>3.7528146109582187E-5</v>
      </c>
      <c r="AM7" s="75">
        <v>-2.6494803706623037E-5</v>
      </c>
      <c r="AN7" s="75">
        <v>6.02718259349667E-5</v>
      </c>
      <c r="AO7" s="75">
        <v>8.1066839609257837E-5</v>
      </c>
      <c r="AP7" s="76">
        <v>0</v>
      </c>
      <c r="AQ7" s="75">
        <v>2.2075664339523716E-4</v>
      </c>
      <c r="AR7" s="255">
        <v>8.3027874280466082E-2</v>
      </c>
    </row>
    <row r="8" spans="1:44" ht="15" customHeight="1">
      <c r="A8" s="27">
        <v>5</v>
      </c>
      <c r="B8" s="28" t="s">
        <v>167</v>
      </c>
      <c r="C8" s="78">
        <v>0.12230399455481346</v>
      </c>
      <c r="D8" s="79">
        <v>2.7094286715737818E-2</v>
      </c>
      <c r="E8" s="79">
        <v>0.14644341354982121</v>
      </c>
      <c r="F8" s="79">
        <v>0</v>
      </c>
      <c r="G8" s="80">
        <v>0.11355662100144313</v>
      </c>
      <c r="H8" s="79">
        <v>6.3224446786090617E-4</v>
      </c>
      <c r="I8" s="79">
        <v>1.2209644111484603E-3</v>
      </c>
      <c r="J8" s="79">
        <v>0</v>
      </c>
      <c r="K8" s="79">
        <v>9.7563608639034886E-4</v>
      </c>
      <c r="L8" s="80">
        <v>3.599601884031626E-6</v>
      </c>
      <c r="M8" s="79">
        <v>5.2813675508466354E-4</v>
      </c>
      <c r="N8" s="79">
        <v>0</v>
      </c>
      <c r="O8" s="79">
        <v>0</v>
      </c>
      <c r="P8" s="79">
        <v>0</v>
      </c>
      <c r="Q8" s="80">
        <v>0</v>
      </c>
      <c r="R8" s="79">
        <v>0</v>
      </c>
      <c r="S8" s="79">
        <v>0</v>
      </c>
      <c r="T8" s="79">
        <v>0</v>
      </c>
      <c r="U8" s="79">
        <v>0</v>
      </c>
      <c r="V8" s="80">
        <v>9.4072600942376409E-4</v>
      </c>
      <c r="W8" s="79">
        <v>2.5436662709852468E-5</v>
      </c>
      <c r="X8" s="79">
        <v>0</v>
      </c>
      <c r="Y8" s="79">
        <v>0</v>
      </c>
      <c r="Z8" s="79">
        <v>0</v>
      </c>
      <c r="AA8" s="80">
        <v>1.4201814714811972E-4</v>
      </c>
      <c r="AB8" s="79">
        <v>0</v>
      </c>
      <c r="AC8" s="79">
        <v>0</v>
      </c>
      <c r="AD8" s="79">
        <v>8.3839784122304693E-5</v>
      </c>
      <c r="AE8" s="79">
        <v>0</v>
      </c>
      <c r="AF8" s="80">
        <v>3.2859607327692436E-4</v>
      </c>
      <c r="AG8" s="79">
        <v>6.1267668727300294E-3</v>
      </c>
      <c r="AH8" s="79">
        <v>8.7919205647853313E-3</v>
      </c>
      <c r="AI8" s="79">
        <v>1.4128591922792678E-3</v>
      </c>
      <c r="AJ8" s="79">
        <v>0</v>
      </c>
      <c r="AK8" s="80">
        <v>8.2106525005542197E-6</v>
      </c>
      <c r="AL8" s="79">
        <v>7.2279209407055289E-2</v>
      </c>
      <c r="AM8" s="79">
        <v>0.24324879283050613</v>
      </c>
      <c r="AN8" s="79">
        <v>6.0271825934966698E-4</v>
      </c>
      <c r="AO8" s="79">
        <v>5.2288111547971299E-3</v>
      </c>
      <c r="AP8" s="80">
        <v>0</v>
      </c>
      <c r="AQ8" s="79">
        <v>3.035403846684511E-3</v>
      </c>
      <c r="AR8" s="256">
        <v>1.0416515794933341E-2</v>
      </c>
    </row>
    <row r="9" spans="1:44" ht="15" customHeight="1">
      <c r="A9" s="21">
        <v>6</v>
      </c>
      <c r="B9" s="22" t="s">
        <v>168</v>
      </c>
      <c r="C9" s="74">
        <v>4.0555295585712053E-3</v>
      </c>
      <c r="D9" s="75">
        <v>1.927795303189625E-3</v>
      </c>
      <c r="E9" s="75">
        <v>1.5197641828549338E-2</v>
      </c>
      <c r="F9" s="75">
        <v>3.2957155697593129E-3</v>
      </c>
      <c r="G9" s="76">
        <v>5.4374217729414741E-4</v>
      </c>
      <c r="H9" s="75">
        <v>0.24857744994731296</v>
      </c>
      <c r="I9" s="75">
        <v>5.2908457816433279E-3</v>
      </c>
      <c r="J9" s="75">
        <v>7.8746357980943383E-4</v>
      </c>
      <c r="K9" s="75">
        <v>3.5894771643130402E-4</v>
      </c>
      <c r="L9" s="76">
        <v>3.5996018840316262E-5</v>
      </c>
      <c r="M9" s="75">
        <v>1.78919798661335E-3</v>
      </c>
      <c r="N9" s="75">
        <v>2.0303811018153615E-4</v>
      </c>
      <c r="O9" s="75">
        <v>1.9439208294062205E-4</v>
      </c>
      <c r="P9" s="75">
        <v>1.145052982960059E-3</v>
      </c>
      <c r="Q9" s="76">
        <v>1.1073826905638458E-3</v>
      </c>
      <c r="R9" s="75">
        <v>5.5158698517375456E-3</v>
      </c>
      <c r="S9" s="75">
        <v>1.9246631839428101E-3</v>
      </c>
      <c r="T9" s="75">
        <v>1.0117020200317E-3</v>
      </c>
      <c r="U9" s="75">
        <v>2.4561483305663759E-3</v>
      </c>
      <c r="V9" s="76">
        <v>4.6293622042695758E-3</v>
      </c>
      <c r="W9" s="75">
        <v>2.9209767678480582E-3</v>
      </c>
      <c r="X9" s="75">
        <v>1.0231487402481136E-4</v>
      </c>
      <c r="Y9" s="75">
        <v>1.0021397036916659E-3</v>
      </c>
      <c r="Z9" s="75">
        <v>1.9159679019024433E-3</v>
      </c>
      <c r="AA9" s="76">
        <v>4.2518847713248044E-3</v>
      </c>
      <c r="AB9" s="75">
        <v>1.3890717857006317E-3</v>
      </c>
      <c r="AC9" s="75">
        <v>1.8998620700137169E-5</v>
      </c>
      <c r="AD9" s="75">
        <v>2.7394162021357697E-3</v>
      </c>
      <c r="AE9" s="75">
        <v>6.7258483838562389E-4</v>
      </c>
      <c r="AF9" s="76">
        <v>3.3023905364330895E-3</v>
      </c>
      <c r="AG9" s="75">
        <v>2.6877829925362335E-4</v>
      </c>
      <c r="AH9" s="75">
        <v>3.1270780269677298E-3</v>
      </c>
      <c r="AI9" s="75">
        <v>2.582271877581185E-2</v>
      </c>
      <c r="AJ9" s="75">
        <v>3.3999312373457617E-3</v>
      </c>
      <c r="AK9" s="76">
        <v>1.8515021388749765E-3</v>
      </c>
      <c r="AL9" s="75">
        <v>9.9574681010758063E-3</v>
      </c>
      <c r="AM9" s="75">
        <v>6.822411954455432E-4</v>
      </c>
      <c r="AN9" s="75">
        <v>6.3586776361389871E-3</v>
      </c>
      <c r="AO9" s="75">
        <v>6.4853471687406263E-3</v>
      </c>
      <c r="AP9" s="76">
        <v>1.9504015532609654E-2</v>
      </c>
      <c r="AQ9" s="75">
        <v>4.9670244763928362E-4</v>
      </c>
      <c r="AR9" s="255">
        <v>2.3343347903164533E-3</v>
      </c>
    </row>
    <row r="10" spans="1:44" ht="15" customHeight="1">
      <c r="A10" s="21">
        <v>7</v>
      </c>
      <c r="B10" s="22" t="s">
        <v>6</v>
      </c>
      <c r="C10" s="74">
        <v>2.6148239531487073E-2</v>
      </c>
      <c r="D10" s="75">
        <v>8.6225026288117776E-3</v>
      </c>
      <c r="E10" s="75">
        <v>4.542379433652266E-3</v>
      </c>
      <c r="F10" s="75">
        <v>1.7310829255301442E-3</v>
      </c>
      <c r="G10" s="76">
        <v>1.8784753332558187E-2</v>
      </c>
      <c r="H10" s="75">
        <v>7.1654373024236037E-3</v>
      </c>
      <c r="I10" s="75">
        <v>0.22275817367841907</v>
      </c>
      <c r="J10" s="75">
        <v>0.13308134498779431</v>
      </c>
      <c r="K10" s="75">
        <v>3.4828723913879539E-3</v>
      </c>
      <c r="L10" s="76">
        <v>2.3397412246205569E-5</v>
      </c>
      <c r="M10" s="75">
        <v>1.9422498625766605E-2</v>
      </c>
      <c r="N10" s="75">
        <v>1.3918513560147707E-4</v>
      </c>
      <c r="O10" s="75">
        <v>4.8892554194156451E-4</v>
      </c>
      <c r="P10" s="75">
        <v>2.1930675775336723E-3</v>
      </c>
      <c r="Q10" s="76">
        <v>3.1842475856967943E-3</v>
      </c>
      <c r="R10" s="75">
        <v>3.4755608504570762E-3</v>
      </c>
      <c r="S10" s="75">
        <v>6.2322426908624322E-3</v>
      </c>
      <c r="T10" s="75">
        <v>4.9091636114871537E-3</v>
      </c>
      <c r="U10" s="75">
        <v>3.6224939002400917E-3</v>
      </c>
      <c r="V10" s="76">
        <v>7.9136512547139451E-3</v>
      </c>
      <c r="W10" s="75">
        <v>4.3659911819569269E-2</v>
      </c>
      <c r="X10" s="75">
        <v>3.2911284477980985E-3</v>
      </c>
      <c r="Y10" s="75">
        <v>3.2230979659272499E-3</v>
      </c>
      <c r="Z10" s="75">
        <v>3.4262014245784872E-3</v>
      </c>
      <c r="AA10" s="76">
        <v>7.9564800975422192E-3</v>
      </c>
      <c r="AB10" s="75">
        <v>4.4305867660114949E-3</v>
      </c>
      <c r="AC10" s="75">
        <v>4.6356634508334693E-4</v>
      </c>
      <c r="AD10" s="75">
        <v>2.2402770222448394E-3</v>
      </c>
      <c r="AE10" s="75">
        <v>1.3650023066210803E-2</v>
      </c>
      <c r="AF10" s="76">
        <v>1.2568799802842355E-3</v>
      </c>
      <c r="AG10" s="75">
        <v>4.5623393360486831E-3</v>
      </c>
      <c r="AH10" s="75">
        <v>5.8068617860712298E-3</v>
      </c>
      <c r="AI10" s="75">
        <v>1.8215015432769637E-2</v>
      </c>
      <c r="AJ10" s="75">
        <v>1.489857508499828E-3</v>
      </c>
      <c r="AK10" s="76">
        <v>5.6448235941310258E-3</v>
      </c>
      <c r="AL10" s="75">
        <v>4.9036777583187389E-3</v>
      </c>
      <c r="AM10" s="75">
        <v>6.4183661979294307E-3</v>
      </c>
      <c r="AN10" s="75">
        <v>7.9257451104481208E-3</v>
      </c>
      <c r="AO10" s="75">
        <v>3.7560969018956129E-3</v>
      </c>
      <c r="AP10" s="76">
        <v>0.43191245256376315</v>
      </c>
      <c r="AQ10" s="75">
        <v>1.1589723778249951E-3</v>
      </c>
      <c r="AR10" s="255">
        <v>8.0379726284833149E-3</v>
      </c>
    </row>
    <row r="11" spans="1:44" ht="15" customHeight="1">
      <c r="A11" s="21">
        <v>8</v>
      </c>
      <c r="B11" s="22" t="s">
        <v>289</v>
      </c>
      <c r="C11" s="74">
        <v>9.217112633116376E-5</v>
      </c>
      <c r="D11" s="75">
        <v>3.505082369435682E-5</v>
      </c>
      <c r="E11" s="75">
        <v>5.7987822557262973E-4</v>
      </c>
      <c r="F11" s="75">
        <v>3.9948067512234097E-4</v>
      </c>
      <c r="G11" s="76">
        <v>4.9039388820113676E-3</v>
      </c>
      <c r="H11" s="75">
        <v>1.7913593256059009E-3</v>
      </c>
      <c r="I11" s="75">
        <v>1.1908171417373871E-3</v>
      </c>
      <c r="J11" s="75">
        <v>4.9610205527994333E-2</v>
      </c>
      <c r="K11" s="75">
        <v>7.5972768552941413E-4</v>
      </c>
      <c r="L11" s="76">
        <v>1.7998009420158131E-5</v>
      </c>
      <c r="M11" s="75">
        <v>3.6646223822201147E-4</v>
      </c>
      <c r="N11" s="75">
        <v>2.295837288271787E-5</v>
      </c>
      <c r="O11" s="75">
        <v>7.6578699340245054E-5</v>
      </c>
      <c r="P11" s="75">
        <v>1.4943911811512633E-3</v>
      </c>
      <c r="Q11" s="76">
        <v>7.3254409681449877E-3</v>
      </c>
      <c r="R11" s="75">
        <v>4.7419595409070227E-3</v>
      </c>
      <c r="S11" s="75">
        <v>1.8330125561360096E-3</v>
      </c>
      <c r="T11" s="75">
        <v>1.6505195812517161E-2</v>
      </c>
      <c r="U11" s="75">
        <v>7.9759843274344617E-4</v>
      </c>
      <c r="V11" s="76">
        <v>1.2625533284371571E-3</v>
      </c>
      <c r="W11" s="75">
        <v>5.8080379854163133E-4</v>
      </c>
      <c r="X11" s="75">
        <v>1.32156712282048E-3</v>
      </c>
      <c r="Y11" s="75">
        <v>3.1960131090707188E-3</v>
      </c>
      <c r="Z11" s="75">
        <v>3.2007934361193762E-3</v>
      </c>
      <c r="AA11" s="76">
        <v>5.8833615349044239E-3</v>
      </c>
      <c r="AB11" s="75">
        <v>1.5844763794077541E-2</v>
      </c>
      <c r="AC11" s="75">
        <v>4.7496551750342925E-5</v>
      </c>
      <c r="AD11" s="75">
        <v>1.5130156390443824E-3</v>
      </c>
      <c r="AE11" s="75">
        <v>1.391302098378467E-2</v>
      </c>
      <c r="AF11" s="76">
        <v>7.2428051151455404E-3</v>
      </c>
      <c r="AG11" s="75">
        <v>7.3707279756859015E-3</v>
      </c>
      <c r="AH11" s="75">
        <v>3.4403167427420863E-3</v>
      </c>
      <c r="AI11" s="75">
        <v>4.0386036603921226E-2</v>
      </c>
      <c r="AJ11" s="75">
        <v>1.088742025442182E-3</v>
      </c>
      <c r="AK11" s="76">
        <v>5.7597727291387847E-3</v>
      </c>
      <c r="AL11" s="75">
        <v>4.8786589942456844E-4</v>
      </c>
      <c r="AM11" s="75">
        <v>4.9677756949918197E-4</v>
      </c>
      <c r="AN11" s="75">
        <v>7.3682307205496789E-3</v>
      </c>
      <c r="AO11" s="75">
        <v>2.6346722873008795E-3</v>
      </c>
      <c r="AP11" s="76">
        <v>0</v>
      </c>
      <c r="AQ11" s="75">
        <v>5.5189160848809291E-5</v>
      </c>
      <c r="AR11" s="255">
        <v>3.1735366199184389E-3</v>
      </c>
    </row>
    <row r="12" spans="1:44" ht="15" customHeight="1">
      <c r="A12" s="21">
        <v>9</v>
      </c>
      <c r="B12" s="22" t="s">
        <v>169</v>
      </c>
      <c r="C12" s="74">
        <v>6.0045943761432762E-2</v>
      </c>
      <c r="D12" s="75">
        <v>3.8555906063792496E-4</v>
      </c>
      <c r="E12" s="75">
        <v>1.7855417029090558E-2</v>
      </c>
      <c r="F12" s="75">
        <v>2.3669230000998701E-2</v>
      </c>
      <c r="G12" s="76">
        <v>5.7417806017413427E-3</v>
      </c>
      <c r="H12" s="75">
        <v>9.5890410958904104E-2</v>
      </c>
      <c r="I12" s="75">
        <v>2.2037653939494431E-2</v>
      </c>
      <c r="J12" s="75">
        <v>3.1262304118434524E-2</v>
      </c>
      <c r="K12" s="75">
        <v>0.41321764241520537</v>
      </c>
      <c r="L12" s="76">
        <v>6.7852495513996149E-4</v>
      </c>
      <c r="M12" s="75">
        <v>1.3731555632201253E-2</v>
      </c>
      <c r="N12" s="75">
        <v>2.6351907374444605E-3</v>
      </c>
      <c r="O12" s="75">
        <v>2.7627238454288406E-3</v>
      </c>
      <c r="P12" s="75">
        <v>9.6262081279354112E-3</v>
      </c>
      <c r="Q12" s="76">
        <v>1.1341270272416142E-2</v>
      </c>
      <c r="R12" s="75">
        <v>1.5919100575507848E-2</v>
      </c>
      <c r="S12" s="75">
        <v>8.6457092231081775E-3</v>
      </c>
      <c r="T12" s="75">
        <v>1.5310423903146393E-2</v>
      </c>
      <c r="U12" s="75">
        <v>1.2077687062011247E-2</v>
      </c>
      <c r="V12" s="76">
        <v>0.12946535405131082</v>
      </c>
      <c r="W12" s="75">
        <v>5.0237408851958624E-3</v>
      </c>
      <c r="X12" s="75">
        <v>4.5473277344360605E-4</v>
      </c>
      <c r="Y12" s="75">
        <v>9.5880393272121563E-3</v>
      </c>
      <c r="Z12" s="75">
        <v>1.4155621675232171E-2</v>
      </c>
      <c r="AA12" s="76">
        <v>1.0391571742545346E-5</v>
      </c>
      <c r="AB12" s="75">
        <v>1.6991703800619347E-5</v>
      </c>
      <c r="AC12" s="75">
        <v>3.4197517260246908E-5</v>
      </c>
      <c r="AD12" s="75">
        <v>3.3145961164632087E-4</v>
      </c>
      <c r="AE12" s="75">
        <v>1.2373836449786799E-3</v>
      </c>
      <c r="AF12" s="76">
        <v>9.0911580273282406E-4</v>
      </c>
      <c r="AG12" s="75">
        <v>2.4362340714398937E-3</v>
      </c>
      <c r="AH12" s="75">
        <v>0.12285859528363367</v>
      </c>
      <c r="AI12" s="75">
        <v>2.3909924792418378E-3</v>
      </c>
      <c r="AJ12" s="75">
        <v>2.8651105932689003E-3</v>
      </c>
      <c r="AK12" s="76">
        <v>4.1463795127798806E-3</v>
      </c>
      <c r="AL12" s="75">
        <v>3.1273455091318488E-3</v>
      </c>
      <c r="AM12" s="75">
        <v>2.5236300530558442E-3</v>
      </c>
      <c r="AN12" s="75">
        <v>2.5012807763011178E-3</v>
      </c>
      <c r="AO12" s="75">
        <v>1.7645548754948455E-2</v>
      </c>
      <c r="AP12" s="76">
        <v>9.3548671785367576E-3</v>
      </c>
      <c r="AQ12" s="75">
        <v>7.2297800711940176E-3</v>
      </c>
      <c r="AR12" s="255">
        <v>4.3807566145244489E-2</v>
      </c>
    </row>
    <row r="13" spans="1:44" ht="15" customHeight="1">
      <c r="A13" s="27">
        <v>10</v>
      </c>
      <c r="B13" s="28" t="s">
        <v>170</v>
      </c>
      <c r="C13" s="78">
        <v>7.5084017526694177E-3</v>
      </c>
      <c r="D13" s="79">
        <v>1.3249211356466877E-2</v>
      </c>
      <c r="E13" s="79">
        <v>3.4333623272446122E-2</v>
      </c>
      <c r="F13" s="79">
        <v>2.1372216119045242E-2</v>
      </c>
      <c r="G13" s="80">
        <v>2.294660383423729E-3</v>
      </c>
      <c r="H13" s="79">
        <v>3.2665964172813489E-3</v>
      </c>
      <c r="I13" s="79">
        <v>3.7081141375619902E-3</v>
      </c>
      <c r="J13" s="79">
        <v>1.7324198755807544E-3</v>
      </c>
      <c r="K13" s="79">
        <v>0.24302784543657355</v>
      </c>
      <c r="L13" s="80">
        <v>5.6414760527485661E-2</v>
      </c>
      <c r="M13" s="79">
        <v>2.1750611668588798E-2</v>
      </c>
      <c r="N13" s="79">
        <v>4.1301395366856862E-2</v>
      </c>
      <c r="O13" s="79">
        <v>2.6213477851083885E-3</v>
      </c>
      <c r="P13" s="79">
        <v>2.5229980980475877E-3</v>
      </c>
      <c r="Q13" s="80">
        <v>6.3935679870289971E-4</v>
      </c>
      <c r="R13" s="79">
        <v>1.7166737803877056E-3</v>
      </c>
      <c r="S13" s="79">
        <v>7.332050224544038E-4</v>
      </c>
      <c r="T13" s="79">
        <v>1.541641173381638E-4</v>
      </c>
      <c r="U13" s="79">
        <v>1.1159880311501986E-3</v>
      </c>
      <c r="V13" s="80">
        <v>2.9294538012757565E-3</v>
      </c>
      <c r="W13" s="79">
        <v>1.5420976767848059E-2</v>
      </c>
      <c r="X13" s="79">
        <v>6.0397038552812948E-2</v>
      </c>
      <c r="Y13" s="79">
        <v>1.3271579859700441E-2</v>
      </c>
      <c r="Z13" s="79">
        <v>1.1518348210260572E-2</v>
      </c>
      <c r="AA13" s="80">
        <v>1.6262809777083467E-3</v>
      </c>
      <c r="AB13" s="79">
        <v>4.6727185451703206E-4</v>
      </c>
      <c r="AC13" s="79">
        <v>3.5907393123259251E-4</v>
      </c>
      <c r="AD13" s="79">
        <v>0.10139349520260957</v>
      </c>
      <c r="AE13" s="79">
        <v>8.019280765367055E-4</v>
      </c>
      <c r="AF13" s="80">
        <v>1.0736876694323503E-2</v>
      </c>
      <c r="AG13" s="79">
        <v>2.0744171301369393E-3</v>
      </c>
      <c r="AH13" s="79">
        <v>2.2364713393211479E-3</v>
      </c>
      <c r="AI13" s="79">
        <v>3.4995435377994173E-3</v>
      </c>
      <c r="AJ13" s="79">
        <v>2.2920884746151201E-3</v>
      </c>
      <c r="AK13" s="80">
        <v>2.2907720476546272E-3</v>
      </c>
      <c r="AL13" s="79">
        <v>2.4518388791593695E-3</v>
      </c>
      <c r="AM13" s="79">
        <v>4.2457922939863422E-3</v>
      </c>
      <c r="AN13" s="79">
        <v>9.3873368893710642E-3</v>
      </c>
      <c r="AO13" s="79">
        <v>6.0394795508897084E-3</v>
      </c>
      <c r="AP13" s="80">
        <v>0</v>
      </c>
      <c r="AQ13" s="79">
        <v>1.9343800877507658E-2</v>
      </c>
      <c r="AR13" s="256">
        <v>3.5141304453809301E-2</v>
      </c>
    </row>
    <row r="14" spans="1:44" ht="15" customHeight="1">
      <c r="A14" s="21">
        <v>11</v>
      </c>
      <c r="B14" s="22" t="s">
        <v>171</v>
      </c>
      <c r="C14" s="74">
        <v>2.4602600643779866E-3</v>
      </c>
      <c r="D14" s="75">
        <v>7.3606729758149316E-4</v>
      </c>
      <c r="E14" s="75">
        <v>2.4161592732192905E-5</v>
      </c>
      <c r="F14" s="75">
        <v>1.6645028130097539E-4</v>
      </c>
      <c r="G14" s="76">
        <v>6.7506104275386605E-3</v>
      </c>
      <c r="H14" s="75">
        <v>1.053740779768177E-3</v>
      </c>
      <c r="I14" s="75">
        <v>3.059947845223919E-3</v>
      </c>
      <c r="J14" s="75">
        <v>0</v>
      </c>
      <c r="K14" s="75">
        <v>2.3574498519003313E-3</v>
      </c>
      <c r="L14" s="76">
        <v>8.9990047100790659E-5</v>
      </c>
      <c r="M14" s="75">
        <v>5.9560892012201036E-2</v>
      </c>
      <c r="N14" s="75">
        <v>3.5068914578351546E-3</v>
      </c>
      <c r="O14" s="75">
        <v>8.6985548224945022E-4</v>
      </c>
      <c r="P14" s="75">
        <v>3.4933819819120446E-3</v>
      </c>
      <c r="Q14" s="76">
        <v>1.1357985482839747E-2</v>
      </c>
      <c r="R14" s="75">
        <v>2.3916173787423254E-2</v>
      </c>
      <c r="S14" s="75">
        <v>5.8350899703662968E-3</v>
      </c>
      <c r="T14" s="75">
        <v>5.4631909081711803E-3</v>
      </c>
      <c r="U14" s="75">
        <v>5.544202547766562E-3</v>
      </c>
      <c r="V14" s="76">
        <v>2.7726661330384626E-3</v>
      </c>
      <c r="W14" s="75">
        <v>5.3173223673054097E-2</v>
      </c>
      <c r="X14" s="75">
        <v>3.694703784229299E-5</v>
      </c>
      <c r="Y14" s="75">
        <v>4.9565288047452669E-3</v>
      </c>
      <c r="Z14" s="75">
        <v>4.9589757461004414E-4</v>
      </c>
      <c r="AA14" s="76">
        <v>2.0956336347466447E-4</v>
      </c>
      <c r="AB14" s="75">
        <v>8.4958519003096734E-6</v>
      </c>
      <c r="AC14" s="75">
        <v>7.2194758660521239E-5</v>
      </c>
      <c r="AD14" s="75">
        <v>7.2141209593611021E-5</v>
      </c>
      <c r="AE14" s="75">
        <v>4.3114412717027174E-6</v>
      </c>
      <c r="AF14" s="76">
        <v>1.6977463785974425E-4</v>
      </c>
      <c r="AG14" s="75">
        <v>1.743613069517095E-3</v>
      </c>
      <c r="AH14" s="75">
        <v>7.8840592021172816E-4</v>
      </c>
      <c r="AI14" s="75">
        <v>4.7819849584836762E-4</v>
      </c>
      <c r="AJ14" s="75">
        <v>0</v>
      </c>
      <c r="AK14" s="76">
        <v>8.0874927130459055E-4</v>
      </c>
      <c r="AL14" s="75">
        <v>1.8513885414060546E-3</v>
      </c>
      <c r="AM14" s="75">
        <v>1.6890437362972186E-3</v>
      </c>
      <c r="AN14" s="75">
        <v>1.3561160835367507E-3</v>
      </c>
      <c r="AO14" s="75">
        <v>4.0533419804628914E-4</v>
      </c>
      <c r="AP14" s="76">
        <v>5.0304474450622184E-3</v>
      </c>
      <c r="AQ14" s="75">
        <v>4.7186732525731946E-3</v>
      </c>
      <c r="AR14" s="255">
        <v>5.2945920281600731E-3</v>
      </c>
    </row>
    <row r="15" spans="1:44" ht="15" customHeight="1">
      <c r="A15" s="21">
        <v>12</v>
      </c>
      <c r="B15" s="22" t="s">
        <v>172</v>
      </c>
      <c r="C15" s="74">
        <v>3.5450433204293754E-5</v>
      </c>
      <c r="D15" s="75">
        <v>3.505082369435682E-5</v>
      </c>
      <c r="E15" s="75">
        <v>4.1074707644727943E-4</v>
      </c>
      <c r="F15" s="75">
        <v>1.1651519691068279E-3</v>
      </c>
      <c r="G15" s="76">
        <v>0</v>
      </c>
      <c r="H15" s="75">
        <v>3.6880927291886193E-4</v>
      </c>
      <c r="I15" s="75">
        <v>5.5018766675208391E-3</v>
      </c>
      <c r="J15" s="75">
        <v>0</v>
      </c>
      <c r="K15" s="75">
        <v>1.3494275053808422E-6</v>
      </c>
      <c r="L15" s="76">
        <v>0</v>
      </c>
      <c r="M15" s="75">
        <v>6.6178768902445595E-3</v>
      </c>
      <c r="N15" s="75">
        <v>0.50816493008099284</v>
      </c>
      <c r="O15" s="75">
        <v>2.7097078228086708E-4</v>
      </c>
      <c r="P15" s="75">
        <v>0.25577378410899354</v>
      </c>
      <c r="Q15" s="76">
        <v>4.8131448414771232E-2</v>
      </c>
      <c r="R15" s="75">
        <v>8.3488506259292786E-4</v>
      </c>
      <c r="S15" s="75">
        <v>4.1181682094522346E-2</v>
      </c>
      <c r="T15" s="75">
        <v>1.9737824647951784E-2</v>
      </c>
      <c r="U15" s="75">
        <v>9.0305686503205015E-2</v>
      </c>
      <c r="V15" s="76">
        <v>2.2775471807101656E-3</v>
      </c>
      <c r="W15" s="75">
        <v>2.3018060030523996E-2</v>
      </c>
      <c r="X15" s="75">
        <v>0</v>
      </c>
      <c r="Y15" s="75">
        <v>2.7084856856531512E-5</v>
      </c>
      <c r="Z15" s="75">
        <v>0</v>
      </c>
      <c r="AA15" s="76">
        <v>0</v>
      </c>
      <c r="AB15" s="75">
        <v>0</v>
      </c>
      <c r="AC15" s="75">
        <v>0</v>
      </c>
      <c r="AD15" s="75">
        <v>9.7488121072447321E-6</v>
      </c>
      <c r="AE15" s="75">
        <v>0</v>
      </c>
      <c r="AF15" s="76">
        <v>3.0121306717051397E-5</v>
      </c>
      <c r="AG15" s="75">
        <v>0</v>
      </c>
      <c r="AH15" s="75">
        <v>2.6545653879182768E-6</v>
      </c>
      <c r="AI15" s="75">
        <v>0</v>
      </c>
      <c r="AJ15" s="75">
        <v>0</v>
      </c>
      <c r="AK15" s="76">
        <v>1.4368641875969884E-4</v>
      </c>
      <c r="AL15" s="75">
        <v>2.5018764073054793E-5</v>
      </c>
      <c r="AM15" s="75">
        <v>2.6494803706623037E-5</v>
      </c>
      <c r="AN15" s="75">
        <v>0</v>
      </c>
      <c r="AO15" s="75">
        <v>1.3511139934876305E-5</v>
      </c>
      <c r="AP15" s="76">
        <v>0</v>
      </c>
      <c r="AQ15" s="75">
        <v>4.8566461546952176E-3</v>
      </c>
      <c r="AR15" s="255">
        <v>7.6371721066162149E-2</v>
      </c>
    </row>
    <row r="16" spans="1:44" ht="15" customHeight="1">
      <c r="A16" s="21">
        <v>13</v>
      </c>
      <c r="B16" s="22" t="s">
        <v>173</v>
      </c>
      <c r="C16" s="74">
        <v>0</v>
      </c>
      <c r="D16" s="75">
        <v>0</v>
      </c>
      <c r="E16" s="75">
        <v>0</v>
      </c>
      <c r="F16" s="75">
        <v>6.9909118146409667E-4</v>
      </c>
      <c r="G16" s="76">
        <v>1.0225088742827049E-3</v>
      </c>
      <c r="H16" s="75">
        <v>0</v>
      </c>
      <c r="I16" s="75">
        <v>1.6430261829034835E-3</v>
      </c>
      <c r="J16" s="75">
        <v>1.8899125915426411E-3</v>
      </c>
      <c r="K16" s="75">
        <v>1.8514145373825155E-3</v>
      </c>
      <c r="L16" s="76">
        <v>1.0798805652094878E-5</v>
      </c>
      <c r="M16" s="75">
        <v>1.0013041744360254E-2</v>
      </c>
      <c r="N16" s="75">
        <v>1.7297699068822745E-3</v>
      </c>
      <c r="O16" s="75">
        <v>8.2685359723531263E-2</v>
      </c>
      <c r="P16" s="75">
        <v>5.3041183092031208E-2</v>
      </c>
      <c r="Q16" s="76">
        <v>2.2816262228221126E-2</v>
      </c>
      <c r="R16" s="75">
        <v>3.9300572693630013E-2</v>
      </c>
      <c r="S16" s="75">
        <v>4.5672562857055572E-2</v>
      </c>
      <c r="T16" s="75">
        <v>4.5859007279436918E-2</v>
      </c>
      <c r="U16" s="75">
        <v>1.7659251654488808E-2</v>
      </c>
      <c r="V16" s="76">
        <v>2.6488863949563884E-3</v>
      </c>
      <c r="W16" s="75">
        <v>9.4412413091402407E-3</v>
      </c>
      <c r="X16" s="75">
        <v>2.2736638672180302E-4</v>
      </c>
      <c r="Y16" s="75">
        <v>2.7084856856531513E-4</v>
      </c>
      <c r="Z16" s="75">
        <v>0</v>
      </c>
      <c r="AA16" s="76">
        <v>1.2123500366302903E-5</v>
      </c>
      <c r="AB16" s="75">
        <v>0</v>
      </c>
      <c r="AC16" s="75">
        <v>0</v>
      </c>
      <c r="AD16" s="75">
        <v>3.8995248428978928E-5</v>
      </c>
      <c r="AE16" s="75">
        <v>9.0540266705757072E-5</v>
      </c>
      <c r="AF16" s="76">
        <v>2.0263424518743666E-4</v>
      </c>
      <c r="AG16" s="75">
        <v>1.7229378157283547E-5</v>
      </c>
      <c r="AH16" s="75">
        <v>1.1932271418692653E-3</v>
      </c>
      <c r="AI16" s="75">
        <v>2.1736295265834891E-4</v>
      </c>
      <c r="AJ16" s="75">
        <v>0</v>
      </c>
      <c r="AK16" s="76">
        <v>4.4748056128020492E-4</v>
      </c>
      <c r="AL16" s="75">
        <v>6.5048786589942459E-4</v>
      </c>
      <c r="AM16" s="75">
        <v>3.3118504633278798E-4</v>
      </c>
      <c r="AN16" s="75">
        <v>0</v>
      </c>
      <c r="AO16" s="75">
        <v>4.5937875778579438E-4</v>
      </c>
      <c r="AP16" s="76">
        <v>9.7078810343305974E-4</v>
      </c>
      <c r="AQ16" s="75">
        <v>3.8080520985678411E-3</v>
      </c>
      <c r="AR16" s="255">
        <v>8.7122686952915435E-3</v>
      </c>
    </row>
    <row r="17" spans="1:44" ht="15" customHeight="1">
      <c r="A17" s="21">
        <v>14</v>
      </c>
      <c r="B17" s="22" t="s">
        <v>174</v>
      </c>
      <c r="C17" s="74">
        <v>1.3258462018405864E-3</v>
      </c>
      <c r="D17" s="75">
        <v>5.6081317910970912E-4</v>
      </c>
      <c r="E17" s="75">
        <v>1.9812506040398181E-3</v>
      </c>
      <c r="F17" s="75">
        <v>1.3016411997736276E-2</v>
      </c>
      <c r="G17" s="76">
        <v>2.0593807494750666E-2</v>
      </c>
      <c r="H17" s="75">
        <v>1.8967334035827187E-3</v>
      </c>
      <c r="I17" s="75">
        <v>1.1335373298563482E-2</v>
      </c>
      <c r="J17" s="75">
        <v>5.5122450586660371E-4</v>
      </c>
      <c r="K17" s="75">
        <v>2.5693099702451235E-3</v>
      </c>
      <c r="L17" s="76">
        <v>5.9033470898118667E-4</v>
      </c>
      <c r="M17" s="75">
        <v>7.8789381217732463E-3</v>
      </c>
      <c r="N17" s="75">
        <v>8.6811347462776941E-5</v>
      </c>
      <c r="O17" s="75">
        <v>3.0827835375431983E-4</v>
      </c>
      <c r="P17" s="75">
        <v>5.8941117105927102E-2</v>
      </c>
      <c r="Q17" s="76">
        <v>2.0952516265989145E-2</v>
      </c>
      <c r="R17" s="75">
        <v>1.3705248049980535E-2</v>
      </c>
      <c r="S17" s="75">
        <v>3.0397458222588825E-2</v>
      </c>
      <c r="T17" s="75">
        <v>2.6121182631485131E-2</v>
      </c>
      <c r="U17" s="75">
        <v>1.710206985727699E-2</v>
      </c>
      <c r="V17" s="76">
        <v>7.1132089484498649E-3</v>
      </c>
      <c r="W17" s="75">
        <v>8.9168221129387826E-2</v>
      </c>
      <c r="X17" s="75">
        <v>3.2968126074661437E-4</v>
      </c>
      <c r="Y17" s="75">
        <v>8.1254570569594539E-4</v>
      </c>
      <c r="Z17" s="75">
        <v>1.5778559192137768E-4</v>
      </c>
      <c r="AA17" s="76">
        <v>2.8091882277347588E-3</v>
      </c>
      <c r="AB17" s="75">
        <v>1.1469400065418059E-4</v>
      </c>
      <c r="AC17" s="75">
        <v>3.3057600018238678E-4</v>
      </c>
      <c r="AD17" s="75">
        <v>1.6144032849597276E-3</v>
      </c>
      <c r="AE17" s="75">
        <v>4.7856998115900162E-4</v>
      </c>
      <c r="AF17" s="76">
        <v>4.4168788849639909E-3</v>
      </c>
      <c r="AG17" s="75">
        <v>1.412809008897251E-4</v>
      </c>
      <c r="AH17" s="75">
        <v>3.3447523887770287E-4</v>
      </c>
      <c r="AI17" s="75">
        <v>2.4562013650393428E-3</v>
      </c>
      <c r="AJ17" s="75">
        <v>9.7413760171142605E-4</v>
      </c>
      <c r="AK17" s="76">
        <v>1.157702002578145E-3</v>
      </c>
      <c r="AL17" s="75">
        <v>9.3820365273955466E-4</v>
      </c>
      <c r="AM17" s="75">
        <v>2.5964907632490576E-3</v>
      </c>
      <c r="AN17" s="75">
        <v>1.9588343428864177E-4</v>
      </c>
      <c r="AO17" s="75">
        <v>3.9587640009187573E-3</v>
      </c>
      <c r="AP17" s="76">
        <v>3.5301385579383993E-4</v>
      </c>
      <c r="AQ17" s="75">
        <v>5.794861889124976E-3</v>
      </c>
      <c r="AR17" s="255">
        <v>8.3147719685573371E-3</v>
      </c>
    </row>
    <row r="18" spans="1:44" ht="15" customHeight="1">
      <c r="A18" s="27">
        <v>15</v>
      </c>
      <c r="B18" s="28" t="s">
        <v>175</v>
      </c>
      <c r="C18" s="78">
        <v>2.8360346563435004E-4</v>
      </c>
      <c r="D18" s="79">
        <v>3.505082369435682E-4</v>
      </c>
      <c r="E18" s="79">
        <v>2.4161592732192905E-5</v>
      </c>
      <c r="F18" s="79">
        <v>2.6632045008156062E-3</v>
      </c>
      <c r="G18" s="80">
        <v>0</v>
      </c>
      <c r="H18" s="79">
        <v>0</v>
      </c>
      <c r="I18" s="79">
        <v>1.9897197811308241E-3</v>
      </c>
      <c r="J18" s="79">
        <v>0</v>
      </c>
      <c r="K18" s="79">
        <v>5.3977100215233688E-6</v>
      </c>
      <c r="L18" s="80">
        <v>1.0798805652094878E-5</v>
      </c>
      <c r="M18" s="79">
        <v>4.4406600631608445E-3</v>
      </c>
      <c r="N18" s="79">
        <v>1.7218779662038401E-5</v>
      </c>
      <c r="O18" s="79">
        <v>5.8906691800188505E-6</v>
      </c>
      <c r="P18" s="79">
        <v>2.4453673873384312E-3</v>
      </c>
      <c r="Q18" s="80">
        <v>0.18527974994045207</v>
      </c>
      <c r="R18" s="79">
        <v>5.92393165199364E-3</v>
      </c>
      <c r="S18" s="79">
        <v>1.1334127638774326E-2</v>
      </c>
      <c r="T18" s="79">
        <v>1.0266366688988346E-2</v>
      </c>
      <c r="U18" s="79">
        <v>1.4389260523913334E-2</v>
      </c>
      <c r="V18" s="80">
        <v>2.0629956347012371E-3</v>
      </c>
      <c r="W18" s="79">
        <v>6.6792436832287605E-3</v>
      </c>
      <c r="X18" s="79">
        <v>0</v>
      </c>
      <c r="Y18" s="79">
        <v>1.2215270442295713E-2</v>
      </c>
      <c r="Z18" s="79">
        <v>2.25407988459111E-5</v>
      </c>
      <c r="AA18" s="80">
        <v>1.0287656025119894E-3</v>
      </c>
      <c r="AB18" s="79">
        <v>8.4958519003096734E-6</v>
      </c>
      <c r="AC18" s="79">
        <v>0</v>
      </c>
      <c r="AD18" s="79">
        <v>1.4233265676577309E-4</v>
      </c>
      <c r="AE18" s="79">
        <v>7.7605942890648913E-5</v>
      </c>
      <c r="AF18" s="80">
        <v>3.5488375913907827E-3</v>
      </c>
      <c r="AG18" s="79">
        <v>0</v>
      </c>
      <c r="AH18" s="79">
        <v>1.0145748912623653E-2</v>
      </c>
      <c r="AI18" s="79">
        <v>0</v>
      </c>
      <c r="AJ18" s="79">
        <v>1.7954693051151775E-3</v>
      </c>
      <c r="AK18" s="80">
        <v>2.6007241795505488E-2</v>
      </c>
      <c r="AL18" s="79">
        <v>3.7528146109582187E-5</v>
      </c>
      <c r="AM18" s="79">
        <v>0</v>
      </c>
      <c r="AN18" s="79">
        <v>5.1080372479884277E-3</v>
      </c>
      <c r="AO18" s="79">
        <v>2.0266709902314457E-4</v>
      </c>
      <c r="AP18" s="80">
        <v>2.4710969905568793E-2</v>
      </c>
      <c r="AQ18" s="79">
        <v>0</v>
      </c>
      <c r="AR18" s="256">
        <v>7.4164994179546024E-3</v>
      </c>
    </row>
    <row r="19" spans="1:44" ht="15" customHeight="1">
      <c r="A19" s="21">
        <v>16</v>
      </c>
      <c r="B19" s="22" t="s">
        <v>177</v>
      </c>
      <c r="C19" s="74">
        <v>0</v>
      </c>
      <c r="D19" s="75">
        <v>0</v>
      </c>
      <c r="E19" s="75">
        <v>0</v>
      </c>
      <c r="F19" s="75">
        <v>6.6580112520390157E-5</v>
      </c>
      <c r="G19" s="76">
        <v>0</v>
      </c>
      <c r="H19" s="75">
        <v>0</v>
      </c>
      <c r="I19" s="75">
        <v>0</v>
      </c>
      <c r="J19" s="75">
        <v>8.662099377903772E-4</v>
      </c>
      <c r="K19" s="75">
        <v>1.3494275053808422E-6</v>
      </c>
      <c r="L19" s="76">
        <v>0</v>
      </c>
      <c r="M19" s="75">
        <v>0</v>
      </c>
      <c r="N19" s="75">
        <v>7.1744915258493343E-7</v>
      </c>
      <c r="O19" s="75">
        <v>4.3198240653471565E-5</v>
      </c>
      <c r="P19" s="75">
        <v>1.1062376276054808E-3</v>
      </c>
      <c r="Q19" s="76">
        <v>7.9861096601379841E-2</v>
      </c>
      <c r="R19" s="75">
        <v>0.24296093394558238</v>
      </c>
      <c r="S19" s="75">
        <v>0.13209910487886842</v>
      </c>
      <c r="T19" s="75">
        <v>0.27553945396996693</v>
      </c>
      <c r="U19" s="75">
        <v>6.9932001078625988E-3</v>
      </c>
      <c r="V19" s="76">
        <v>4.9511895232829688E-5</v>
      </c>
      <c r="W19" s="75">
        <v>2.9040189927081566E-4</v>
      </c>
      <c r="X19" s="75">
        <v>5.6841596680450752E-6</v>
      </c>
      <c r="Y19" s="75">
        <v>2.7084856856531512E-5</v>
      </c>
      <c r="Z19" s="75">
        <v>0</v>
      </c>
      <c r="AA19" s="76">
        <v>2.5978929356363365E-5</v>
      </c>
      <c r="AB19" s="75">
        <v>4.2479259501548367E-5</v>
      </c>
      <c r="AC19" s="75">
        <v>0</v>
      </c>
      <c r="AD19" s="75">
        <v>1.9497624214489464E-6</v>
      </c>
      <c r="AE19" s="75">
        <v>8.3641960671032719E-4</v>
      </c>
      <c r="AF19" s="76">
        <v>2.2152851940085982E-3</v>
      </c>
      <c r="AG19" s="75">
        <v>4.1695095140626185E-4</v>
      </c>
      <c r="AH19" s="75">
        <v>5.3091307758365535E-6</v>
      </c>
      <c r="AI19" s="75">
        <v>0</v>
      </c>
      <c r="AJ19" s="75">
        <v>0</v>
      </c>
      <c r="AK19" s="76">
        <v>1.3034410844629822E-2</v>
      </c>
      <c r="AL19" s="75">
        <v>0</v>
      </c>
      <c r="AM19" s="75">
        <v>0</v>
      </c>
      <c r="AN19" s="75">
        <v>0</v>
      </c>
      <c r="AO19" s="75">
        <v>2.702227986975261E-5</v>
      </c>
      <c r="AP19" s="76">
        <v>3.6007413290971672E-2</v>
      </c>
      <c r="AQ19" s="75">
        <v>0</v>
      </c>
      <c r="AR19" s="255">
        <v>1.3415206867274243E-2</v>
      </c>
    </row>
    <row r="20" spans="1:44" ht="15" customHeight="1">
      <c r="A20" s="21">
        <v>17</v>
      </c>
      <c r="B20" s="22" t="s">
        <v>290</v>
      </c>
      <c r="C20" s="74">
        <v>3.5450433204293754E-5</v>
      </c>
      <c r="D20" s="75">
        <v>0</v>
      </c>
      <c r="E20" s="75">
        <v>8.2149415289455886E-4</v>
      </c>
      <c r="F20" s="75">
        <v>1.0652818003262425E-3</v>
      </c>
      <c r="G20" s="76">
        <v>0</v>
      </c>
      <c r="H20" s="75">
        <v>0</v>
      </c>
      <c r="I20" s="75">
        <v>1.8088361646643856E-4</v>
      </c>
      <c r="J20" s="75">
        <v>0</v>
      </c>
      <c r="K20" s="75">
        <v>0</v>
      </c>
      <c r="L20" s="76">
        <v>0</v>
      </c>
      <c r="M20" s="75">
        <v>5.3891505620884038E-5</v>
      </c>
      <c r="N20" s="75">
        <v>0</v>
      </c>
      <c r="O20" s="75">
        <v>3.9271127866792337E-6</v>
      </c>
      <c r="P20" s="75">
        <v>5.0459961960951755E-4</v>
      </c>
      <c r="Q20" s="76">
        <v>1.9962140048390534E-2</v>
      </c>
      <c r="R20" s="75">
        <v>2.0360876723123034E-2</v>
      </c>
      <c r="S20" s="75">
        <v>0.12876913206855467</v>
      </c>
      <c r="T20" s="75">
        <v>1.987271825062268E-2</v>
      </c>
      <c r="U20" s="75">
        <v>2.5731077748790607E-2</v>
      </c>
      <c r="V20" s="76">
        <v>8.251982538804948E-5</v>
      </c>
      <c r="W20" s="75">
        <v>7.8790062743768017E-3</v>
      </c>
      <c r="X20" s="75">
        <v>2.8420798340225376E-6</v>
      </c>
      <c r="Y20" s="75">
        <v>2.166788548522521E-4</v>
      </c>
      <c r="Z20" s="75">
        <v>0</v>
      </c>
      <c r="AA20" s="76">
        <v>2.1302722072217959E-4</v>
      </c>
      <c r="AB20" s="75">
        <v>4.2479259501548367E-6</v>
      </c>
      <c r="AC20" s="75">
        <v>1.1399172420082301E-5</v>
      </c>
      <c r="AD20" s="75">
        <v>1.8912695488054781E-4</v>
      </c>
      <c r="AE20" s="75">
        <v>1.2503179687937881E-4</v>
      </c>
      <c r="AF20" s="76">
        <v>1.8428763109614174E-3</v>
      </c>
      <c r="AG20" s="75">
        <v>6.0302823550492418E-4</v>
      </c>
      <c r="AH20" s="75">
        <v>6.9018700085875186E-5</v>
      </c>
      <c r="AI20" s="75">
        <v>0</v>
      </c>
      <c r="AJ20" s="75">
        <v>1.3370516101921534E-4</v>
      </c>
      <c r="AK20" s="76">
        <v>7.4306405130015679E-3</v>
      </c>
      <c r="AL20" s="75">
        <v>1.0007505629221917E-4</v>
      </c>
      <c r="AM20" s="75">
        <v>3.9742205559934559E-5</v>
      </c>
      <c r="AN20" s="75">
        <v>7.3832986770334204E-4</v>
      </c>
      <c r="AO20" s="75">
        <v>5.404455973950522E-5</v>
      </c>
      <c r="AP20" s="76">
        <v>0</v>
      </c>
      <c r="AQ20" s="75">
        <v>1.1589723778249951E-3</v>
      </c>
      <c r="AR20" s="255">
        <v>3.8085468706764896E-3</v>
      </c>
    </row>
    <row r="21" spans="1:44" ht="15" customHeight="1">
      <c r="A21" s="21">
        <v>18</v>
      </c>
      <c r="B21" s="22" t="s">
        <v>291</v>
      </c>
      <c r="C21" s="74">
        <v>0</v>
      </c>
      <c r="D21" s="75">
        <v>1.752541184717841E-4</v>
      </c>
      <c r="E21" s="75">
        <v>2.4161592732192905E-5</v>
      </c>
      <c r="F21" s="75">
        <v>0</v>
      </c>
      <c r="G21" s="76">
        <v>4.1037145456162069E-5</v>
      </c>
      <c r="H21" s="75">
        <v>0</v>
      </c>
      <c r="I21" s="75">
        <v>0</v>
      </c>
      <c r="J21" s="75">
        <v>0</v>
      </c>
      <c r="K21" s="75">
        <v>1.214484754842758E-5</v>
      </c>
      <c r="L21" s="76">
        <v>1.799800942015813E-6</v>
      </c>
      <c r="M21" s="75">
        <v>1.0778301124176808E-5</v>
      </c>
      <c r="N21" s="75">
        <v>0</v>
      </c>
      <c r="O21" s="75">
        <v>0</v>
      </c>
      <c r="P21" s="75">
        <v>5.8223033031867404E-5</v>
      </c>
      <c r="Q21" s="76">
        <v>7.4382686385043232E-4</v>
      </c>
      <c r="R21" s="75">
        <v>1.2194950352480969E-4</v>
      </c>
      <c r="S21" s="75">
        <v>3.0550209268933492E-5</v>
      </c>
      <c r="T21" s="75">
        <v>3.2263659181677597E-2</v>
      </c>
      <c r="U21" s="75">
        <v>9.1293344032956567E-3</v>
      </c>
      <c r="V21" s="76">
        <v>1.6503965077609896E-5</v>
      </c>
      <c r="W21" s="75">
        <v>1.6364253010005088E-3</v>
      </c>
      <c r="X21" s="75">
        <v>1.4210399170112689E-5</v>
      </c>
      <c r="Y21" s="75">
        <v>0</v>
      </c>
      <c r="Z21" s="75">
        <v>2.25407988459111E-5</v>
      </c>
      <c r="AA21" s="76">
        <v>3.0655136640508771E-4</v>
      </c>
      <c r="AB21" s="75">
        <v>1.3593363040495477E-4</v>
      </c>
      <c r="AC21" s="75">
        <v>5.6995862100411511E-5</v>
      </c>
      <c r="AD21" s="75">
        <v>9.7488121072447328E-5</v>
      </c>
      <c r="AE21" s="75">
        <v>1.6814620959640597E-4</v>
      </c>
      <c r="AF21" s="76">
        <v>1.6813165749335961E-3</v>
      </c>
      <c r="AG21" s="75">
        <v>4.4796383208937221E-5</v>
      </c>
      <c r="AH21" s="75">
        <v>2.9200219267101043E-5</v>
      </c>
      <c r="AI21" s="75">
        <v>8.6945181063339562E-5</v>
      </c>
      <c r="AJ21" s="75">
        <v>3.3044275509034647E-3</v>
      </c>
      <c r="AK21" s="76">
        <v>1.0591741725714942E-3</v>
      </c>
      <c r="AL21" s="75">
        <v>1.2509382036527396E-5</v>
      </c>
      <c r="AM21" s="75">
        <v>1.7221622409304975E-4</v>
      </c>
      <c r="AN21" s="75">
        <v>3.7669891209354188E-4</v>
      </c>
      <c r="AO21" s="75">
        <v>1.3511139934876305E-5</v>
      </c>
      <c r="AP21" s="76">
        <v>0</v>
      </c>
      <c r="AQ21" s="75">
        <v>0</v>
      </c>
      <c r="AR21" s="255">
        <v>1.4009416668110302E-3</v>
      </c>
    </row>
    <row r="22" spans="1:44" ht="15" customHeight="1">
      <c r="A22" s="21">
        <v>19</v>
      </c>
      <c r="B22" s="22" t="s">
        <v>178</v>
      </c>
      <c r="C22" s="74">
        <v>0</v>
      </c>
      <c r="D22" s="75">
        <v>0</v>
      </c>
      <c r="E22" s="75">
        <v>3.5710834058181117E-2</v>
      </c>
      <c r="F22" s="75">
        <v>0</v>
      </c>
      <c r="G22" s="76">
        <v>0</v>
      </c>
      <c r="H22" s="75">
        <v>0</v>
      </c>
      <c r="I22" s="75">
        <v>0</v>
      </c>
      <c r="J22" s="75">
        <v>0</v>
      </c>
      <c r="K22" s="75">
        <v>0</v>
      </c>
      <c r="L22" s="76">
        <v>0</v>
      </c>
      <c r="M22" s="75">
        <v>0</v>
      </c>
      <c r="N22" s="75">
        <v>0</v>
      </c>
      <c r="O22" s="75">
        <v>0</v>
      </c>
      <c r="P22" s="75">
        <v>0</v>
      </c>
      <c r="Q22" s="76">
        <v>8.3576052118026109E-6</v>
      </c>
      <c r="R22" s="75">
        <v>0</v>
      </c>
      <c r="S22" s="75">
        <v>0</v>
      </c>
      <c r="T22" s="75">
        <v>0</v>
      </c>
      <c r="U22" s="75">
        <v>0.41626191118229755</v>
      </c>
      <c r="V22" s="76">
        <v>0</v>
      </c>
      <c r="W22" s="75">
        <v>0</v>
      </c>
      <c r="X22" s="75">
        <v>0</v>
      </c>
      <c r="Y22" s="75">
        <v>0</v>
      </c>
      <c r="Z22" s="75">
        <v>0</v>
      </c>
      <c r="AA22" s="76">
        <v>0</v>
      </c>
      <c r="AB22" s="75">
        <v>0</v>
      </c>
      <c r="AC22" s="75">
        <v>0</v>
      </c>
      <c r="AD22" s="75">
        <v>1.264225954067497E-2</v>
      </c>
      <c r="AE22" s="75">
        <v>0</v>
      </c>
      <c r="AF22" s="76">
        <v>5.4355267121224569E-3</v>
      </c>
      <c r="AG22" s="75">
        <v>7.580926389204761E-5</v>
      </c>
      <c r="AH22" s="75">
        <v>0</v>
      </c>
      <c r="AI22" s="75">
        <v>0</v>
      </c>
      <c r="AJ22" s="75">
        <v>0</v>
      </c>
      <c r="AK22" s="76">
        <v>3.1044477104595503E-2</v>
      </c>
      <c r="AL22" s="75">
        <v>0</v>
      </c>
      <c r="AM22" s="75">
        <v>0</v>
      </c>
      <c r="AN22" s="75">
        <v>1.5067956483741675E-5</v>
      </c>
      <c r="AO22" s="75">
        <v>5.404455973950522E-5</v>
      </c>
      <c r="AP22" s="76">
        <v>0</v>
      </c>
      <c r="AQ22" s="75">
        <v>0</v>
      </c>
      <c r="AR22" s="255">
        <v>2.5918036156014485E-2</v>
      </c>
    </row>
    <row r="23" spans="1:44" ht="15" customHeight="1">
      <c r="A23" s="27">
        <v>20</v>
      </c>
      <c r="B23" s="28" t="s">
        <v>179</v>
      </c>
      <c r="C23" s="78">
        <v>9.2029324598346587E-3</v>
      </c>
      <c r="D23" s="79">
        <v>2.0049071153172098E-2</v>
      </c>
      <c r="E23" s="79">
        <v>1.761380110176863E-2</v>
      </c>
      <c r="F23" s="79">
        <v>8.2559339525283791E-3</v>
      </c>
      <c r="G23" s="80">
        <v>2.1291438967505419E-2</v>
      </c>
      <c r="H23" s="79">
        <v>2.713382507903056E-2</v>
      </c>
      <c r="I23" s="79">
        <v>3.6598785065042737E-2</v>
      </c>
      <c r="J23" s="79">
        <v>4.8586502874242064E-2</v>
      </c>
      <c r="K23" s="79">
        <v>5.7998394181268597E-3</v>
      </c>
      <c r="L23" s="80">
        <v>3.0596616014268822E-3</v>
      </c>
      <c r="M23" s="79">
        <v>1.6167451686265211E-2</v>
      </c>
      <c r="N23" s="79">
        <v>1.0535023356557163E-2</v>
      </c>
      <c r="O23" s="79">
        <v>1.9555058121269241E-2</v>
      </c>
      <c r="P23" s="79">
        <v>4.1920583782944533E-3</v>
      </c>
      <c r="Q23" s="80">
        <v>3.7224773613368824E-2</v>
      </c>
      <c r="R23" s="79">
        <v>3.087198585385759E-2</v>
      </c>
      <c r="S23" s="79">
        <v>5.5204228148962822E-2</v>
      </c>
      <c r="T23" s="79">
        <v>2.9980103193606042E-2</v>
      </c>
      <c r="U23" s="79">
        <v>3.2418883752058973E-2</v>
      </c>
      <c r="V23" s="80">
        <v>0.16426396441745128</v>
      </c>
      <c r="W23" s="79">
        <v>1.5838561980668138E-2</v>
      </c>
      <c r="X23" s="79">
        <v>8.06298048912194E-3</v>
      </c>
      <c r="Y23" s="79">
        <v>4.2360716123615284E-2</v>
      </c>
      <c r="Z23" s="79">
        <v>1.4313407267153548E-2</v>
      </c>
      <c r="AA23" s="80">
        <v>5.8781657490331509E-3</v>
      </c>
      <c r="AB23" s="79">
        <v>3.1307214252641147E-3</v>
      </c>
      <c r="AC23" s="79">
        <v>6.288543451745403E-4</v>
      </c>
      <c r="AD23" s="79">
        <v>3.536869032508389E-3</v>
      </c>
      <c r="AE23" s="79">
        <v>6.8250115331054016E-3</v>
      </c>
      <c r="AF23" s="80">
        <v>3.5105013828418082E-3</v>
      </c>
      <c r="AG23" s="79">
        <v>4.8793598941427006E-3</v>
      </c>
      <c r="AH23" s="79">
        <v>3.2730791233032352E-3</v>
      </c>
      <c r="AI23" s="79">
        <v>1.4563317828109377E-2</v>
      </c>
      <c r="AJ23" s="79">
        <v>8.4234251442105671E-3</v>
      </c>
      <c r="AK23" s="80">
        <v>1.4684751997241221E-2</v>
      </c>
      <c r="AL23" s="79">
        <v>5.7167875906930198E-3</v>
      </c>
      <c r="AM23" s="79">
        <v>3.4973140892742413E-3</v>
      </c>
      <c r="AN23" s="79">
        <v>1.5535063134737667E-2</v>
      </c>
      <c r="AO23" s="79">
        <v>9.6874873333063112E-3</v>
      </c>
      <c r="AP23" s="80">
        <v>0.19406936722266349</v>
      </c>
      <c r="AQ23" s="79">
        <v>5.5741052457297388E-3</v>
      </c>
      <c r="AR23" s="256">
        <v>1.3605766741271851E-2</v>
      </c>
    </row>
    <row r="24" spans="1:44" ht="15" customHeight="1">
      <c r="A24" s="21">
        <v>21</v>
      </c>
      <c r="B24" s="22" t="s">
        <v>180</v>
      </c>
      <c r="C24" s="74">
        <v>2.8502148296252181E-3</v>
      </c>
      <c r="D24" s="75">
        <v>1.4721345951629863E-3</v>
      </c>
      <c r="E24" s="75">
        <v>1.3772107857349958E-3</v>
      </c>
      <c r="F24" s="75">
        <v>2.3635939944738507E-3</v>
      </c>
      <c r="G24" s="76">
        <v>5.129643182020259E-4</v>
      </c>
      <c r="H24" s="75">
        <v>1.9494204425711274E-3</v>
      </c>
      <c r="I24" s="75">
        <v>3.723187772267527E-3</v>
      </c>
      <c r="J24" s="75">
        <v>1.5749271596188677E-3</v>
      </c>
      <c r="K24" s="75">
        <v>2.5962985203527404E-3</v>
      </c>
      <c r="L24" s="76">
        <v>3.6535959122921006E-4</v>
      </c>
      <c r="M24" s="75">
        <v>5.9496222205455973E-3</v>
      </c>
      <c r="N24" s="75">
        <v>3.3504875425716392E-3</v>
      </c>
      <c r="O24" s="75">
        <v>2.8648287778825009E-3</v>
      </c>
      <c r="P24" s="75">
        <v>3.4351589488801769E-3</v>
      </c>
      <c r="Q24" s="76">
        <v>1.0864886775343392E-3</v>
      </c>
      <c r="R24" s="75">
        <v>1.4399422146967914E-3</v>
      </c>
      <c r="S24" s="75">
        <v>1.5886108819845417E-3</v>
      </c>
      <c r="T24" s="75">
        <v>3.2278112067678048E-4</v>
      </c>
      <c r="U24" s="75">
        <v>5.5230848703212161E-4</v>
      </c>
      <c r="V24" s="76">
        <v>2.2692951981713606E-3</v>
      </c>
      <c r="W24" s="75">
        <v>5.8292352043411903E-4</v>
      </c>
      <c r="X24" s="75">
        <v>1.2945673643972659E-2</v>
      </c>
      <c r="Y24" s="75">
        <v>3.1553858237859216E-2</v>
      </c>
      <c r="Z24" s="75">
        <v>2.8401406545847984E-3</v>
      </c>
      <c r="AA24" s="76">
        <v>2.9477425176353631E-3</v>
      </c>
      <c r="AB24" s="75">
        <v>2.6676974966972377E-3</v>
      </c>
      <c r="AC24" s="75">
        <v>9.3454215223974738E-3</v>
      </c>
      <c r="AD24" s="75">
        <v>5.0674325333458121E-3</v>
      </c>
      <c r="AE24" s="75">
        <v>4.3502442431480421E-3</v>
      </c>
      <c r="AF24" s="76">
        <v>8.16561242093157E-3</v>
      </c>
      <c r="AG24" s="75">
        <v>4.8069965058821097E-3</v>
      </c>
      <c r="AH24" s="75">
        <v>2.3187628663466145E-3</v>
      </c>
      <c r="AI24" s="75">
        <v>1.7171673260009564E-3</v>
      </c>
      <c r="AJ24" s="75">
        <v>1.5853611949421247E-3</v>
      </c>
      <c r="AK24" s="76">
        <v>1.202860591331193E-3</v>
      </c>
      <c r="AL24" s="75">
        <v>1.7513134851138354E-3</v>
      </c>
      <c r="AM24" s="75">
        <v>1.238632073284627E-3</v>
      </c>
      <c r="AN24" s="75">
        <v>3.9176686857728352E-3</v>
      </c>
      <c r="AO24" s="75">
        <v>2.74276140677989E-3</v>
      </c>
      <c r="AP24" s="76">
        <v>0</v>
      </c>
      <c r="AQ24" s="75">
        <v>0</v>
      </c>
      <c r="AR24" s="255">
        <v>3.3756455771886294E-3</v>
      </c>
    </row>
    <row r="25" spans="1:44" ht="15" customHeight="1">
      <c r="A25" s="21">
        <v>22</v>
      </c>
      <c r="B25" s="22" t="s">
        <v>181</v>
      </c>
      <c r="C25" s="74">
        <v>9.8552204307936642E-3</v>
      </c>
      <c r="D25" s="75">
        <v>7.4658254468980018E-3</v>
      </c>
      <c r="E25" s="75">
        <v>8.1424567507490091E-3</v>
      </c>
      <c r="F25" s="75">
        <v>4.3576683644595361E-2</v>
      </c>
      <c r="G25" s="76">
        <v>1.1244177854988407E-2</v>
      </c>
      <c r="H25" s="75">
        <v>2.6923076923076925E-2</v>
      </c>
      <c r="I25" s="75">
        <v>5.9812182511569015E-2</v>
      </c>
      <c r="J25" s="75">
        <v>2.3545161036302071E-2</v>
      </c>
      <c r="K25" s="75">
        <v>2.7003393810176034E-2</v>
      </c>
      <c r="L25" s="76">
        <v>7.5321669423361777E-3</v>
      </c>
      <c r="M25" s="75">
        <v>8.8770088058720178E-2</v>
      </c>
      <c r="N25" s="75">
        <v>2.4883288959103245E-2</v>
      </c>
      <c r="O25" s="75">
        <v>3.4915959786365067E-2</v>
      </c>
      <c r="P25" s="75">
        <v>2.0805030470053953E-2</v>
      </c>
      <c r="Q25" s="76">
        <v>1.3706472547356281E-2</v>
      </c>
      <c r="R25" s="75">
        <v>3.4474186573359662E-2</v>
      </c>
      <c r="S25" s="75">
        <v>8.4624079674945774E-3</v>
      </c>
      <c r="T25" s="75">
        <v>6.1761999508601877E-3</v>
      </c>
      <c r="U25" s="75">
        <v>1.2037076143847121E-2</v>
      </c>
      <c r="V25" s="76">
        <v>2.9740145069853032E-2</v>
      </c>
      <c r="W25" s="75">
        <v>3.160505341699169E-3</v>
      </c>
      <c r="X25" s="75">
        <v>8.8135737732872921E-2</v>
      </c>
      <c r="Y25" s="75">
        <v>4.8048536063486906E-2</v>
      </c>
      <c r="Z25" s="75">
        <v>7.3798575421512941E-2</v>
      </c>
      <c r="AA25" s="76">
        <v>2.4229681446368233E-2</v>
      </c>
      <c r="AB25" s="75">
        <v>5.492568253550204E-3</v>
      </c>
      <c r="AC25" s="75">
        <v>3.3399575190841144E-3</v>
      </c>
      <c r="AD25" s="75">
        <v>8.8207251946350335E-3</v>
      </c>
      <c r="AE25" s="75">
        <v>7.3854988984267548E-3</v>
      </c>
      <c r="AF25" s="76">
        <v>1.2004709877050303E-2</v>
      </c>
      <c r="AG25" s="75">
        <v>2.5423670408887603E-2</v>
      </c>
      <c r="AH25" s="75">
        <v>1.3267517808815547E-2</v>
      </c>
      <c r="AI25" s="75">
        <v>4.6080945963569968E-3</v>
      </c>
      <c r="AJ25" s="75">
        <v>3.5145356610765174E-3</v>
      </c>
      <c r="AK25" s="76">
        <v>6.223674595420098E-3</v>
      </c>
      <c r="AL25" s="75">
        <v>5.661746309732299E-2</v>
      </c>
      <c r="AM25" s="75">
        <v>3.5960072330814122E-2</v>
      </c>
      <c r="AN25" s="75">
        <v>3.7926046469577798E-2</v>
      </c>
      <c r="AO25" s="75">
        <v>3.5750476267682706E-2</v>
      </c>
      <c r="AP25" s="76">
        <v>0</v>
      </c>
      <c r="AQ25" s="75">
        <v>4.5255111896023619E-3</v>
      </c>
      <c r="AR25" s="255">
        <v>2.0851491190179417E-2</v>
      </c>
    </row>
    <row r="26" spans="1:44" ht="15" customHeight="1">
      <c r="A26" s="21">
        <v>23</v>
      </c>
      <c r="B26" s="22" t="s">
        <v>292</v>
      </c>
      <c r="C26" s="74">
        <v>6.3810779767728757E-4</v>
      </c>
      <c r="D26" s="75">
        <v>2.1030494216614089E-4</v>
      </c>
      <c r="E26" s="75">
        <v>2.6577752005412197E-4</v>
      </c>
      <c r="F26" s="75">
        <v>2.6299144445554113E-3</v>
      </c>
      <c r="G26" s="76">
        <v>1.9629434576530855E-3</v>
      </c>
      <c r="H26" s="75">
        <v>7.9030558482613277E-4</v>
      </c>
      <c r="I26" s="75">
        <v>3.0298005758128458E-3</v>
      </c>
      <c r="J26" s="75">
        <v>4.7247814788566029E-4</v>
      </c>
      <c r="K26" s="75">
        <v>1.5734324712740619E-3</v>
      </c>
      <c r="L26" s="76">
        <v>4.6434864304007974E-4</v>
      </c>
      <c r="M26" s="75">
        <v>9.1615559555502856E-4</v>
      </c>
      <c r="N26" s="75">
        <v>5.5243584749039871E-4</v>
      </c>
      <c r="O26" s="75">
        <v>5.9495758718190381E-4</v>
      </c>
      <c r="P26" s="75">
        <v>6.2104568567325231E-4</v>
      </c>
      <c r="Q26" s="76">
        <v>4.8056229967865008E-4</v>
      </c>
      <c r="R26" s="75">
        <v>1.0506418765214374E-3</v>
      </c>
      <c r="S26" s="75">
        <v>5.8045397610973631E-4</v>
      </c>
      <c r="T26" s="75">
        <v>1.3489360267089333E-4</v>
      </c>
      <c r="U26" s="75">
        <v>3.7362044710996463E-4</v>
      </c>
      <c r="V26" s="76">
        <v>1.1717815205103026E-3</v>
      </c>
      <c r="W26" s="75">
        <v>7.1646599966084445E-4</v>
      </c>
      <c r="X26" s="75">
        <v>5.1725852979210183E-4</v>
      </c>
      <c r="Y26" s="75">
        <v>2.7897402562227459E-3</v>
      </c>
      <c r="Z26" s="75">
        <v>9.0388603372103509E-3</v>
      </c>
      <c r="AA26" s="76">
        <v>2.4108446442705203E-3</v>
      </c>
      <c r="AB26" s="75">
        <v>1.2318985255449027E-3</v>
      </c>
      <c r="AC26" s="75">
        <v>3.0017820706216728E-4</v>
      </c>
      <c r="AD26" s="75">
        <v>2.6048825950557926E-3</v>
      </c>
      <c r="AE26" s="75">
        <v>3.1775322172449029E-3</v>
      </c>
      <c r="AF26" s="76">
        <v>3.9924422903146305E-3</v>
      </c>
      <c r="AG26" s="75">
        <v>9.1005575426771693E-3</v>
      </c>
      <c r="AH26" s="75">
        <v>4.9879283638984417E-3</v>
      </c>
      <c r="AI26" s="75">
        <v>2.217102117115159E-3</v>
      </c>
      <c r="AJ26" s="75">
        <v>3.4381327119226802E-4</v>
      </c>
      <c r="AK26" s="76">
        <v>8.4569720755708455E-4</v>
      </c>
      <c r="AL26" s="75">
        <v>1.1546159619714787E-2</v>
      </c>
      <c r="AM26" s="75">
        <v>9.1936968861981942E-3</v>
      </c>
      <c r="AN26" s="75">
        <v>5.8312991592080286E-3</v>
      </c>
      <c r="AO26" s="75">
        <v>1.1106157026468323E-2</v>
      </c>
      <c r="AP26" s="76">
        <v>0</v>
      </c>
      <c r="AQ26" s="75">
        <v>1.3797290212202323E-3</v>
      </c>
      <c r="AR26" s="255">
        <v>1.9921221999034612E-3</v>
      </c>
    </row>
    <row r="27" spans="1:44" ht="15" customHeight="1">
      <c r="A27" s="21">
        <v>24</v>
      </c>
      <c r="B27" s="22" t="s">
        <v>293</v>
      </c>
      <c r="C27" s="74">
        <v>2.7651337899349131E-4</v>
      </c>
      <c r="D27" s="75">
        <v>1.4020329477742728E-4</v>
      </c>
      <c r="E27" s="75">
        <v>0</v>
      </c>
      <c r="F27" s="75">
        <v>1.4647624754485836E-3</v>
      </c>
      <c r="G27" s="76">
        <v>4.1379121668296752E-4</v>
      </c>
      <c r="H27" s="75">
        <v>1.0537407797681771E-4</v>
      </c>
      <c r="I27" s="75">
        <v>1.7033207217256297E-3</v>
      </c>
      <c r="J27" s="75">
        <v>3.9373178990471691E-4</v>
      </c>
      <c r="K27" s="75">
        <v>1.13756738703605E-3</v>
      </c>
      <c r="L27" s="76">
        <v>1.9797810362173944E-5</v>
      </c>
      <c r="M27" s="75">
        <v>1.5628536630056371E-3</v>
      </c>
      <c r="N27" s="75">
        <v>1.8653677967208268E-4</v>
      </c>
      <c r="O27" s="75">
        <v>3.7307571473452721E-5</v>
      </c>
      <c r="P27" s="75">
        <v>1.9407677677289135E-5</v>
      </c>
      <c r="Q27" s="76">
        <v>7.5218446906223492E-5</v>
      </c>
      <c r="R27" s="75">
        <v>5.7691495898275354E-4</v>
      </c>
      <c r="S27" s="75">
        <v>1.8330125561360095E-4</v>
      </c>
      <c r="T27" s="75">
        <v>3.3723400667723333E-5</v>
      </c>
      <c r="U27" s="75">
        <v>2.1605008463315345E-4</v>
      </c>
      <c r="V27" s="76">
        <v>2.4755947616414844E-5</v>
      </c>
      <c r="W27" s="75">
        <v>1.5897914193657792E-3</v>
      </c>
      <c r="X27" s="75">
        <v>5.45395120148925E-3</v>
      </c>
      <c r="Y27" s="75">
        <v>1.1646488448308551E-3</v>
      </c>
      <c r="Z27" s="75">
        <v>0</v>
      </c>
      <c r="AA27" s="76">
        <v>1.0010547445318684E-3</v>
      </c>
      <c r="AB27" s="75">
        <v>2.0644920117752507E-3</v>
      </c>
      <c r="AC27" s="75">
        <v>9.4993103500685846E-6</v>
      </c>
      <c r="AD27" s="75">
        <v>1.5169151638872802E-3</v>
      </c>
      <c r="AE27" s="75">
        <v>3.8544284969022295E-3</v>
      </c>
      <c r="AF27" s="76">
        <v>1.8341137490073659E-2</v>
      </c>
      <c r="AG27" s="75">
        <v>3.9627569761752158E-3</v>
      </c>
      <c r="AH27" s="75">
        <v>2.4103453722297951E-3</v>
      </c>
      <c r="AI27" s="75">
        <v>2.1736295265834891E-5</v>
      </c>
      <c r="AJ27" s="75">
        <v>4.0111548305764603E-4</v>
      </c>
      <c r="AK27" s="76">
        <v>2.2579294376524103E-4</v>
      </c>
      <c r="AL27" s="75">
        <v>3.1461095821866403E-2</v>
      </c>
      <c r="AM27" s="75">
        <v>1.068402959469574E-2</v>
      </c>
      <c r="AN27" s="75">
        <v>8.9805020643100378E-3</v>
      </c>
      <c r="AO27" s="75">
        <v>9.174064015781011E-3</v>
      </c>
      <c r="AP27" s="76">
        <v>0</v>
      </c>
      <c r="AQ27" s="75">
        <v>1.0844670106791026E-2</v>
      </c>
      <c r="AR27" s="255">
        <v>2.1665890890130448E-3</v>
      </c>
    </row>
    <row r="28" spans="1:44" ht="15" customHeight="1">
      <c r="A28" s="27">
        <v>25</v>
      </c>
      <c r="B28" s="28" t="s">
        <v>182</v>
      </c>
      <c r="C28" s="78">
        <v>6.7823768806454812E-2</v>
      </c>
      <c r="D28" s="79">
        <v>2.4290220820189275E-2</v>
      </c>
      <c r="E28" s="79">
        <v>7.5867401179085719E-2</v>
      </c>
      <c r="F28" s="79">
        <v>1.9408102799693731E-2</v>
      </c>
      <c r="G28" s="80">
        <v>5.6603902632532878E-2</v>
      </c>
      <c r="H28" s="79">
        <v>7.3867228661749204E-2</v>
      </c>
      <c r="I28" s="79">
        <v>7.297146560950242E-2</v>
      </c>
      <c r="J28" s="79">
        <v>6.9296795023230176E-2</v>
      </c>
      <c r="K28" s="79">
        <v>2.0848654958134011E-2</v>
      </c>
      <c r="L28" s="80">
        <v>1.0442445065575748E-2</v>
      </c>
      <c r="M28" s="79">
        <v>2.9122969637525732E-2</v>
      </c>
      <c r="N28" s="79">
        <v>9.0276626869762178E-3</v>
      </c>
      <c r="O28" s="79">
        <v>1.3819509896324222E-2</v>
      </c>
      <c r="P28" s="79">
        <v>4.6461980359430194E-2</v>
      </c>
      <c r="Q28" s="80">
        <v>5.068887560958283E-2</v>
      </c>
      <c r="R28" s="79">
        <v>4.2035055791897862E-2</v>
      </c>
      <c r="S28" s="79">
        <v>5.1874255338649068E-2</v>
      </c>
      <c r="T28" s="79">
        <v>4.3821150353373063E-2</v>
      </c>
      <c r="U28" s="79">
        <v>3.8010194964895924E-2</v>
      </c>
      <c r="V28" s="80">
        <v>4.4379162093693011E-2</v>
      </c>
      <c r="W28" s="79">
        <v>5.3048160081397323E-2</v>
      </c>
      <c r="X28" s="79">
        <v>1.815520597973597E-2</v>
      </c>
      <c r="Y28" s="79">
        <v>1.9880284932694132E-2</v>
      </c>
      <c r="Z28" s="79">
        <v>1.4741682445225859E-2</v>
      </c>
      <c r="AA28" s="80">
        <v>1.0753544824910677E-2</v>
      </c>
      <c r="AB28" s="79">
        <v>5.3396429193446303E-3</v>
      </c>
      <c r="AC28" s="79">
        <v>1.3356030352196431E-3</v>
      </c>
      <c r="AD28" s="79">
        <v>2.6727343273222157E-2</v>
      </c>
      <c r="AE28" s="79">
        <v>1.0252607344109063E-2</v>
      </c>
      <c r="AF28" s="80">
        <v>9.8524055970864478E-3</v>
      </c>
      <c r="AG28" s="79">
        <v>1.1612600878009111E-2</v>
      </c>
      <c r="AH28" s="79">
        <v>4.8751093349119146E-2</v>
      </c>
      <c r="AI28" s="79">
        <v>3.840803373473025E-2</v>
      </c>
      <c r="AJ28" s="79">
        <v>1.3007602093440807E-2</v>
      </c>
      <c r="AK28" s="80">
        <v>2.1552962813954826E-2</v>
      </c>
      <c r="AL28" s="79">
        <v>5.220165123842882E-2</v>
      </c>
      <c r="AM28" s="79">
        <v>0.12223377690050539</v>
      </c>
      <c r="AN28" s="79">
        <v>2.211976011813278E-2</v>
      </c>
      <c r="AO28" s="79">
        <v>3.1643089727480304E-2</v>
      </c>
      <c r="AP28" s="80">
        <v>0.22681140234754213</v>
      </c>
      <c r="AQ28" s="79">
        <v>1.0072021854907695E-2</v>
      </c>
      <c r="AR28" s="256">
        <v>2.6706213757059734E-2</v>
      </c>
    </row>
    <row r="29" spans="1:44" ht="15" customHeight="1">
      <c r="A29" s="21">
        <v>26</v>
      </c>
      <c r="B29" s="22" t="s">
        <v>183</v>
      </c>
      <c r="C29" s="74">
        <v>5.3955559336935095E-3</v>
      </c>
      <c r="D29" s="75">
        <v>6.0287416754293728E-3</v>
      </c>
      <c r="E29" s="75">
        <v>9.5196675364840055E-3</v>
      </c>
      <c r="F29" s="75">
        <v>3.388927727287859E-2</v>
      </c>
      <c r="G29" s="76">
        <v>1.2889083435356236E-2</v>
      </c>
      <c r="H29" s="75">
        <v>1.5121180189673341E-2</v>
      </c>
      <c r="I29" s="75">
        <v>1.0023967079181803E-2</v>
      </c>
      <c r="J29" s="75">
        <v>9.2920702417513198E-3</v>
      </c>
      <c r="K29" s="75">
        <v>7.9575739992308256E-3</v>
      </c>
      <c r="L29" s="76">
        <v>3.6589953151181481E-3</v>
      </c>
      <c r="M29" s="75">
        <v>1.0810636027549338E-2</v>
      </c>
      <c r="N29" s="75">
        <v>4.006953517186853E-3</v>
      </c>
      <c r="O29" s="75">
        <v>6.3894125039271124E-3</v>
      </c>
      <c r="P29" s="75">
        <v>1.2712028878624384E-2</v>
      </c>
      <c r="Q29" s="76">
        <v>6.535647275629641E-3</v>
      </c>
      <c r="R29" s="75">
        <v>5.4079914447732911E-3</v>
      </c>
      <c r="S29" s="75">
        <v>4.8269330644914914E-3</v>
      </c>
      <c r="T29" s="75">
        <v>4.5382062041421974E-3</v>
      </c>
      <c r="U29" s="75">
        <v>5.6514153717198562E-3</v>
      </c>
      <c r="V29" s="76">
        <v>4.5303384138039166E-3</v>
      </c>
      <c r="W29" s="75">
        <v>1.3154994064778701E-2</v>
      </c>
      <c r="X29" s="75">
        <v>1.7578263773429397E-2</v>
      </c>
      <c r="Y29" s="75">
        <v>2.6786923431109666E-2</v>
      </c>
      <c r="Z29" s="75">
        <v>2.7409611396627898E-2</v>
      </c>
      <c r="AA29" s="76">
        <v>1.6881108295764915E-2</v>
      </c>
      <c r="AB29" s="75">
        <v>4.2891308318713385E-2</v>
      </c>
      <c r="AC29" s="75">
        <v>7.4675978523959158E-2</v>
      </c>
      <c r="AD29" s="75">
        <v>2.5405404351479772E-2</v>
      </c>
      <c r="AE29" s="75">
        <v>7.2518442190039707E-3</v>
      </c>
      <c r="AF29" s="76">
        <v>2.1046578493387005E-2</v>
      </c>
      <c r="AG29" s="75">
        <v>1.02204671229006E-2</v>
      </c>
      <c r="AH29" s="75">
        <v>8.8675756783410022E-3</v>
      </c>
      <c r="AI29" s="75">
        <v>2.5518410642090161E-2</v>
      </c>
      <c r="AJ29" s="75">
        <v>3.7093631814188024E-2</v>
      </c>
      <c r="AK29" s="76">
        <v>4.6718612728153504E-3</v>
      </c>
      <c r="AL29" s="75">
        <v>1.9852389291968978E-2</v>
      </c>
      <c r="AM29" s="75">
        <v>5.6500168904373626E-3</v>
      </c>
      <c r="AN29" s="75">
        <v>1.0381822017298014E-2</v>
      </c>
      <c r="AO29" s="75">
        <v>3.5128963830678393E-3</v>
      </c>
      <c r="AP29" s="76">
        <v>0</v>
      </c>
      <c r="AQ29" s="75">
        <v>2.8422417837136787E-3</v>
      </c>
      <c r="AR29" s="255">
        <v>1.3915036044972887E-2</v>
      </c>
    </row>
    <row r="30" spans="1:44" ht="15" customHeight="1">
      <c r="A30" s="21">
        <v>27</v>
      </c>
      <c r="B30" s="22" t="s">
        <v>184</v>
      </c>
      <c r="C30" s="74">
        <v>8.8626083010734391E-4</v>
      </c>
      <c r="D30" s="75">
        <v>6.6596565019277952E-4</v>
      </c>
      <c r="E30" s="75">
        <v>5.5571663284043689E-4</v>
      </c>
      <c r="F30" s="75">
        <v>2.3303039382136558E-3</v>
      </c>
      <c r="G30" s="76">
        <v>1.3986827076308572E-3</v>
      </c>
      <c r="H30" s="75">
        <v>2.0021074815595365E-3</v>
      </c>
      <c r="I30" s="75">
        <v>1.1908171417373871E-3</v>
      </c>
      <c r="J30" s="75">
        <v>2.5198834553901883E-3</v>
      </c>
      <c r="K30" s="75">
        <v>1.3129929627355595E-3</v>
      </c>
      <c r="L30" s="76">
        <v>2.0697710833181851E-4</v>
      </c>
      <c r="M30" s="75">
        <v>1.4442923506396922E-3</v>
      </c>
      <c r="N30" s="75">
        <v>5.7395932206794672E-4</v>
      </c>
      <c r="O30" s="75">
        <v>1.6101162425384856E-4</v>
      </c>
      <c r="P30" s="75">
        <v>3.3381205604937313E-3</v>
      </c>
      <c r="Q30" s="76">
        <v>1.8136003309611663E-3</v>
      </c>
      <c r="R30" s="75">
        <v>9.0524054539570264E-4</v>
      </c>
      <c r="S30" s="75">
        <v>1.1303577429505392E-3</v>
      </c>
      <c r="T30" s="75">
        <v>2.4714435060774385E-3</v>
      </c>
      <c r="U30" s="75">
        <v>6.4977469062602543E-4</v>
      </c>
      <c r="V30" s="76">
        <v>1.5348687522177204E-3</v>
      </c>
      <c r="W30" s="75">
        <v>2.4292012887909106E-3</v>
      </c>
      <c r="X30" s="75">
        <v>2.9756575862215969E-3</v>
      </c>
      <c r="Y30" s="75">
        <v>9.47969989978603E-4</v>
      </c>
      <c r="Z30" s="75">
        <v>1.3524479307546659E-3</v>
      </c>
      <c r="AA30" s="76">
        <v>1.7698578606178482E-2</v>
      </c>
      <c r="AB30" s="75">
        <v>1.0989384433050564E-2</v>
      </c>
      <c r="AC30" s="75">
        <v>2.5410655186433467E-2</v>
      </c>
      <c r="AD30" s="75">
        <v>2.0515400198485814E-2</v>
      </c>
      <c r="AE30" s="75">
        <v>9.2997788230627619E-3</v>
      </c>
      <c r="AF30" s="76">
        <v>8.653029929625674E-4</v>
      </c>
      <c r="AG30" s="75">
        <v>1.7229378157283548E-3</v>
      </c>
      <c r="AH30" s="75">
        <v>9.2458512461193569E-3</v>
      </c>
      <c r="AI30" s="75">
        <v>1.2607051254184237E-2</v>
      </c>
      <c r="AJ30" s="75">
        <v>8.1369140848836768E-3</v>
      </c>
      <c r="AK30" s="76">
        <v>4.6677559465650737E-3</v>
      </c>
      <c r="AL30" s="75">
        <v>7.1178383787840879E-3</v>
      </c>
      <c r="AM30" s="75">
        <v>6.9085200665019572E-3</v>
      </c>
      <c r="AN30" s="75">
        <v>4.8820179007323028E-3</v>
      </c>
      <c r="AO30" s="75">
        <v>1.6861902638725629E-2</v>
      </c>
      <c r="AP30" s="76">
        <v>0</v>
      </c>
      <c r="AQ30" s="75">
        <v>1.8957476751565991E-2</v>
      </c>
      <c r="AR30" s="255">
        <v>5.6588614743313575E-3</v>
      </c>
    </row>
    <row r="31" spans="1:44" ht="15" customHeight="1">
      <c r="A31" s="21">
        <v>28</v>
      </c>
      <c r="B31" s="22" t="s">
        <v>294</v>
      </c>
      <c r="C31" s="74">
        <v>5.789764750925256E-2</v>
      </c>
      <c r="D31" s="75">
        <v>7.2800560813179108E-2</v>
      </c>
      <c r="E31" s="75">
        <v>4.4795592925485649E-2</v>
      </c>
      <c r="F31" s="75">
        <v>0.22900229701388194</v>
      </c>
      <c r="G31" s="76">
        <v>3.1174551498197787E-2</v>
      </c>
      <c r="H31" s="75">
        <v>2.3234984193888305E-2</v>
      </c>
      <c r="I31" s="75">
        <v>4.2854343467840401E-2</v>
      </c>
      <c r="J31" s="75">
        <v>3.2994723994015276E-2</v>
      </c>
      <c r="K31" s="75">
        <v>2.0082180135077694E-2</v>
      </c>
      <c r="L31" s="76">
        <v>2.0542927952168489E-2</v>
      </c>
      <c r="M31" s="75">
        <v>6.114530227745503E-2</v>
      </c>
      <c r="N31" s="75">
        <v>1.5341215229723631E-2</v>
      </c>
      <c r="O31" s="75">
        <v>4.2884071630537229E-2</v>
      </c>
      <c r="P31" s="75">
        <v>3.1867406746108759E-2</v>
      </c>
      <c r="Q31" s="76">
        <v>2.5992152208706116E-2</v>
      </c>
      <c r="R31" s="75">
        <v>2.0370257454163404E-2</v>
      </c>
      <c r="S31" s="75">
        <v>2.056029083799224E-2</v>
      </c>
      <c r="T31" s="75">
        <v>1.2891974312403949E-2</v>
      </c>
      <c r="U31" s="75">
        <v>1.7964645759083037E-2</v>
      </c>
      <c r="V31" s="76">
        <v>0.15063168926334553</v>
      </c>
      <c r="W31" s="75">
        <v>4.3825250127183316E-2</v>
      </c>
      <c r="X31" s="75">
        <v>3.7134615111338476E-2</v>
      </c>
      <c r="Y31" s="75">
        <v>2.2317922049781967E-2</v>
      </c>
      <c r="Z31" s="75">
        <v>6.1851952033180058E-2</v>
      </c>
      <c r="AA31" s="76">
        <v>5.261079580388333E-2</v>
      </c>
      <c r="AB31" s="75">
        <v>3.5661338351549852E-2</v>
      </c>
      <c r="AC31" s="75">
        <v>2.4584215185977499E-3</v>
      </c>
      <c r="AD31" s="75">
        <v>0.17646714747807979</v>
      </c>
      <c r="AE31" s="75">
        <v>2.5967810779465469E-2</v>
      </c>
      <c r="AF31" s="76">
        <v>3.4598428215449492E-2</v>
      </c>
      <c r="AG31" s="75">
        <v>2.4048766031936376E-2</v>
      </c>
      <c r="AH31" s="75">
        <v>1.5364624465270985E-2</v>
      </c>
      <c r="AI31" s="75">
        <v>3.829935225840108E-2</v>
      </c>
      <c r="AJ31" s="75">
        <v>2.2748978110555068E-2</v>
      </c>
      <c r="AK31" s="76">
        <v>1.6269407929848184E-2</v>
      </c>
      <c r="AL31" s="75">
        <v>0.1076682511883913</v>
      </c>
      <c r="AM31" s="75">
        <v>2.594503652971061E-2</v>
      </c>
      <c r="AN31" s="75">
        <v>3.6148027604496279E-2</v>
      </c>
      <c r="AO31" s="75">
        <v>3.5763987407617583E-2</v>
      </c>
      <c r="AP31" s="76">
        <v>5.0833995234312944E-2</v>
      </c>
      <c r="AQ31" s="75">
        <v>9.4511437953585922E-2</v>
      </c>
      <c r="AR31" s="255">
        <v>3.6487151313533091E-2</v>
      </c>
    </row>
    <row r="32" spans="1:44" ht="15" customHeight="1">
      <c r="A32" s="21">
        <v>29</v>
      </c>
      <c r="B32" s="22" t="s">
        <v>185</v>
      </c>
      <c r="C32" s="74">
        <v>3.7152053998099855E-3</v>
      </c>
      <c r="D32" s="75">
        <v>1.6473887136347705E-3</v>
      </c>
      <c r="E32" s="75">
        <v>4.542379433652266E-3</v>
      </c>
      <c r="F32" s="75">
        <v>8.6554146276507215E-3</v>
      </c>
      <c r="G32" s="76">
        <v>4.8389634017057771E-3</v>
      </c>
      <c r="H32" s="75">
        <v>5.795574288724974E-3</v>
      </c>
      <c r="I32" s="75">
        <v>5.3360666857599371E-3</v>
      </c>
      <c r="J32" s="75">
        <v>7.2446649342467907E-3</v>
      </c>
      <c r="K32" s="75">
        <v>5.2573695609637611E-3</v>
      </c>
      <c r="L32" s="76">
        <v>6.3892933441561368E-4</v>
      </c>
      <c r="M32" s="75">
        <v>6.5208721801269685E-3</v>
      </c>
      <c r="N32" s="75">
        <v>2.0303811018153616E-3</v>
      </c>
      <c r="O32" s="75">
        <v>2.1363493559535028E-3</v>
      </c>
      <c r="P32" s="75">
        <v>5.4535574273182471E-3</v>
      </c>
      <c r="Q32" s="76">
        <v>6.1094094098277079E-3</v>
      </c>
      <c r="R32" s="75">
        <v>9.0055017987551774E-3</v>
      </c>
      <c r="S32" s="75">
        <v>1.4816851495432744E-2</v>
      </c>
      <c r="T32" s="75">
        <v>1.2116336097046312E-2</v>
      </c>
      <c r="U32" s="75">
        <v>2.8638819489342072E-3</v>
      </c>
      <c r="V32" s="76">
        <v>5.2895208073739713E-3</v>
      </c>
      <c r="W32" s="75">
        <v>8.4343734102085809E-3</v>
      </c>
      <c r="X32" s="75">
        <v>1.0402012192522488E-2</v>
      </c>
      <c r="Y32" s="75">
        <v>4.3877468107581051E-2</v>
      </c>
      <c r="Z32" s="75">
        <v>9.7376251014335957E-3</v>
      </c>
      <c r="AA32" s="76">
        <v>3.7832248857360092E-2</v>
      </c>
      <c r="AB32" s="75">
        <v>5.8770055520392168E-2</v>
      </c>
      <c r="AC32" s="75">
        <v>3.3532565535742105E-3</v>
      </c>
      <c r="AD32" s="75">
        <v>1.204953176455449E-2</v>
      </c>
      <c r="AE32" s="75">
        <v>0.19733035556456169</v>
      </c>
      <c r="AF32" s="76">
        <v>3.0373230373230375E-2</v>
      </c>
      <c r="AG32" s="75">
        <v>1.3021964011274905E-2</v>
      </c>
      <c r="AH32" s="75">
        <v>1.3701539249740184E-2</v>
      </c>
      <c r="AI32" s="75">
        <v>7.014302482284919E-2</v>
      </c>
      <c r="AJ32" s="75">
        <v>1.3809833059556098E-2</v>
      </c>
      <c r="AK32" s="76">
        <v>6.2351695089208736E-2</v>
      </c>
      <c r="AL32" s="75">
        <v>2.5419064298223666E-2</v>
      </c>
      <c r="AM32" s="75">
        <v>1.6155206560113398E-2</v>
      </c>
      <c r="AN32" s="75">
        <v>3.2365970527077119E-2</v>
      </c>
      <c r="AO32" s="75">
        <v>1.7929282693580857E-2</v>
      </c>
      <c r="AP32" s="76">
        <v>0</v>
      </c>
      <c r="AQ32" s="75">
        <v>7.5498772041171114E-2</v>
      </c>
      <c r="AR32" s="255">
        <v>1.6559586785160261E-2</v>
      </c>
    </row>
    <row r="33" spans="1:46" ht="15" customHeight="1">
      <c r="A33" s="27">
        <v>30</v>
      </c>
      <c r="B33" s="28" t="s">
        <v>186</v>
      </c>
      <c r="C33" s="78">
        <v>0</v>
      </c>
      <c r="D33" s="79">
        <v>0</v>
      </c>
      <c r="E33" s="79">
        <v>0</v>
      </c>
      <c r="F33" s="79">
        <v>0</v>
      </c>
      <c r="G33" s="80">
        <v>0</v>
      </c>
      <c r="H33" s="79">
        <v>0</v>
      </c>
      <c r="I33" s="79">
        <v>0</v>
      </c>
      <c r="J33" s="79">
        <v>0</v>
      </c>
      <c r="K33" s="79">
        <v>0</v>
      </c>
      <c r="L33" s="80">
        <v>0</v>
      </c>
      <c r="M33" s="79">
        <v>0</v>
      </c>
      <c r="N33" s="79">
        <v>0</v>
      </c>
      <c r="O33" s="79">
        <v>0</v>
      </c>
      <c r="P33" s="79">
        <v>0</v>
      </c>
      <c r="Q33" s="80">
        <v>0</v>
      </c>
      <c r="R33" s="79">
        <v>0</v>
      </c>
      <c r="S33" s="79">
        <v>0</v>
      </c>
      <c r="T33" s="79">
        <v>0</v>
      </c>
      <c r="U33" s="79">
        <v>0</v>
      </c>
      <c r="V33" s="80">
        <v>0</v>
      </c>
      <c r="W33" s="79">
        <v>0</v>
      </c>
      <c r="X33" s="79">
        <v>0</v>
      </c>
      <c r="Y33" s="79">
        <v>0</v>
      </c>
      <c r="Z33" s="79">
        <v>0</v>
      </c>
      <c r="AA33" s="80">
        <v>0</v>
      </c>
      <c r="AB33" s="79">
        <v>0</v>
      </c>
      <c r="AC33" s="79">
        <v>0</v>
      </c>
      <c r="AD33" s="79">
        <v>0</v>
      </c>
      <c r="AE33" s="79">
        <v>0</v>
      </c>
      <c r="AF33" s="80">
        <v>0</v>
      </c>
      <c r="AG33" s="79">
        <v>0</v>
      </c>
      <c r="AH33" s="79">
        <v>0</v>
      </c>
      <c r="AI33" s="79">
        <v>0</v>
      </c>
      <c r="AJ33" s="79">
        <v>0</v>
      </c>
      <c r="AK33" s="80">
        <v>0</v>
      </c>
      <c r="AL33" s="79">
        <v>0</v>
      </c>
      <c r="AM33" s="79">
        <v>0</v>
      </c>
      <c r="AN33" s="79">
        <v>0</v>
      </c>
      <c r="AO33" s="79">
        <v>0</v>
      </c>
      <c r="AP33" s="80">
        <v>0</v>
      </c>
      <c r="AQ33" s="79">
        <v>0.24661276525290432</v>
      </c>
      <c r="AR33" s="256">
        <v>8.4601768202514883E-4</v>
      </c>
    </row>
    <row r="34" spans="1:46" ht="15" customHeight="1">
      <c r="A34" s="21">
        <v>31</v>
      </c>
      <c r="B34" s="22" t="s">
        <v>187</v>
      </c>
      <c r="C34" s="74">
        <v>2.8360346563435006E-5</v>
      </c>
      <c r="D34" s="75">
        <v>2.1030494216614089E-4</v>
      </c>
      <c r="E34" s="75">
        <v>0</v>
      </c>
      <c r="F34" s="75">
        <v>9.3212157528546223E-4</v>
      </c>
      <c r="G34" s="76">
        <v>2.2228453788754454E-4</v>
      </c>
      <c r="H34" s="75">
        <v>0</v>
      </c>
      <c r="I34" s="75">
        <v>1.2058907764429237E-4</v>
      </c>
      <c r="J34" s="75">
        <v>0</v>
      </c>
      <c r="K34" s="75">
        <v>3.2791088380754467E-4</v>
      </c>
      <c r="L34" s="76">
        <v>5.3994028260474391E-6</v>
      </c>
      <c r="M34" s="75">
        <v>7.1136787419566927E-4</v>
      </c>
      <c r="N34" s="75">
        <v>2.0806025424963069E-5</v>
      </c>
      <c r="O34" s="75">
        <v>0</v>
      </c>
      <c r="P34" s="75">
        <v>5.6282265264138499E-4</v>
      </c>
      <c r="Q34" s="76">
        <v>4.137014579842292E-4</v>
      </c>
      <c r="R34" s="75">
        <v>9.8966712475903238E-4</v>
      </c>
      <c r="S34" s="75">
        <v>8.2485565026120425E-4</v>
      </c>
      <c r="T34" s="75">
        <v>3.1796349200996287E-4</v>
      </c>
      <c r="U34" s="75">
        <v>2.0955233772689319E-4</v>
      </c>
      <c r="V34" s="76">
        <v>9.9023790465659376E-5</v>
      </c>
      <c r="W34" s="75">
        <v>1.6321858572155334E-4</v>
      </c>
      <c r="X34" s="75">
        <v>5.1157437012405683E-4</v>
      </c>
      <c r="Y34" s="75">
        <v>1.0833942742612605E-4</v>
      </c>
      <c r="Z34" s="75">
        <v>1.3524479307546659E-4</v>
      </c>
      <c r="AA34" s="76">
        <v>2.1302722072217959E-4</v>
      </c>
      <c r="AB34" s="75">
        <v>2.0814837155758701E-4</v>
      </c>
      <c r="AC34" s="75">
        <v>0</v>
      </c>
      <c r="AD34" s="75">
        <v>4.0165105881848296E-4</v>
      </c>
      <c r="AE34" s="75">
        <v>4.2252124462686634E-3</v>
      </c>
      <c r="AF34" s="76">
        <v>1.2870012870012869E-4</v>
      </c>
      <c r="AG34" s="75">
        <v>0</v>
      </c>
      <c r="AH34" s="75">
        <v>9.2909788577139678E-5</v>
      </c>
      <c r="AI34" s="75">
        <v>0</v>
      </c>
      <c r="AJ34" s="75">
        <v>4.0111548305764603E-4</v>
      </c>
      <c r="AK34" s="76">
        <v>4.7621784503214471E-4</v>
      </c>
      <c r="AL34" s="75">
        <v>2.2516887665749311E-4</v>
      </c>
      <c r="AM34" s="75">
        <v>4.3054056023262438E-4</v>
      </c>
      <c r="AN34" s="75">
        <v>2.1095139077238344E-4</v>
      </c>
      <c r="AO34" s="75">
        <v>7.1609041654844424E-4</v>
      </c>
      <c r="AP34" s="76">
        <v>0</v>
      </c>
      <c r="AQ34" s="75">
        <v>1.6556748254642787E-4</v>
      </c>
      <c r="AR34" s="255">
        <v>2.8967372798444167E-4</v>
      </c>
    </row>
    <row r="35" spans="1:46" ht="15" customHeight="1">
      <c r="A35" s="21">
        <v>32</v>
      </c>
      <c r="B35" s="22" t="s">
        <v>295</v>
      </c>
      <c r="C35" s="74">
        <v>3.3323407212036129E-4</v>
      </c>
      <c r="D35" s="75">
        <v>0</v>
      </c>
      <c r="E35" s="75">
        <v>0</v>
      </c>
      <c r="F35" s="75">
        <v>0</v>
      </c>
      <c r="G35" s="76">
        <v>0</v>
      </c>
      <c r="H35" s="75">
        <v>0</v>
      </c>
      <c r="I35" s="75">
        <v>0</v>
      </c>
      <c r="J35" s="75">
        <v>0</v>
      </c>
      <c r="K35" s="75">
        <v>2.6988550107616844E-6</v>
      </c>
      <c r="L35" s="76">
        <v>0</v>
      </c>
      <c r="M35" s="75">
        <v>0</v>
      </c>
      <c r="N35" s="75">
        <v>2.1523474577548002E-6</v>
      </c>
      <c r="O35" s="75">
        <v>0</v>
      </c>
      <c r="P35" s="75">
        <v>0</v>
      </c>
      <c r="Q35" s="76">
        <v>0</v>
      </c>
      <c r="R35" s="75">
        <v>0</v>
      </c>
      <c r="S35" s="75">
        <v>0</v>
      </c>
      <c r="T35" s="75">
        <v>0</v>
      </c>
      <c r="U35" s="75">
        <v>0</v>
      </c>
      <c r="V35" s="76">
        <v>0</v>
      </c>
      <c r="W35" s="75">
        <v>0</v>
      </c>
      <c r="X35" s="75">
        <v>5.6841596680450752E-6</v>
      </c>
      <c r="Y35" s="75">
        <v>2.9793342542184663E-4</v>
      </c>
      <c r="Z35" s="75">
        <v>0</v>
      </c>
      <c r="AA35" s="76">
        <v>2.7710857980120924E-5</v>
      </c>
      <c r="AB35" s="75">
        <v>1.5292533420557412E-4</v>
      </c>
      <c r="AC35" s="75">
        <v>5.6995862100411507E-6</v>
      </c>
      <c r="AD35" s="75">
        <v>3.1020720125252738E-3</v>
      </c>
      <c r="AE35" s="75">
        <v>8.838454606990571E-4</v>
      </c>
      <c r="AF35" s="76">
        <v>2.7383006106410362E-5</v>
      </c>
      <c r="AG35" s="75">
        <v>2.4121129420196966E-5</v>
      </c>
      <c r="AH35" s="75">
        <v>1.4557636587343829E-2</v>
      </c>
      <c r="AI35" s="75">
        <v>0</v>
      </c>
      <c r="AJ35" s="75">
        <v>0</v>
      </c>
      <c r="AK35" s="76">
        <v>4.9263915003325311E-5</v>
      </c>
      <c r="AL35" s="75">
        <v>0</v>
      </c>
      <c r="AM35" s="75">
        <v>9.9355513899836395E-5</v>
      </c>
      <c r="AN35" s="75">
        <v>1.0547569538619172E-4</v>
      </c>
      <c r="AO35" s="75">
        <v>4.0533419804628919E-5</v>
      </c>
      <c r="AP35" s="76">
        <v>0</v>
      </c>
      <c r="AQ35" s="75">
        <v>2.4283230773476088E-3</v>
      </c>
      <c r="AR35" s="255">
        <v>1.2331013008906331E-3</v>
      </c>
    </row>
    <row r="36" spans="1:46" ht="15" customHeight="1">
      <c r="A36" s="21">
        <v>33</v>
      </c>
      <c r="B36" s="22" t="s">
        <v>296</v>
      </c>
      <c r="C36" s="74">
        <v>8.5081039690305019E-5</v>
      </c>
      <c r="D36" s="75">
        <v>1.4020329477742728E-4</v>
      </c>
      <c r="E36" s="75">
        <v>1.1500918140523824E-2</v>
      </c>
      <c r="F36" s="75">
        <v>2.6964945570758015E-3</v>
      </c>
      <c r="G36" s="76">
        <v>1.1627191212579254E-3</v>
      </c>
      <c r="H36" s="75">
        <v>5.2687038988408848E-4</v>
      </c>
      <c r="I36" s="75">
        <v>1.2209644111484603E-3</v>
      </c>
      <c r="J36" s="75">
        <v>6.2997086384754708E-4</v>
      </c>
      <c r="K36" s="75">
        <v>8.5553703841145399E-4</v>
      </c>
      <c r="L36" s="76">
        <v>1.5478288101335993E-4</v>
      </c>
      <c r="M36" s="75">
        <v>1.067051811293504E-3</v>
      </c>
      <c r="N36" s="75">
        <v>9.5922951700605594E-4</v>
      </c>
      <c r="O36" s="75">
        <v>3.0631479736098022E-4</v>
      </c>
      <c r="P36" s="75">
        <v>9.5097620618716768E-4</v>
      </c>
      <c r="Q36" s="76">
        <v>1.491832530306766E-3</v>
      </c>
      <c r="R36" s="75">
        <v>7.9736213843144797E-4</v>
      </c>
      <c r="S36" s="75">
        <v>5.499037668408029E-4</v>
      </c>
      <c r="T36" s="75">
        <v>5.7811544001811432E-5</v>
      </c>
      <c r="U36" s="75">
        <v>2.9077417405514637E-4</v>
      </c>
      <c r="V36" s="76">
        <v>7.4267842849244528E-4</v>
      </c>
      <c r="W36" s="75">
        <v>1.0683398338138036E-3</v>
      </c>
      <c r="X36" s="75">
        <v>9.7199130323570788E-4</v>
      </c>
      <c r="Y36" s="75">
        <v>9.2359361880772466E-3</v>
      </c>
      <c r="Z36" s="75">
        <v>1.9385087007483546E-3</v>
      </c>
      <c r="AA36" s="76">
        <v>5.9231958932508472E-4</v>
      </c>
      <c r="AB36" s="75">
        <v>3.2539112778186049E-3</v>
      </c>
      <c r="AC36" s="75">
        <v>3.267762760423593E-4</v>
      </c>
      <c r="AD36" s="75">
        <v>1.5052165893585866E-3</v>
      </c>
      <c r="AE36" s="75">
        <v>1.3063667053259233E-3</v>
      </c>
      <c r="AF36" s="76">
        <v>2.7383006106410362E-6</v>
      </c>
      <c r="AG36" s="75">
        <v>6.2025761366220767E-4</v>
      </c>
      <c r="AH36" s="75">
        <v>9.0653407997409144E-4</v>
      </c>
      <c r="AI36" s="75">
        <v>0</v>
      </c>
      <c r="AJ36" s="75">
        <v>2.387592161057417E-3</v>
      </c>
      <c r="AK36" s="76">
        <v>2.2661400901529643E-3</v>
      </c>
      <c r="AL36" s="75">
        <v>1.4886164623467602E-3</v>
      </c>
      <c r="AM36" s="75">
        <v>1.5366986149841363E-3</v>
      </c>
      <c r="AN36" s="75">
        <v>8.7243468040864303E-3</v>
      </c>
      <c r="AO36" s="75">
        <v>1.7159147717292907E-3</v>
      </c>
      <c r="AP36" s="76">
        <v>0</v>
      </c>
      <c r="AQ36" s="75">
        <v>4.8290515742708132E-3</v>
      </c>
      <c r="AR36" s="255">
        <v>1.0034449400768241E-3</v>
      </c>
    </row>
    <row r="37" spans="1:46" ht="15" customHeight="1">
      <c r="A37" s="21">
        <v>34</v>
      </c>
      <c r="B37" s="22" t="s">
        <v>297</v>
      </c>
      <c r="C37" s="74">
        <v>3.6017640135562455E-3</v>
      </c>
      <c r="D37" s="75">
        <v>3.4700315457413251E-3</v>
      </c>
      <c r="E37" s="75">
        <v>2.1987049386295544E-3</v>
      </c>
      <c r="F37" s="75">
        <v>7.9230333899264292E-3</v>
      </c>
      <c r="G37" s="76">
        <v>2.9649337592077096E-3</v>
      </c>
      <c r="H37" s="75">
        <v>2.5816649104320336E-3</v>
      </c>
      <c r="I37" s="75">
        <v>3.7533350416785998E-3</v>
      </c>
      <c r="J37" s="75">
        <v>8.8195920938656594E-3</v>
      </c>
      <c r="K37" s="75">
        <v>1.7245683518767162E-3</v>
      </c>
      <c r="L37" s="76">
        <v>3.0236655825865657E-4</v>
      </c>
      <c r="M37" s="75">
        <v>5.0442449261147455E-3</v>
      </c>
      <c r="N37" s="75">
        <v>9.8792748310945326E-4</v>
      </c>
      <c r="O37" s="75">
        <v>5.8906691800188497E-4</v>
      </c>
      <c r="P37" s="75">
        <v>2.7752979078523466E-3</v>
      </c>
      <c r="Q37" s="76">
        <v>4.2749150658370353E-3</v>
      </c>
      <c r="R37" s="75">
        <v>1.1322542365726562E-2</v>
      </c>
      <c r="S37" s="75">
        <v>1.225063391684233E-2</v>
      </c>
      <c r="T37" s="75">
        <v>3.1121881187641818E-3</v>
      </c>
      <c r="U37" s="75">
        <v>4.9236677182187081E-3</v>
      </c>
      <c r="V37" s="76">
        <v>1.6165633793518892E-2</v>
      </c>
      <c r="W37" s="75">
        <v>2.6935306087841275E-2</v>
      </c>
      <c r="X37" s="75">
        <v>3.5867047505364425E-3</v>
      </c>
      <c r="Y37" s="75">
        <v>3.0605888247880611E-3</v>
      </c>
      <c r="Z37" s="75">
        <v>5.4774141195563968E-3</v>
      </c>
      <c r="AA37" s="76">
        <v>8.8899896257475432E-3</v>
      </c>
      <c r="AB37" s="75">
        <v>9.3879163498421896E-3</v>
      </c>
      <c r="AC37" s="75">
        <v>6.0225627619434833E-4</v>
      </c>
      <c r="AD37" s="75">
        <v>2.8177966514780176E-2</v>
      </c>
      <c r="AE37" s="75">
        <v>1.1658137198684148E-2</v>
      </c>
      <c r="AF37" s="76">
        <v>1.4252854678386594E-2</v>
      </c>
      <c r="AG37" s="75">
        <v>2.1261052646087898E-3</v>
      </c>
      <c r="AH37" s="75">
        <v>9.0241950362281807E-3</v>
      </c>
      <c r="AI37" s="75">
        <v>6.0209537886362647E-3</v>
      </c>
      <c r="AJ37" s="75">
        <v>2.6550024830958477E-3</v>
      </c>
      <c r="AK37" s="76">
        <v>9.3231959143793165E-3</v>
      </c>
      <c r="AL37" s="75">
        <v>8.4938704028021013E-3</v>
      </c>
      <c r="AM37" s="75">
        <v>1.5896882223973823E-3</v>
      </c>
      <c r="AN37" s="75">
        <v>5.2135129433746197E-3</v>
      </c>
      <c r="AO37" s="75">
        <v>3.3777849837190762E-3</v>
      </c>
      <c r="AP37" s="76">
        <v>0</v>
      </c>
      <c r="AQ37" s="75">
        <v>4.608294930875576E-3</v>
      </c>
      <c r="AR37" s="255">
        <v>6.7734426747525396E-3</v>
      </c>
    </row>
    <row r="38" spans="1:46" ht="15" customHeight="1">
      <c r="A38" s="27">
        <v>35</v>
      </c>
      <c r="B38" s="28" t="s">
        <v>34</v>
      </c>
      <c r="C38" s="78">
        <v>1.4896272032444237E-2</v>
      </c>
      <c r="D38" s="79">
        <v>2.7514896600070102E-2</v>
      </c>
      <c r="E38" s="79">
        <v>1.0437808060307335E-2</v>
      </c>
      <c r="F38" s="79">
        <v>3.1858583841006691E-2</v>
      </c>
      <c r="G38" s="80">
        <v>3.979577180611317E-2</v>
      </c>
      <c r="H38" s="79">
        <v>3.1348788198103265E-2</v>
      </c>
      <c r="I38" s="79">
        <v>1.8224024358993684E-2</v>
      </c>
      <c r="J38" s="79">
        <v>3.2364753130167727E-2</v>
      </c>
      <c r="K38" s="79">
        <v>2.1588141231082714E-2</v>
      </c>
      <c r="L38" s="80">
        <v>4.3879146966345518E-3</v>
      </c>
      <c r="M38" s="79">
        <v>3.8413865206566138E-2</v>
      </c>
      <c r="N38" s="79">
        <v>6.8767501275265866E-3</v>
      </c>
      <c r="O38" s="79">
        <v>7.6794690543512409E-3</v>
      </c>
      <c r="P38" s="79">
        <v>2.3716182121647323E-2</v>
      </c>
      <c r="Q38" s="80">
        <v>3.4086492856336942E-2</v>
      </c>
      <c r="R38" s="79">
        <v>3.966173083868426E-2</v>
      </c>
      <c r="S38" s="79">
        <v>3.0550209268933492E-2</v>
      </c>
      <c r="T38" s="79">
        <v>2.1496259111340215E-2</v>
      </c>
      <c r="U38" s="79">
        <v>2.0690450586259214E-2</v>
      </c>
      <c r="V38" s="80">
        <v>3.0590099271349942E-2</v>
      </c>
      <c r="W38" s="79">
        <v>6.9872392742072242E-2</v>
      </c>
      <c r="X38" s="79">
        <v>4.8056727913487092E-2</v>
      </c>
      <c r="Y38" s="79">
        <v>0.14891254299721027</v>
      </c>
      <c r="Z38" s="79">
        <v>5.6284374718240014E-2</v>
      </c>
      <c r="AA38" s="80">
        <v>7.7690854204516518E-2</v>
      </c>
      <c r="AB38" s="79">
        <v>0.10604097549371519</v>
      </c>
      <c r="AC38" s="79">
        <v>2.4449324979006523E-2</v>
      </c>
      <c r="AD38" s="79">
        <v>7.1373003199560137E-2</v>
      </c>
      <c r="AE38" s="79">
        <v>0.12678655347696183</v>
      </c>
      <c r="AF38" s="80">
        <v>7.7162572907253757E-2</v>
      </c>
      <c r="AG38" s="79">
        <v>4.7976926416771766E-2</v>
      </c>
      <c r="AH38" s="79">
        <v>3.9399059487483061E-2</v>
      </c>
      <c r="AI38" s="79">
        <v>7.2186236577837667E-2</v>
      </c>
      <c r="AJ38" s="79">
        <v>0.172613362875807</v>
      </c>
      <c r="AK38" s="80">
        <v>0.12042153489937846</v>
      </c>
      <c r="AL38" s="79">
        <v>1.6925193895421565E-2</v>
      </c>
      <c r="AM38" s="79">
        <v>2.9985494094970623E-2</v>
      </c>
      <c r="AN38" s="79">
        <v>4.3772413585269565E-2</v>
      </c>
      <c r="AO38" s="79">
        <v>3.7047545701430831E-2</v>
      </c>
      <c r="AP38" s="80">
        <v>0</v>
      </c>
      <c r="AQ38" s="79">
        <v>3.5293468362813545E-2</v>
      </c>
      <c r="AR38" s="256">
        <v>4.0347669058936206E-2</v>
      </c>
    </row>
    <row r="39" spans="1:46" ht="15" customHeight="1">
      <c r="A39" s="21">
        <v>36</v>
      </c>
      <c r="B39" s="22" t="s">
        <v>37</v>
      </c>
      <c r="C39" s="74">
        <v>0</v>
      </c>
      <c r="D39" s="75">
        <v>0</v>
      </c>
      <c r="E39" s="75">
        <v>0</v>
      </c>
      <c r="F39" s="75">
        <v>0</v>
      </c>
      <c r="G39" s="76">
        <v>0</v>
      </c>
      <c r="H39" s="75">
        <v>0</v>
      </c>
      <c r="I39" s="75">
        <v>0</v>
      </c>
      <c r="J39" s="75">
        <v>0</v>
      </c>
      <c r="K39" s="75">
        <v>0</v>
      </c>
      <c r="L39" s="76">
        <v>0</v>
      </c>
      <c r="M39" s="75">
        <v>0</v>
      </c>
      <c r="N39" s="75">
        <v>0</v>
      </c>
      <c r="O39" s="75">
        <v>0</v>
      </c>
      <c r="P39" s="75">
        <v>0</v>
      </c>
      <c r="Q39" s="76">
        <v>0</v>
      </c>
      <c r="R39" s="75">
        <v>0</v>
      </c>
      <c r="S39" s="75">
        <v>0</v>
      </c>
      <c r="T39" s="75">
        <v>0</v>
      </c>
      <c r="U39" s="75">
        <v>0</v>
      </c>
      <c r="V39" s="76">
        <v>0</v>
      </c>
      <c r="W39" s="75">
        <v>0</v>
      </c>
      <c r="X39" s="75">
        <v>0</v>
      </c>
      <c r="Y39" s="75">
        <v>0</v>
      </c>
      <c r="Z39" s="75">
        <v>0</v>
      </c>
      <c r="AA39" s="76">
        <v>0</v>
      </c>
      <c r="AB39" s="75">
        <v>0</v>
      </c>
      <c r="AC39" s="75">
        <v>0</v>
      </c>
      <c r="AD39" s="75">
        <v>0</v>
      </c>
      <c r="AE39" s="75">
        <v>0</v>
      </c>
      <c r="AF39" s="76">
        <v>0</v>
      </c>
      <c r="AG39" s="75">
        <v>0</v>
      </c>
      <c r="AH39" s="75">
        <v>0</v>
      </c>
      <c r="AI39" s="75">
        <v>0</v>
      </c>
      <c r="AJ39" s="75">
        <v>0</v>
      </c>
      <c r="AK39" s="76">
        <v>0</v>
      </c>
      <c r="AL39" s="75">
        <v>0</v>
      </c>
      <c r="AM39" s="75">
        <v>0</v>
      </c>
      <c r="AN39" s="75">
        <v>0</v>
      </c>
      <c r="AO39" s="75">
        <v>0</v>
      </c>
      <c r="AP39" s="76">
        <v>0</v>
      </c>
      <c r="AQ39" s="75">
        <v>0</v>
      </c>
      <c r="AR39" s="255">
        <v>0</v>
      </c>
    </row>
    <row r="40" spans="1:46" ht="15" customHeight="1">
      <c r="A40" s="21">
        <v>37</v>
      </c>
      <c r="B40" s="22" t="s">
        <v>339</v>
      </c>
      <c r="C40" s="74">
        <v>0</v>
      </c>
      <c r="D40" s="75">
        <v>0</v>
      </c>
      <c r="E40" s="75">
        <v>0</v>
      </c>
      <c r="F40" s="75">
        <v>0</v>
      </c>
      <c r="G40" s="76">
        <v>0</v>
      </c>
      <c r="H40" s="75">
        <v>0</v>
      </c>
      <c r="I40" s="75">
        <v>0</v>
      </c>
      <c r="J40" s="75">
        <v>0</v>
      </c>
      <c r="K40" s="75">
        <v>0</v>
      </c>
      <c r="L40" s="76">
        <v>0</v>
      </c>
      <c r="M40" s="75">
        <v>0</v>
      </c>
      <c r="N40" s="75">
        <v>0</v>
      </c>
      <c r="O40" s="75">
        <v>0</v>
      </c>
      <c r="P40" s="75">
        <v>0</v>
      </c>
      <c r="Q40" s="76">
        <v>0</v>
      </c>
      <c r="R40" s="75">
        <v>0</v>
      </c>
      <c r="S40" s="75">
        <v>0</v>
      </c>
      <c r="T40" s="75">
        <v>0</v>
      </c>
      <c r="U40" s="75">
        <v>0</v>
      </c>
      <c r="V40" s="76">
        <v>0</v>
      </c>
      <c r="W40" s="75">
        <v>0</v>
      </c>
      <c r="X40" s="75">
        <v>0</v>
      </c>
      <c r="Y40" s="75">
        <v>0</v>
      </c>
      <c r="Z40" s="75">
        <v>0</v>
      </c>
      <c r="AA40" s="76">
        <v>0</v>
      </c>
      <c r="AB40" s="75">
        <v>0</v>
      </c>
      <c r="AC40" s="75">
        <v>0</v>
      </c>
      <c r="AD40" s="75">
        <v>0</v>
      </c>
      <c r="AE40" s="75">
        <v>0</v>
      </c>
      <c r="AF40" s="76">
        <v>0</v>
      </c>
      <c r="AG40" s="75">
        <v>2.1674557721862702E-3</v>
      </c>
      <c r="AH40" s="75">
        <v>2.3081446047949414E-3</v>
      </c>
      <c r="AI40" s="75">
        <v>0</v>
      </c>
      <c r="AJ40" s="75">
        <v>0</v>
      </c>
      <c r="AK40" s="76">
        <v>0</v>
      </c>
      <c r="AL40" s="75">
        <v>1.4698523892919689E-2</v>
      </c>
      <c r="AM40" s="75">
        <v>7.0211229822551048E-3</v>
      </c>
      <c r="AN40" s="75">
        <v>0</v>
      </c>
      <c r="AO40" s="75">
        <v>0</v>
      </c>
      <c r="AP40" s="76">
        <v>0</v>
      </c>
      <c r="AQ40" s="75">
        <v>0</v>
      </c>
      <c r="AR40" s="255">
        <v>4.3574123199751144E-4</v>
      </c>
    </row>
    <row r="41" spans="1:46" ht="15" customHeight="1">
      <c r="A41" s="21">
        <v>38</v>
      </c>
      <c r="B41" s="22" t="s">
        <v>299</v>
      </c>
      <c r="C41" s="74">
        <v>0</v>
      </c>
      <c r="D41" s="75">
        <v>0</v>
      </c>
      <c r="E41" s="75">
        <v>0</v>
      </c>
      <c r="F41" s="75">
        <v>0</v>
      </c>
      <c r="G41" s="76">
        <v>0</v>
      </c>
      <c r="H41" s="75">
        <v>0</v>
      </c>
      <c r="I41" s="75">
        <v>0</v>
      </c>
      <c r="J41" s="75">
        <v>0</v>
      </c>
      <c r="K41" s="75">
        <v>0</v>
      </c>
      <c r="L41" s="76">
        <v>0</v>
      </c>
      <c r="M41" s="75">
        <v>0</v>
      </c>
      <c r="N41" s="75">
        <v>0</v>
      </c>
      <c r="O41" s="75">
        <v>0</v>
      </c>
      <c r="P41" s="75">
        <v>0</v>
      </c>
      <c r="Q41" s="76">
        <v>0</v>
      </c>
      <c r="R41" s="75">
        <v>0</v>
      </c>
      <c r="S41" s="75">
        <v>0</v>
      </c>
      <c r="T41" s="75">
        <v>0</v>
      </c>
      <c r="U41" s="75">
        <v>0</v>
      </c>
      <c r="V41" s="76">
        <v>0</v>
      </c>
      <c r="W41" s="75">
        <v>0</v>
      </c>
      <c r="X41" s="75">
        <v>0</v>
      </c>
      <c r="Y41" s="75">
        <v>0</v>
      </c>
      <c r="Z41" s="75">
        <v>0</v>
      </c>
      <c r="AA41" s="76">
        <v>1.7319286237575578E-5</v>
      </c>
      <c r="AB41" s="75">
        <v>0</v>
      </c>
      <c r="AC41" s="75">
        <v>0</v>
      </c>
      <c r="AD41" s="75">
        <v>0</v>
      </c>
      <c r="AE41" s="75">
        <v>5.406547354715208E-3</v>
      </c>
      <c r="AF41" s="76">
        <v>0</v>
      </c>
      <c r="AG41" s="75">
        <v>8.9592766417874442E-5</v>
      </c>
      <c r="AH41" s="75">
        <v>0</v>
      </c>
      <c r="AI41" s="75">
        <v>0</v>
      </c>
      <c r="AJ41" s="75">
        <v>0</v>
      </c>
      <c r="AK41" s="76">
        <v>1.765290287619157E-4</v>
      </c>
      <c r="AL41" s="75">
        <v>2.6019514635976983E-3</v>
      </c>
      <c r="AM41" s="75">
        <v>2.3182953243295159E-4</v>
      </c>
      <c r="AN41" s="75">
        <v>2.6971642105897598E-3</v>
      </c>
      <c r="AO41" s="75">
        <v>1.0944023347249808E-3</v>
      </c>
      <c r="AP41" s="76">
        <v>0</v>
      </c>
      <c r="AQ41" s="75">
        <v>4.4151328679047433E-4</v>
      </c>
      <c r="AR41" s="255">
        <v>1.7531887066247909E-4</v>
      </c>
    </row>
    <row r="42" spans="1:46" ht="15" customHeight="1">
      <c r="A42" s="21">
        <v>39</v>
      </c>
      <c r="B42" s="22" t="s">
        <v>300</v>
      </c>
      <c r="C42" s="74">
        <v>8.5081039690305019E-5</v>
      </c>
      <c r="D42" s="75">
        <v>1.752541184717841E-4</v>
      </c>
      <c r="E42" s="75">
        <v>8.456557456267517E-4</v>
      </c>
      <c r="F42" s="75">
        <v>1.9974033756117049E-4</v>
      </c>
      <c r="G42" s="76">
        <v>1.3679048485387357E-4</v>
      </c>
      <c r="H42" s="75">
        <v>5.2687038988408854E-5</v>
      </c>
      <c r="I42" s="75">
        <v>4.522090411660964E-5</v>
      </c>
      <c r="J42" s="75">
        <v>7.8746357980943386E-5</v>
      </c>
      <c r="K42" s="75">
        <v>4.4531107677567794E-5</v>
      </c>
      <c r="L42" s="76">
        <v>1.6198208478142318E-5</v>
      </c>
      <c r="M42" s="75">
        <v>5.3891505620884038E-5</v>
      </c>
      <c r="N42" s="75">
        <v>5.3091237291285075E-5</v>
      </c>
      <c r="O42" s="75">
        <v>4.1234684260131953E-5</v>
      </c>
      <c r="P42" s="75">
        <v>1.9407677677289135E-5</v>
      </c>
      <c r="Q42" s="76">
        <v>1.7968851205375612E-4</v>
      </c>
      <c r="R42" s="75">
        <v>2.3451827600924941E-4</v>
      </c>
      <c r="S42" s="75">
        <v>0</v>
      </c>
      <c r="T42" s="75">
        <v>2.0234040400634001E-4</v>
      </c>
      <c r="U42" s="75">
        <v>1.0396395050016407E-4</v>
      </c>
      <c r="V42" s="76">
        <v>6.6015860310439584E-5</v>
      </c>
      <c r="W42" s="75">
        <v>2.7768356791588942E-4</v>
      </c>
      <c r="X42" s="75">
        <v>7.1051995850563438E-5</v>
      </c>
      <c r="Y42" s="75">
        <v>2.7084856856531513E-4</v>
      </c>
      <c r="Z42" s="75">
        <v>6.7622396537733297E-5</v>
      </c>
      <c r="AA42" s="76">
        <v>8.1054259591853699E-4</v>
      </c>
      <c r="AB42" s="75">
        <v>2.0814837155758701E-4</v>
      </c>
      <c r="AC42" s="75">
        <v>4.7686537957344297E-4</v>
      </c>
      <c r="AD42" s="75">
        <v>3.5095723586081037E-4</v>
      </c>
      <c r="AE42" s="75">
        <v>1.358104000586356E-3</v>
      </c>
      <c r="AF42" s="76">
        <v>4.8741750869410444E-4</v>
      </c>
      <c r="AG42" s="75">
        <v>5.9613648424201079E-4</v>
      </c>
      <c r="AH42" s="75">
        <v>1.0716480471026083E-2</v>
      </c>
      <c r="AI42" s="75">
        <v>2.6083554319001868E-3</v>
      </c>
      <c r="AJ42" s="75">
        <v>1.088742025442182E-3</v>
      </c>
      <c r="AK42" s="76">
        <v>1.1700179813289762E-3</v>
      </c>
      <c r="AL42" s="75">
        <v>1.3460095071303477E-2</v>
      </c>
      <c r="AM42" s="75">
        <v>3.1462579401614859E-3</v>
      </c>
      <c r="AN42" s="75">
        <v>3.5560377301630352E-3</v>
      </c>
      <c r="AO42" s="75">
        <v>1.9712753164984529E-2</v>
      </c>
      <c r="AP42" s="76">
        <v>0</v>
      </c>
      <c r="AQ42" s="75">
        <v>1.1865669582493998E-3</v>
      </c>
      <c r="AR42" s="255">
        <v>1.3310791794736061E-3</v>
      </c>
    </row>
    <row r="43" spans="1:46" ht="15" customHeight="1">
      <c r="A43" s="27">
        <v>40</v>
      </c>
      <c r="B43" s="28" t="s">
        <v>193</v>
      </c>
      <c r="C43" s="78">
        <v>5.6011684462784134E-4</v>
      </c>
      <c r="D43" s="79">
        <v>2.1731510690501227E-3</v>
      </c>
      <c r="E43" s="79">
        <v>1.0389484874842949E-3</v>
      </c>
      <c r="F43" s="79">
        <v>1.4314724191883885E-3</v>
      </c>
      <c r="G43" s="80">
        <v>5.9845837123569687E-4</v>
      </c>
      <c r="H43" s="79">
        <v>1.0010537407797683E-3</v>
      </c>
      <c r="I43" s="79">
        <v>5.2757721469377913E-4</v>
      </c>
      <c r="J43" s="79">
        <v>1.0237026537522639E-3</v>
      </c>
      <c r="K43" s="79">
        <v>2.5369237101159831E-4</v>
      </c>
      <c r="L43" s="80">
        <v>1.9797810362173944E-5</v>
      </c>
      <c r="M43" s="79">
        <v>9.592688000517359E-4</v>
      </c>
      <c r="N43" s="79">
        <v>1.0474757627740028E-4</v>
      </c>
      <c r="O43" s="79">
        <v>1.2763116556707509E-4</v>
      </c>
      <c r="P43" s="79">
        <v>3.2993052051391532E-4</v>
      </c>
      <c r="Q43" s="80">
        <v>1.4458657016418516E-3</v>
      </c>
      <c r="R43" s="79">
        <v>6.4727044178552833E-4</v>
      </c>
      <c r="S43" s="79">
        <v>9.165062780680048E-4</v>
      </c>
      <c r="T43" s="79">
        <v>3.4686926401086859E-4</v>
      </c>
      <c r="U43" s="79">
        <v>2.9239861078171142E-4</v>
      </c>
      <c r="V43" s="80">
        <v>2.8056740631936825E-4</v>
      </c>
      <c r="W43" s="79">
        <v>1.0238256740715617E-3</v>
      </c>
      <c r="X43" s="79">
        <v>3.1262878174247913E-5</v>
      </c>
      <c r="Y43" s="79">
        <v>1.0292245605481975E-3</v>
      </c>
      <c r="Z43" s="79">
        <v>3.2458750338111983E-3</v>
      </c>
      <c r="AA43" s="80">
        <v>2.0783143485090692E-3</v>
      </c>
      <c r="AB43" s="79">
        <v>3.436572093675263E-3</v>
      </c>
      <c r="AC43" s="79">
        <v>2.792797242920164E-4</v>
      </c>
      <c r="AD43" s="79">
        <v>2.263674171302227E-3</v>
      </c>
      <c r="AE43" s="79">
        <v>2.2591952263722238E-3</v>
      </c>
      <c r="AF43" s="80">
        <v>2.861524138119883E-3</v>
      </c>
      <c r="AG43" s="79">
        <v>2.4603552008600907E-3</v>
      </c>
      <c r="AH43" s="79">
        <v>2.4992733127250574E-3</v>
      </c>
      <c r="AI43" s="79">
        <v>5.0645567969395296E-3</v>
      </c>
      <c r="AJ43" s="79">
        <v>9.7413760171142605E-4</v>
      </c>
      <c r="AK43" s="80">
        <v>1.6010772376080728E-3</v>
      </c>
      <c r="AL43" s="79">
        <v>2.2266700025018763E-3</v>
      </c>
      <c r="AM43" s="79">
        <v>8.6770482139190454E-4</v>
      </c>
      <c r="AN43" s="79">
        <v>2.2601934725612512E-3</v>
      </c>
      <c r="AO43" s="79">
        <v>3.3372515639144475E-3</v>
      </c>
      <c r="AP43" s="80">
        <v>0</v>
      </c>
      <c r="AQ43" s="79">
        <v>1.9316206297083252E-4</v>
      </c>
      <c r="AR43" s="256">
        <v>1.0726447750953297E-3</v>
      </c>
    </row>
    <row r="44" spans="1:46" ht="15" customHeight="1">
      <c r="A44" s="21">
        <v>41</v>
      </c>
      <c r="B44" s="22" t="s">
        <v>194</v>
      </c>
      <c r="C44" s="74">
        <v>3.8073765261411496E-3</v>
      </c>
      <c r="D44" s="75">
        <v>6.4143007360672978E-3</v>
      </c>
      <c r="E44" s="75">
        <v>6.2820141103701556E-3</v>
      </c>
      <c r="F44" s="75">
        <v>1.5513166217250907E-2</v>
      </c>
      <c r="G44" s="76">
        <v>6.4291527881320575E-3</v>
      </c>
      <c r="H44" s="75">
        <v>4.4257112750263434E-3</v>
      </c>
      <c r="I44" s="75">
        <v>4.009586831672721E-3</v>
      </c>
      <c r="J44" s="75">
        <v>2.6773761713520749E-3</v>
      </c>
      <c r="K44" s="75">
        <v>1.9715135853614102E-3</v>
      </c>
      <c r="L44" s="76">
        <v>2.4297312717213475E-4</v>
      </c>
      <c r="M44" s="75">
        <v>6.2621929531467254E-3</v>
      </c>
      <c r="N44" s="75">
        <v>2.2298319662339729E-3</v>
      </c>
      <c r="O44" s="75">
        <v>3.8210807414388939E-3</v>
      </c>
      <c r="P44" s="75">
        <v>4.9683654853860185E-3</v>
      </c>
      <c r="Q44" s="76">
        <v>5.8085356222028137E-3</v>
      </c>
      <c r="R44" s="75">
        <v>4.7841728305886879E-4</v>
      </c>
      <c r="S44" s="75">
        <v>3.9104267864234869E-3</v>
      </c>
      <c r="T44" s="75">
        <v>1.9415043527275006E-3</v>
      </c>
      <c r="U44" s="75">
        <v>4.9805230036484849E-3</v>
      </c>
      <c r="V44" s="76">
        <v>2.7479101854220476E-3</v>
      </c>
      <c r="W44" s="75">
        <v>1.3163472952348652E-2</v>
      </c>
      <c r="X44" s="75">
        <v>2.7255545608276138E-3</v>
      </c>
      <c r="Y44" s="75">
        <v>1.0536009317190759E-2</v>
      </c>
      <c r="Z44" s="75">
        <v>2.0872779731313677E-2</v>
      </c>
      <c r="AA44" s="76">
        <v>6.8930759225550794E-3</v>
      </c>
      <c r="AB44" s="75">
        <v>5.1272466218368878E-3</v>
      </c>
      <c r="AC44" s="75">
        <v>1.3356030352196431E-3</v>
      </c>
      <c r="AD44" s="75">
        <v>8.2279974185145537E-3</v>
      </c>
      <c r="AE44" s="75">
        <v>3.1430406870712811E-3</v>
      </c>
      <c r="AF44" s="76">
        <v>9.3923710944987537E-4</v>
      </c>
      <c r="AG44" s="75">
        <v>1.018945424221749E-2</v>
      </c>
      <c r="AH44" s="75">
        <v>4.3760510419832786E-3</v>
      </c>
      <c r="AI44" s="75">
        <v>4.7819849584836756E-3</v>
      </c>
      <c r="AJ44" s="75">
        <v>6.8571646865569014E-3</v>
      </c>
      <c r="AK44" s="76">
        <v>3.8877439590124228E-3</v>
      </c>
      <c r="AL44" s="75">
        <v>1.8513885414060546E-3</v>
      </c>
      <c r="AM44" s="75">
        <v>1.5896882223973823E-3</v>
      </c>
      <c r="AN44" s="75">
        <v>1.5972033872766176E-3</v>
      </c>
      <c r="AO44" s="75">
        <v>8.4444624592976917E-3</v>
      </c>
      <c r="AP44" s="76">
        <v>4.4126731974229987E-4</v>
      </c>
      <c r="AQ44" s="75">
        <v>3.3113496509285575E-4</v>
      </c>
      <c r="AR44" s="255">
        <v>4.2789353524917478E-3</v>
      </c>
    </row>
    <row r="45" spans="1:46" s="348" customFormat="1" ht="15" customHeight="1">
      <c r="A45" s="341">
        <v>42</v>
      </c>
      <c r="B45" s="342" t="s">
        <v>327</v>
      </c>
      <c r="C45" s="343">
        <v>0.53998808865444337</v>
      </c>
      <c r="D45" s="344">
        <v>0.42986330178759202</v>
      </c>
      <c r="E45" s="344">
        <v>0.51046196965303958</v>
      </c>
      <c r="F45" s="344">
        <v>0.48636772196145012</v>
      </c>
      <c r="G45" s="345">
        <v>0.58179729018049509</v>
      </c>
      <c r="H45" s="344">
        <v>0.58630136986301373</v>
      </c>
      <c r="I45" s="344">
        <v>0.67621832652507496</v>
      </c>
      <c r="J45" s="344">
        <v>0.46129616505236631</v>
      </c>
      <c r="K45" s="344">
        <v>0.79310307601999852</v>
      </c>
      <c r="L45" s="345">
        <v>0.72045131808421992</v>
      </c>
      <c r="M45" s="344">
        <v>0.54672932452386858</v>
      </c>
      <c r="N45" s="344">
        <v>0.74603089192561201</v>
      </c>
      <c r="O45" s="344">
        <v>0.7390296104304116</v>
      </c>
      <c r="P45" s="344">
        <v>0.55478787408298724</v>
      </c>
      <c r="Q45" s="345">
        <v>0.60415456555078706</v>
      </c>
      <c r="R45" s="344">
        <v>0.57885677030811011</v>
      </c>
      <c r="S45" s="344">
        <v>0.62294931720282287</v>
      </c>
      <c r="T45" s="344">
        <v>0.61298543630854019</v>
      </c>
      <c r="U45" s="344">
        <v>0.76547519647562212</v>
      </c>
      <c r="V45" s="345">
        <v>0.62132477327677971</v>
      </c>
      <c r="W45" s="344">
        <v>0.52247753094793958</v>
      </c>
      <c r="X45" s="344">
        <v>0.63562262863963848</v>
      </c>
      <c r="Y45" s="344">
        <v>0.46198640340185804</v>
      </c>
      <c r="Z45" s="344">
        <v>0.33802181949328286</v>
      </c>
      <c r="AA45" s="345">
        <v>0.2940641610277957</v>
      </c>
      <c r="AB45" s="344">
        <v>0.31851798359451</v>
      </c>
      <c r="AC45" s="344">
        <v>0.14973002959985104</v>
      </c>
      <c r="AD45" s="344">
        <v>0.52124363646289695</v>
      </c>
      <c r="AE45" s="344">
        <v>0.46477768053082463</v>
      </c>
      <c r="AF45" s="345">
        <v>0.28197924368137134</v>
      </c>
      <c r="AG45" s="344">
        <v>0.2033032163803144</v>
      </c>
      <c r="AH45" s="344">
        <v>0.36787630787118458</v>
      </c>
      <c r="AI45" s="344">
        <v>0.39583967308611923</v>
      </c>
      <c r="AJ45" s="344">
        <v>0.3135195018527715</v>
      </c>
      <c r="AK45" s="345">
        <v>0.37290320461767096</v>
      </c>
      <c r="AL45" s="344">
        <v>0.49598448836627468</v>
      </c>
      <c r="AM45" s="344">
        <v>0.58425678763752464</v>
      </c>
      <c r="AN45" s="344">
        <v>0.28927462857487268</v>
      </c>
      <c r="AO45" s="344">
        <v>0.30105522002891383</v>
      </c>
      <c r="AP45" s="345">
        <v>1</v>
      </c>
      <c r="AQ45" s="344">
        <v>0.57217362510003034</v>
      </c>
      <c r="AR45" s="346">
        <v>0.54609471062399229</v>
      </c>
      <c r="AS45" s="347"/>
      <c r="AT45" s="347"/>
    </row>
    <row r="46" spans="1:46" ht="15" customHeight="1">
      <c r="A46" s="21">
        <v>43</v>
      </c>
      <c r="B46" s="22" t="s">
        <v>47</v>
      </c>
      <c r="C46" s="74">
        <v>2.5311609307865743E-3</v>
      </c>
      <c r="D46" s="75">
        <v>1.1146161934805467E-2</v>
      </c>
      <c r="E46" s="75">
        <v>2.0609838600560548E-2</v>
      </c>
      <c r="F46" s="75">
        <v>5.978894104331036E-2</v>
      </c>
      <c r="G46" s="76">
        <v>9.0179127139916153E-3</v>
      </c>
      <c r="H46" s="75">
        <v>1.2644889357218124E-2</v>
      </c>
      <c r="I46" s="75">
        <v>1.3430608522633062E-2</v>
      </c>
      <c r="J46" s="75">
        <v>2.0159067643121507E-2</v>
      </c>
      <c r="K46" s="75">
        <v>7.4420926921753448E-3</v>
      </c>
      <c r="L46" s="76">
        <v>3.4898140265686617E-3</v>
      </c>
      <c r="M46" s="75">
        <v>1.6727923344722406E-2</v>
      </c>
      <c r="N46" s="75">
        <v>1.0111728356532053E-2</v>
      </c>
      <c r="O46" s="75">
        <v>1.6256283380458685E-2</v>
      </c>
      <c r="P46" s="75">
        <v>1.9446493032643713E-2</v>
      </c>
      <c r="Q46" s="76">
        <v>1.2168673188384601E-2</v>
      </c>
      <c r="R46" s="75">
        <v>2.2344901338161284E-2</v>
      </c>
      <c r="S46" s="75">
        <v>1.3717043961751139E-2</v>
      </c>
      <c r="T46" s="75">
        <v>4.0227199367927121E-3</v>
      </c>
      <c r="U46" s="75">
        <v>1.1062414107908083E-2</v>
      </c>
      <c r="V46" s="76">
        <v>1.6091365950669647E-2</v>
      </c>
      <c r="W46" s="75">
        <v>2.0448957096828896E-2</v>
      </c>
      <c r="X46" s="75">
        <v>7.8043512242258889E-3</v>
      </c>
      <c r="Y46" s="75">
        <v>1.3190325289130847E-2</v>
      </c>
      <c r="Z46" s="75">
        <v>2.4885041925885854E-2</v>
      </c>
      <c r="AA46" s="76">
        <v>2.331002734715297E-2</v>
      </c>
      <c r="AB46" s="75">
        <v>3.0984371880429379E-2</v>
      </c>
      <c r="AC46" s="75">
        <v>3.7845252434673244E-3</v>
      </c>
      <c r="AD46" s="75">
        <v>1.9719897130534646E-2</v>
      </c>
      <c r="AE46" s="75">
        <v>1.4594228704713698E-2</v>
      </c>
      <c r="AF46" s="76">
        <v>1.2601659410170048E-2</v>
      </c>
      <c r="AG46" s="75">
        <v>7.222555323533263E-3</v>
      </c>
      <c r="AH46" s="75">
        <v>1.173716086268066E-2</v>
      </c>
      <c r="AI46" s="75">
        <v>3.7386427857236011E-2</v>
      </c>
      <c r="AJ46" s="75">
        <v>6.5897543645184707E-3</v>
      </c>
      <c r="AK46" s="76">
        <v>1.7386056669923558E-2</v>
      </c>
      <c r="AL46" s="75">
        <v>2.257943457593195E-2</v>
      </c>
      <c r="AM46" s="75">
        <v>1.5631934186907594E-2</v>
      </c>
      <c r="AN46" s="75">
        <v>2.3777235331344362E-2</v>
      </c>
      <c r="AO46" s="75">
        <v>3.6034210206315108E-2</v>
      </c>
      <c r="AP46" s="76">
        <v>0</v>
      </c>
      <c r="AQ46" s="75">
        <v>4.1667816440851017E-3</v>
      </c>
      <c r="AR46" s="255">
        <v>1.3071195649138471E-2</v>
      </c>
    </row>
    <row r="47" spans="1:46" ht="15" customHeight="1">
      <c r="A47" s="21">
        <v>44</v>
      </c>
      <c r="B47" s="22" t="s">
        <v>48</v>
      </c>
      <c r="C47" s="74">
        <v>0.10150877043717474</v>
      </c>
      <c r="D47" s="75">
        <v>0.17749737118822292</v>
      </c>
      <c r="E47" s="75">
        <v>0.11744950227118972</v>
      </c>
      <c r="F47" s="75">
        <v>0.19927427677352774</v>
      </c>
      <c r="G47" s="76">
        <v>0.15396794998939875</v>
      </c>
      <c r="H47" s="75">
        <v>0.17602739726027397</v>
      </c>
      <c r="I47" s="75">
        <v>0.2306869055335313</v>
      </c>
      <c r="J47" s="75">
        <v>0.32018269155051576</v>
      </c>
      <c r="K47" s="75">
        <v>2.2426135711924217E-2</v>
      </c>
      <c r="L47" s="76">
        <v>5.2806159638743959E-3</v>
      </c>
      <c r="M47" s="75">
        <v>0.20641524482911003</v>
      </c>
      <c r="N47" s="75">
        <v>1.6235156873844459E-2</v>
      </c>
      <c r="O47" s="75">
        <v>1.6103125981778196E-2</v>
      </c>
      <c r="P47" s="75">
        <v>0.27095058805263361</v>
      </c>
      <c r="Q47" s="76">
        <v>0.13978512597000456</v>
      </c>
      <c r="R47" s="75">
        <v>0.23900695581206644</v>
      </c>
      <c r="S47" s="75">
        <v>0.2224666238963737</v>
      </c>
      <c r="T47" s="75">
        <v>0.20969210535190369</v>
      </c>
      <c r="U47" s="75">
        <v>7.3921617679069782E-2</v>
      </c>
      <c r="V47" s="76">
        <v>0.21421321472483765</v>
      </c>
      <c r="W47" s="75">
        <v>0.36486984907580128</v>
      </c>
      <c r="X47" s="75">
        <v>6.9545693538531503E-2</v>
      </c>
      <c r="Y47" s="75">
        <v>0.14753121529752716</v>
      </c>
      <c r="Z47" s="75">
        <v>0.40787575511676133</v>
      </c>
      <c r="AA47" s="76">
        <v>0.46028601069292735</v>
      </c>
      <c r="AB47" s="75">
        <v>0.33348342671690545</v>
      </c>
      <c r="AC47" s="75">
        <v>4.0514558643042514E-2</v>
      </c>
      <c r="AD47" s="75">
        <v>0.23637944716436302</v>
      </c>
      <c r="AE47" s="75">
        <v>0.15635872915957075</v>
      </c>
      <c r="AF47" s="76">
        <v>0.41886689120731674</v>
      </c>
      <c r="AG47" s="75">
        <v>0.59610547136132763</v>
      </c>
      <c r="AH47" s="75">
        <v>0.5396771252118675</v>
      </c>
      <c r="AI47" s="75">
        <v>0.45696213537364694</v>
      </c>
      <c r="AJ47" s="75">
        <v>0.18627039003705542</v>
      </c>
      <c r="AK47" s="76">
        <v>0.52274761275278547</v>
      </c>
      <c r="AL47" s="75">
        <v>0.20150112584438329</v>
      </c>
      <c r="AM47" s="75">
        <v>0.30412060434647253</v>
      </c>
      <c r="AN47" s="75">
        <v>0.21625531145466051</v>
      </c>
      <c r="AO47" s="75">
        <v>0.27474903057570965</v>
      </c>
      <c r="AP47" s="76">
        <v>0</v>
      </c>
      <c r="AQ47" s="75">
        <v>8.9130494770827007E-3</v>
      </c>
      <c r="AR47" s="255">
        <v>0.20060170723850154</v>
      </c>
    </row>
    <row r="48" spans="1:46" ht="15" customHeight="1">
      <c r="A48" s="21">
        <v>45</v>
      </c>
      <c r="B48" s="22" t="s">
        <v>49</v>
      </c>
      <c r="C48" s="74">
        <v>0.20816494377561293</v>
      </c>
      <c r="D48" s="75">
        <v>0.28093235191026988</v>
      </c>
      <c r="E48" s="75">
        <v>0.17659708127959794</v>
      </c>
      <c r="F48" s="75">
        <v>9.4876660341555979E-2</v>
      </c>
      <c r="G48" s="76">
        <v>4.1020046645555336E-2</v>
      </c>
      <c r="H48" s="75">
        <v>7.0495258166491048E-2</v>
      </c>
      <c r="I48" s="75">
        <v>-1.6128789134924105E-3</v>
      </c>
      <c r="J48" s="75">
        <v>4.653909756673754E-2</v>
      </c>
      <c r="K48" s="75">
        <v>6.0216853000114701E-2</v>
      </c>
      <c r="L48" s="76">
        <v>3.8850503134353342E-2</v>
      </c>
      <c r="M48" s="75">
        <v>8.6786880651871651E-2</v>
      </c>
      <c r="N48" s="75">
        <v>0.14298546376271948</v>
      </c>
      <c r="O48" s="75">
        <v>0.19101083883129125</v>
      </c>
      <c r="P48" s="75">
        <v>4.7607033342390248E-2</v>
      </c>
      <c r="Q48" s="76">
        <v>0.12791732656924484</v>
      </c>
      <c r="R48" s="75">
        <v>-9.3131897768793118E-2</v>
      </c>
      <c r="S48" s="75">
        <v>-3.7332355726636728E-2</v>
      </c>
      <c r="T48" s="75">
        <v>-5.8187319037823204E-2</v>
      </c>
      <c r="U48" s="75">
        <v>6.0034308103665057E-2</v>
      </c>
      <c r="V48" s="76">
        <v>2.8197024335096507E-2</v>
      </c>
      <c r="W48" s="75">
        <v>1.8435221298965576E-2</v>
      </c>
      <c r="X48" s="75">
        <v>8.4094300208892872E-2</v>
      </c>
      <c r="Y48" s="75">
        <v>0.17949134638823433</v>
      </c>
      <c r="Z48" s="75">
        <v>0.13357677396086917</v>
      </c>
      <c r="AA48" s="76">
        <v>9.2097036496931892E-2</v>
      </c>
      <c r="AB48" s="75">
        <v>0.23751853157695754</v>
      </c>
      <c r="AC48" s="75">
        <v>0.42378893292346975</v>
      </c>
      <c r="AD48" s="75">
        <v>7.6266906877396984E-2</v>
      </c>
      <c r="AE48" s="75">
        <v>0.18449950633997439</v>
      </c>
      <c r="AF48" s="76">
        <v>0</v>
      </c>
      <c r="AG48" s="75">
        <v>1.4817265215263851E-3</v>
      </c>
      <c r="AH48" s="75">
        <v>1.3410864339763132E-2</v>
      </c>
      <c r="AI48" s="75">
        <v>3.7321218971438509E-2</v>
      </c>
      <c r="AJ48" s="75">
        <v>5.9823509187454639E-2</v>
      </c>
      <c r="AK48" s="76">
        <v>-4.1603376220308227E-2</v>
      </c>
      <c r="AL48" s="75">
        <v>0.11787590693019764</v>
      </c>
      <c r="AM48" s="75">
        <v>1.4797347870148967E-2</v>
      </c>
      <c r="AN48" s="75">
        <v>0.27630111804237112</v>
      </c>
      <c r="AO48" s="75">
        <v>0.17703646656668423</v>
      </c>
      <c r="AP48" s="76">
        <v>0</v>
      </c>
      <c r="AQ48" s="75">
        <v>0.35326581859322831</v>
      </c>
      <c r="AR48" s="255">
        <v>9.4524418690619838E-2</v>
      </c>
    </row>
    <row r="49" spans="1:44" ht="15" customHeight="1">
      <c r="A49" s="21">
        <v>46</v>
      </c>
      <c r="B49" s="22" t="s">
        <v>50</v>
      </c>
      <c r="C49" s="74">
        <v>0.15711631996142994</v>
      </c>
      <c r="D49" s="75">
        <v>0.12562215212057484</v>
      </c>
      <c r="E49" s="75">
        <v>0.12708997777133468</v>
      </c>
      <c r="F49" s="75">
        <v>0.11202103931555644</v>
      </c>
      <c r="G49" s="76">
        <v>6.2109719647901289E-2</v>
      </c>
      <c r="H49" s="75">
        <v>0.10579557428872498</v>
      </c>
      <c r="I49" s="75">
        <v>5.6254804721062389E-2</v>
      </c>
      <c r="J49" s="75">
        <v>0.11441845814631073</v>
      </c>
      <c r="K49" s="75">
        <v>9.9427168023965826E-2</v>
      </c>
      <c r="L49" s="76">
        <v>2.9291760331307357E-2</v>
      </c>
      <c r="M49" s="75">
        <v>0.11219133640155639</v>
      </c>
      <c r="N49" s="75">
        <v>6.9398856529540615E-2</v>
      </c>
      <c r="O49" s="75">
        <v>3.216109016650958E-2</v>
      </c>
      <c r="P49" s="75">
        <v>8.1570469277646232E-2</v>
      </c>
      <c r="Q49" s="76">
        <v>0.10447006514753263</v>
      </c>
      <c r="R49" s="75">
        <v>0.24182117512417742</v>
      </c>
      <c r="S49" s="75">
        <v>0.17190602755628875</v>
      </c>
      <c r="T49" s="75">
        <v>0.20198871711366231</v>
      </c>
      <c r="U49" s="75">
        <v>8.8902173171452797E-2</v>
      </c>
      <c r="V49" s="76">
        <v>7.6726933645808404E-2</v>
      </c>
      <c r="W49" s="75">
        <v>4.0893674749872815E-2</v>
      </c>
      <c r="X49" s="75">
        <v>0.1738585496866607</v>
      </c>
      <c r="Y49" s="75">
        <v>0.20151133501259447</v>
      </c>
      <c r="Z49" s="75">
        <v>7.6548552880714091E-2</v>
      </c>
      <c r="AA49" s="76">
        <v>8.9237622339108161E-2</v>
      </c>
      <c r="AB49" s="75">
        <v>7.5630073616556714E-2</v>
      </c>
      <c r="AC49" s="75">
        <v>0.33567143025416357</v>
      </c>
      <c r="AD49" s="75">
        <v>0.10626400173138903</v>
      </c>
      <c r="AE49" s="75">
        <v>0.14575258363118207</v>
      </c>
      <c r="AF49" s="76">
        <v>0.28444371423094827</v>
      </c>
      <c r="AG49" s="75">
        <v>0.18264519196973142</v>
      </c>
      <c r="AH49" s="75">
        <v>6.4659903718913378E-2</v>
      </c>
      <c r="AI49" s="75">
        <v>6.1426770421249402E-2</v>
      </c>
      <c r="AJ49" s="75">
        <v>0.4164915765748558</v>
      </c>
      <c r="AK49" s="76">
        <v>7.4729253733794229E-2</v>
      </c>
      <c r="AL49" s="75">
        <v>0.13430072554415812</v>
      </c>
      <c r="AM49" s="75">
        <v>4.7869486596941173E-2</v>
      </c>
      <c r="AN49" s="75">
        <v>0.14186481029442788</v>
      </c>
      <c r="AO49" s="75">
        <v>0.15441881831570128</v>
      </c>
      <c r="AP49" s="76">
        <v>0</v>
      </c>
      <c r="AQ49" s="75">
        <v>4.9035569414167056E-2</v>
      </c>
      <c r="AR49" s="255">
        <v>0.11172043569579299</v>
      </c>
    </row>
    <row r="50" spans="1:44" ht="15" customHeight="1">
      <c r="A50" s="21">
        <v>47</v>
      </c>
      <c r="B50" s="22" t="s">
        <v>328</v>
      </c>
      <c r="C50" s="74">
        <v>4.004480934757023E-2</v>
      </c>
      <c r="D50" s="75">
        <v>2.5972660357518402E-2</v>
      </c>
      <c r="E50" s="75">
        <v>4.8347347057118004E-2</v>
      </c>
      <c r="F50" s="75">
        <v>4.7671360564599356E-2</v>
      </c>
      <c r="G50" s="76">
        <v>0.1539063942712145</v>
      </c>
      <c r="H50" s="75">
        <v>4.8735511064278189E-2</v>
      </c>
      <c r="I50" s="75">
        <v>2.5037307245896204E-2</v>
      </c>
      <c r="J50" s="75">
        <v>3.740452004094811E-2</v>
      </c>
      <c r="K50" s="75">
        <v>1.738467455182139E-2</v>
      </c>
      <c r="L50" s="76">
        <v>0.20610600467588286</v>
      </c>
      <c r="M50" s="75">
        <v>3.1149290248870972E-2</v>
      </c>
      <c r="N50" s="75">
        <v>1.5240054899209156E-2</v>
      </c>
      <c r="O50" s="75">
        <v>5.4390512095507382E-3</v>
      </c>
      <c r="P50" s="75">
        <v>2.5637542211698949E-2</v>
      </c>
      <c r="Q50" s="76">
        <v>1.1508422376652195E-2</v>
      </c>
      <c r="R50" s="75">
        <v>1.1106785551798051E-2</v>
      </c>
      <c r="S50" s="75">
        <v>6.2933431094002994E-3</v>
      </c>
      <c r="T50" s="75">
        <v>2.9512793212924736E-2</v>
      </c>
      <c r="U50" s="75">
        <v>6.1078820918846388E-4</v>
      </c>
      <c r="V50" s="76">
        <v>4.3446688066808049E-2</v>
      </c>
      <c r="W50" s="75">
        <v>3.7347380023740884E-2</v>
      </c>
      <c r="X50" s="75">
        <v>2.9159739097071237E-2</v>
      </c>
      <c r="Y50" s="75">
        <v>4.3227431543024296E-2</v>
      </c>
      <c r="Z50" s="75">
        <v>1.9092056622486701E-2</v>
      </c>
      <c r="AA50" s="76">
        <v>4.1493545967983568E-2</v>
      </c>
      <c r="AB50" s="75">
        <v>2.0317829819590585E-2</v>
      </c>
      <c r="AC50" s="75">
        <v>4.6882896301728497E-2</v>
      </c>
      <c r="AD50" s="75">
        <v>4.3152141911508082E-2</v>
      </c>
      <c r="AE50" s="75">
        <v>3.4025894516277848E-2</v>
      </c>
      <c r="AF50" s="76">
        <v>2.1084914701935977E-3</v>
      </c>
      <c r="AG50" s="75">
        <v>9.5588590016609121E-3</v>
      </c>
      <c r="AH50" s="75">
        <v>1.4203252108056738E-2</v>
      </c>
      <c r="AI50" s="75">
        <v>3.4517236882145808E-2</v>
      </c>
      <c r="AJ50" s="75">
        <v>1.7305267983344159E-2</v>
      </c>
      <c r="AK50" s="76">
        <v>5.3890617687387614E-2</v>
      </c>
      <c r="AL50" s="75">
        <v>2.7770828121090819E-2</v>
      </c>
      <c r="AM50" s="75">
        <v>3.3323839362005128E-2</v>
      </c>
      <c r="AN50" s="75">
        <v>5.2526896302323482E-2</v>
      </c>
      <c r="AO50" s="75">
        <v>5.6706254306675856E-2</v>
      </c>
      <c r="AP50" s="76">
        <v>0</v>
      </c>
      <c r="AQ50" s="75">
        <v>1.7494963989072545E-2</v>
      </c>
      <c r="AR50" s="255">
        <v>3.6900551695921345E-2</v>
      </c>
    </row>
    <row r="51" spans="1:44" ht="15" customHeight="1">
      <c r="A51" s="21">
        <v>48</v>
      </c>
      <c r="B51" s="22" t="s">
        <v>52</v>
      </c>
      <c r="C51" s="74">
        <v>-4.9354093107017764E-2</v>
      </c>
      <c r="D51" s="75">
        <v>-5.1033999298983529E-2</v>
      </c>
      <c r="E51" s="75">
        <v>-5.5571663284043689E-4</v>
      </c>
      <c r="F51" s="75">
        <v>0</v>
      </c>
      <c r="G51" s="76">
        <v>-1.8193134485565185E-3</v>
      </c>
      <c r="H51" s="75">
        <v>0</v>
      </c>
      <c r="I51" s="75">
        <v>-1.5073634705536546E-5</v>
      </c>
      <c r="J51" s="75">
        <v>0</v>
      </c>
      <c r="K51" s="75">
        <v>0</v>
      </c>
      <c r="L51" s="76">
        <v>-3.4700162162064874E-3</v>
      </c>
      <c r="M51" s="75">
        <v>0</v>
      </c>
      <c r="N51" s="75">
        <v>-2.1523474577548002E-6</v>
      </c>
      <c r="O51" s="75">
        <v>0</v>
      </c>
      <c r="P51" s="75">
        <v>0</v>
      </c>
      <c r="Q51" s="76">
        <v>-4.1788026059013055E-6</v>
      </c>
      <c r="R51" s="75">
        <v>-4.6903655201849881E-6</v>
      </c>
      <c r="S51" s="75">
        <v>0</v>
      </c>
      <c r="T51" s="75">
        <v>-1.4452886000452858E-5</v>
      </c>
      <c r="U51" s="75">
        <v>-6.4977469062602544E-6</v>
      </c>
      <c r="V51" s="76">
        <v>0</v>
      </c>
      <c r="W51" s="75">
        <v>-4.4726131931490587E-3</v>
      </c>
      <c r="X51" s="75">
        <v>-8.5262395020676134E-5</v>
      </c>
      <c r="Y51" s="75">
        <v>-4.6938056932369111E-2</v>
      </c>
      <c r="Z51" s="75">
        <v>0</v>
      </c>
      <c r="AA51" s="76">
        <v>-4.8840387189963126E-4</v>
      </c>
      <c r="AB51" s="75">
        <v>-1.6452217204949684E-2</v>
      </c>
      <c r="AC51" s="75">
        <v>-3.7237296572268855E-4</v>
      </c>
      <c r="AD51" s="75">
        <v>-3.0260312780887649E-3</v>
      </c>
      <c r="AE51" s="75">
        <v>-8.6228825434054348E-6</v>
      </c>
      <c r="AF51" s="76">
        <v>0</v>
      </c>
      <c r="AG51" s="75">
        <v>-3.1702055809401729E-4</v>
      </c>
      <c r="AH51" s="75">
        <v>-1.1564614112465971E-2</v>
      </c>
      <c r="AI51" s="75">
        <v>-2.3453462591835849E-2</v>
      </c>
      <c r="AJ51" s="75">
        <v>0</v>
      </c>
      <c r="AK51" s="76">
        <v>-5.3369241253602426E-5</v>
      </c>
      <c r="AL51" s="75">
        <v>-1.2509382036527396E-5</v>
      </c>
      <c r="AM51" s="75">
        <v>0</v>
      </c>
      <c r="AN51" s="75">
        <v>0</v>
      </c>
      <c r="AO51" s="75">
        <v>0</v>
      </c>
      <c r="AP51" s="76">
        <v>0</v>
      </c>
      <c r="AQ51" s="75">
        <v>-5.0498082176660504E-3</v>
      </c>
      <c r="AR51" s="255">
        <v>-2.9130195939664179E-3</v>
      </c>
    </row>
    <row r="52" spans="1:44" s="348" customFormat="1" ht="15" customHeight="1">
      <c r="A52" s="341">
        <v>49</v>
      </c>
      <c r="B52" s="342" t="s">
        <v>329</v>
      </c>
      <c r="C52" s="343">
        <v>0.46001191134555663</v>
      </c>
      <c r="D52" s="344">
        <v>0.57013669821240798</v>
      </c>
      <c r="E52" s="344">
        <v>0.48953803034696047</v>
      </c>
      <c r="F52" s="344">
        <v>0.51363227803854994</v>
      </c>
      <c r="G52" s="345">
        <v>0.41820270981950497</v>
      </c>
      <c r="H52" s="344">
        <v>0.41369863013698632</v>
      </c>
      <c r="I52" s="344">
        <v>0.32378167347492504</v>
      </c>
      <c r="J52" s="344">
        <v>0.53870383494763363</v>
      </c>
      <c r="K52" s="344">
        <v>0.20689692398000148</v>
      </c>
      <c r="L52" s="345">
        <v>0.27954868191578014</v>
      </c>
      <c r="M52" s="344">
        <v>0.45327067547613148</v>
      </c>
      <c r="N52" s="344">
        <v>0.25396910807438799</v>
      </c>
      <c r="O52" s="344">
        <v>0.26097038956958846</v>
      </c>
      <c r="P52" s="344">
        <v>0.44521212591701276</v>
      </c>
      <c r="Q52" s="345">
        <v>0.39584543444921294</v>
      </c>
      <c r="R52" s="344">
        <v>0.42114322969188989</v>
      </c>
      <c r="S52" s="344">
        <v>0.37705068279717718</v>
      </c>
      <c r="T52" s="344">
        <v>0.38701456369145981</v>
      </c>
      <c r="U52" s="344">
        <v>0.23452480352437793</v>
      </c>
      <c r="V52" s="345">
        <v>0.37867522672322024</v>
      </c>
      <c r="W52" s="344">
        <v>0.47752246905206036</v>
      </c>
      <c r="X52" s="344">
        <v>0.36437737136036152</v>
      </c>
      <c r="Y52" s="344">
        <v>0.53801359659814196</v>
      </c>
      <c r="Z52" s="344">
        <v>0.6619781805067172</v>
      </c>
      <c r="AA52" s="345">
        <v>0.70593583897220424</v>
      </c>
      <c r="AB52" s="344">
        <v>0.68148201640549</v>
      </c>
      <c r="AC52" s="344">
        <v>0.85026997040014896</v>
      </c>
      <c r="AD52" s="344">
        <v>0.47875636353710299</v>
      </c>
      <c r="AE52" s="344">
        <v>0.53522231946917531</v>
      </c>
      <c r="AF52" s="345">
        <v>0.71802075631862861</v>
      </c>
      <c r="AG52" s="344">
        <v>0.79669678361968554</v>
      </c>
      <c r="AH52" s="344">
        <v>0.63212369212881547</v>
      </c>
      <c r="AI52" s="344">
        <v>0.60416032691388077</v>
      </c>
      <c r="AJ52" s="344">
        <v>0.68648049814722845</v>
      </c>
      <c r="AK52" s="345">
        <v>0.62709679538232899</v>
      </c>
      <c r="AL52" s="344">
        <v>0.50401551163372527</v>
      </c>
      <c r="AM52" s="344">
        <v>0.41574321236247541</v>
      </c>
      <c r="AN52" s="344">
        <v>0.71072537142512737</v>
      </c>
      <c r="AO52" s="344">
        <v>0.69894477997108617</v>
      </c>
      <c r="AP52" s="345">
        <v>0</v>
      </c>
      <c r="AQ52" s="344">
        <v>0.42782637489996966</v>
      </c>
      <c r="AR52" s="346">
        <v>0.45390528937600777</v>
      </c>
    </row>
    <row r="53" spans="1:44" ht="15" customHeight="1">
      <c r="A53" s="33">
        <v>50</v>
      </c>
      <c r="B53" s="34" t="s">
        <v>46</v>
      </c>
      <c r="C53" s="339">
        <v>1</v>
      </c>
      <c r="D53" s="257">
        <v>1</v>
      </c>
      <c r="E53" s="257">
        <v>1</v>
      </c>
      <c r="F53" s="257">
        <v>1</v>
      </c>
      <c r="G53" s="258">
        <v>1</v>
      </c>
      <c r="H53" s="257">
        <v>1</v>
      </c>
      <c r="I53" s="257">
        <v>1</v>
      </c>
      <c r="J53" s="257">
        <v>1</v>
      </c>
      <c r="K53" s="257">
        <v>1</v>
      </c>
      <c r="L53" s="258">
        <v>1</v>
      </c>
      <c r="M53" s="257">
        <v>1</v>
      </c>
      <c r="N53" s="257">
        <v>1</v>
      </c>
      <c r="O53" s="257">
        <v>1</v>
      </c>
      <c r="P53" s="257">
        <v>1</v>
      </c>
      <c r="Q53" s="258">
        <v>1</v>
      </c>
      <c r="R53" s="257">
        <v>1</v>
      </c>
      <c r="S53" s="257">
        <v>1</v>
      </c>
      <c r="T53" s="257">
        <v>1</v>
      </c>
      <c r="U53" s="257">
        <v>1</v>
      </c>
      <c r="V53" s="258">
        <v>1</v>
      </c>
      <c r="W53" s="257">
        <v>1</v>
      </c>
      <c r="X53" s="257">
        <v>1</v>
      </c>
      <c r="Y53" s="257">
        <v>1</v>
      </c>
      <c r="Z53" s="257">
        <v>1</v>
      </c>
      <c r="AA53" s="258">
        <v>1</v>
      </c>
      <c r="AB53" s="257">
        <v>1</v>
      </c>
      <c r="AC53" s="257">
        <v>1</v>
      </c>
      <c r="AD53" s="257">
        <v>1</v>
      </c>
      <c r="AE53" s="257">
        <v>1</v>
      </c>
      <c r="AF53" s="258">
        <v>1</v>
      </c>
      <c r="AG53" s="257">
        <v>1</v>
      </c>
      <c r="AH53" s="257">
        <v>1</v>
      </c>
      <c r="AI53" s="257">
        <v>1</v>
      </c>
      <c r="AJ53" s="257">
        <v>1</v>
      </c>
      <c r="AK53" s="258">
        <v>1</v>
      </c>
      <c r="AL53" s="257">
        <v>1</v>
      </c>
      <c r="AM53" s="257">
        <v>1</v>
      </c>
      <c r="AN53" s="257">
        <v>1</v>
      </c>
      <c r="AO53" s="257">
        <v>1</v>
      </c>
      <c r="AP53" s="258">
        <v>1</v>
      </c>
      <c r="AQ53" s="257">
        <v>1</v>
      </c>
      <c r="AR53" s="340">
        <v>1</v>
      </c>
    </row>
    <row r="56" spans="1:44" ht="21" customHeight="1">
      <c r="A56" s="1" t="s">
        <v>153</v>
      </c>
    </row>
    <row r="57" spans="1:44">
      <c r="A57" s="3"/>
      <c r="B57" s="4"/>
      <c r="C57" s="5">
        <v>1</v>
      </c>
      <c r="D57" s="6">
        <v>2</v>
      </c>
      <c r="E57" s="6">
        <v>3</v>
      </c>
      <c r="F57" s="6">
        <v>4</v>
      </c>
      <c r="G57" s="7">
        <v>5</v>
      </c>
      <c r="H57" s="6">
        <v>6</v>
      </c>
      <c r="I57" s="6">
        <v>7</v>
      </c>
      <c r="J57" s="6">
        <v>8</v>
      </c>
      <c r="K57" s="6">
        <v>9</v>
      </c>
      <c r="L57" s="7">
        <v>10</v>
      </c>
      <c r="M57" s="6">
        <v>11</v>
      </c>
      <c r="N57" s="6">
        <v>12</v>
      </c>
      <c r="O57" s="6">
        <v>13</v>
      </c>
      <c r="P57" s="6">
        <v>14</v>
      </c>
      <c r="Q57" s="7">
        <v>15</v>
      </c>
      <c r="R57" s="6">
        <v>16</v>
      </c>
      <c r="S57" s="6">
        <v>17</v>
      </c>
      <c r="T57" s="6">
        <v>18</v>
      </c>
      <c r="U57" s="6">
        <v>19</v>
      </c>
      <c r="V57" s="7">
        <v>20</v>
      </c>
      <c r="W57" s="6">
        <v>21</v>
      </c>
      <c r="X57" s="6">
        <v>22</v>
      </c>
      <c r="Y57" s="6">
        <v>23</v>
      </c>
      <c r="Z57" s="6">
        <v>24</v>
      </c>
      <c r="AA57" s="7">
        <v>25</v>
      </c>
      <c r="AB57" s="6">
        <v>26</v>
      </c>
      <c r="AC57" s="6">
        <v>27</v>
      </c>
      <c r="AD57" s="6">
        <v>28</v>
      </c>
      <c r="AE57" s="6">
        <v>29</v>
      </c>
      <c r="AF57" s="7">
        <v>30</v>
      </c>
      <c r="AG57" s="6">
        <v>31</v>
      </c>
      <c r="AH57" s="6">
        <v>32</v>
      </c>
      <c r="AI57" s="6">
        <v>33</v>
      </c>
      <c r="AJ57" s="6">
        <v>34</v>
      </c>
      <c r="AK57" s="7">
        <v>35</v>
      </c>
      <c r="AL57" s="6">
        <v>36</v>
      </c>
      <c r="AM57" s="6">
        <v>37</v>
      </c>
      <c r="AN57" s="6">
        <v>38</v>
      </c>
      <c r="AO57" s="6">
        <v>39</v>
      </c>
      <c r="AP57" s="7">
        <v>40</v>
      </c>
      <c r="AQ57" s="6">
        <v>41</v>
      </c>
      <c r="AR57" s="8">
        <v>42</v>
      </c>
    </row>
    <row r="58" spans="1:44" ht="33.75">
      <c r="A58" s="10"/>
      <c r="B58" s="11"/>
      <c r="C58" s="12" t="s">
        <v>0</v>
      </c>
      <c r="D58" s="13" t="s">
        <v>1</v>
      </c>
      <c r="E58" s="13" t="s">
        <v>2</v>
      </c>
      <c r="F58" s="13" t="s">
        <v>3</v>
      </c>
      <c r="G58" s="14" t="s">
        <v>4</v>
      </c>
      <c r="H58" s="13" t="s">
        <v>5</v>
      </c>
      <c r="I58" s="13" t="s">
        <v>6</v>
      </c>
      <c r="J58" s="13" t="s">
        <v>7</v>
      </c>
      <c r="K58" s="13" t="s">
        <v>8</v>
      </c>
      <c r="L58" s="14" t="s">
        <v>9</v>
      </c>
      <c r="M58" s="13" t="s">
        <v>10</v>
      </c>
      <c r="N58" s="13" t="s">
        <v>11</v>
      </c>
      <c r="O58" s="13" t="s">
        <v>12</v>
      </c>
      <c r="P58" s="13" t="s">
        <v>13</v>
      </c>
      <c r="Q58" s="14" t="s">
        <v>14</v>
      </c>
      <c r="R58" s="13" t="s">
        <v>15</v>
      </c>
      <c r="S58" s="13" t="s">
        <v>16</v>
      </c>
      <c r="T58" s="13" t="s">
        <v>17</v>
      </c>
      <c r="U58" s="13" t="s">
        <v>18</v>
      </c>
      <c r="V58" s="14" t="s">
        <v>19</v>
      </c>
      <c r="W58" s="13" t="s">
        <v>20</v>
      </c>
      <c r="X58" s="13" t="s">
        <v>21</v>
      </c>
      <c r="Y58" s="13" t="s">
        <v>22</v>
      </c>
      <c r="Z58" s="13" t="s">
        <v>23</v>
      </c>
      <c r="AA58" s="14" t="s">
        <v>24</v>
      </c>
      <c r="AB58" s="13" t="s">
        <v>25</v>
      </c>
      <c r="AC58" s="13" t="s">
        <v>26</v>
      </c>
      <c r="AD58" s="13" t="s">
        <v>27</v>
      </c>
      <c r="AE58" s="13" t="s">
        <v>28</v>
      </c>
      <c r="AF58" s="14" t="s">
        <v>29</v>
      </c>
      <c r="AG58" s="13" t="s">
        <v>30</v>
      </c>
      <c r="AH58" s="13" t="s">
        <v>31</v>
      </c>
      <c r="AI58" s="13" t="s">
        <v>32</v>
      </c>
      <c r="AJ58" s="13" t="s">
        <v>33</v>
      </c>
      <c r="AK58" s="14" t="s">
        <v>34</v>
      </c>
      <c r="AL58" s="13" t="s">
        <v>35</v>
      </c>
      <c r="AM58" s="13" t="s">
        <v>36</v>
      </c>
      <c r="AN58" s="13" t="s">
        <v>37</v>
      </c>
      <c r="AO58" s="13" t="s">
        <v>38</v>
      </c>
      <c r="AP58" s="14" t="s">
        <v>39</v>
      </c>
      <c r="AQ58" s="13" t="s">
        <v>40</v>
      </c>
      <c r="AR58" s="15" t="s">
        <v>41</v>
      </c>
    </row>
    <row r="59" spans="1:44">
      <c r="A59" s="23" t="s">
        <v>152</v>
      </c>
      <c r="B59" s="22"/>
      <c r="C59" s="125">
        <f t="array" ref="C59:AQ59">TRANSPOSE(計算!D5:D45)</f>
        <v>0</v>
      </c>
      <c r="D59" s="126">
        <v>0</v>
      </c>
      <c r="E59" s="126">
        <v>0</v>
      </c>
      <c r="F59" s="126">
        <v>0</v>
      </c>
      <c r="G59" s="127">
        <v>0</v>
      </c>
      <c r="H59" s="126">
        <v>0</v>
      </c>
      <c r="I59" s="126">
        <v>0</v>
      </c>
      <c r="J59" s="126">
        <v>0</v>
      </c>
      <c r="K59" s="126">
        <v>0</v>
      </c>
      <c r="L59" s="127">
        <v>0</v>
      </c>
      <c r="M59" s="126">
        <v>0</v>
      </c>
      <c r="N59" s="126">
        <v>0</v>
      </c>
      <c r="O59" s="126">
        <v>0</v>
      </c>
      <c r="P59" s="126">
        <v>0</v>
      </c>
      <c r="Q59" s="127">
        <v>0</v>
      </c>
      <c r="R59" s="126">
        <v>0</v>
      </c>
      <c r="S59" s="126">
        <v>0</v>
      </c>
      <c r="T59" s="126">
        <v>0</v>
      </c>
      <c r="U59" s="126">
        <v>0</v>
      </c>
      <c r="V59" s="127">
        <v>0</v>
      </c>
      <c r="W59" s="126">
        <v>0</v>
      </c>
      <c r="X59" s="126">
        <v>0</v>
      </c>
      <c r="Y59" s="126">
        <v>0</v>
      </c>
      <c r="Z59" s="126">
        <v>0</v>
      </c>
      <c r="AA59" s="127">
        <v>0</v>
      </c>
      <c r="AB59" s="126">
        <v>0</v>
      </c>
      <c r="AC59" s="126">
        <v>0</v>
      </c>
      <c r="AD59" s="126">
        <v>0</v>
      </c>
      <c r="AE59" s="126">
        <v>0</v>
      </c>
      <c r="AF59" s="127">
        <v>0</v>
      </c>
      <c r="AG59" s="126">
        <v>0</v>
      </c>
      <c r="AH59" s="126">
        <v>0</v>
      </c>
      <c r="AI59" s="126">
        <v>0</v>
      </c>
      <c r="AJ59" s="126">
        <v>0</v>
      </c>
      <c r="AK59" s="127">
        <v>0</v>
      </c>
      <c r="AL59" s="126">
        <v>0</v>
      </c>
      <c r="AM59" s="126">
        <v>0</v>
      </c>
      <c r="AN59" s="126">
        <v>0</v>
      </c>
      <c r="AO59" s="126">
        <v>0</v>
      </c>
      <c r="AP59" s="127">
        <v>0</v>
      </c>
      <c r="AQ59" s="126">
        <v>0</v>
      </c>
      <c r="AR59" s="128">
        <f>SUM(C59:AQ59)</f>
        <v>0</v>
      </c>
    </row>
    <row r="60" spans="1:44" ht="15" customHeight="1">
      <c r="A60" s="17">
        <v>1</v>
      </c>
      <c r="B60" s="4" t="s">
        <v>0</v>
      </c>
      <c r="C60" s="3">
        <f>C$59*C4</f>
        <v>0</v>
      </c>
      <c r="D60" s="18">
        <f>D$59*D4</f>
        <v>0</v>
      </c>
      <c r="E60" s="18">
        <f>E$59*E4</f>
        <v>0</v>
      </c>
      <c r="F60" s="18">
        <f t="shared" ref="F60:AQ60" si="0">F$59*F4</f>
        <v>0</v>
      </c>
      <c r="G60" s="19">
        <f t="shared" si="0"/>
        <v>0</v>
      </c>
      <c r="H60" s="18">
        <f t="shared" si="0"/>
        <v>0</v>
      </c>
      <c r="I60" s="18">
        <f t="shared" si="0"/>
        <v>0</v>
      </c>
      <c r="J60" s="18">
        <f t="shared" si="0"/>
        <v>0</v>
      </c>
      <c r="K60" s="18">
        <f t="shared" si="0"/>
        <v>0</v>
      </c>
      <c r="L60" s="19">
        <f t="shared" si="0"/>
        <v>0</v>
      </c>
      <c r="M60" s="18">
        <f t="shared" si="0"/>
        <v>0</v>
      </c>
      <c r="N60" s="18">
        <f t="shared" si="0"/>
        <v>0</v>
      </c>
      <c r="O60" s="18">
        <f t="shared" si="0"/>
        <v>0</v>
      </c>
      <c r="P60" s="18">
        <f t="shared" si="0"/>
        <v>0</v>
      </c>
      <c r="Q60" s="19">
        <f t="shared" si="0"/>
        <v>0</v>
      </c>
      <c r="R60" s="18">
        <f t="shared" si="0"/>
        <v>0</v>
      </c>
      <c r="S60" s="18">
        <f t="shared" si="0"/>
        <v>0</v>
      </c>
      <c r="T60" s="18">
        <f t="shared" si="0"/>
        <v>0</v>
      </c>
      <c r="U60" s="18">
        <f t="shared" si="0"/>
        <v>0</v>
      </c>
      <c r="V60" s="19">
        <f t="shared" si="0"/>
        <v>0</v>
      </c>
      <c r="W60" s="18">
        <f t="shared" si="0"/>
        <v>0</v>
      </c>
      <c r="X60" s="18">
        <f t="shared" si="0"/>
        <v>0</v>
      </c>
      <c r="Y60" s="18">
        <f t="shared" si="0"/>
        <v>0</v>
      </c>
      <c r="Z60" s="18">
        <f t="shared" si="0"/>
        <v>0</v>
      </c>
      <c r="AA60" s="19">
        <f t="shared" si="0"/>
        <v>0</v>
      </c>
      <c r="AB60" s="18">
        <f t="shared" si="0"/>
        <v>0</v>
      </c>
      <c r="AC60" s="18">
        <f t="shared" si="0"/>
        <v>0</v>
      </c>
      <c r="AD60" s="18">
        <f t="shared" si="0"/>
        <v>0</v>
      </c>
      <c r="AE60" s="18">
        <f t="shared" si="0"/>
        <v>0</v>
      </c>
      <c r="AF60" s="19">
        <f t="shared" si="0"/>
        <v>0</v>
      </c>
      <c r="AG60" s="18">
        <f t="shared" si="0"/>
        <v>0</v>
      </c>
      <c r="AH60" s="18">
        <f t="shared" si="0"/>
        <v>0</v>
      </c>
      <c r="AI60" s="18">
        <f t="shared" si="0"/>
        <v>0</v>
      </c>
      <c r="AJ60" s="18">
        <f t="shared" si="0"/>
        <v>0</v>
      </c>
      <c r="AK60" s="19">
        <f t="shared" si="0"/>
        <v>0</v>
      </c>
      <c r="AL60" s="18">
        <f t="shared" si="0"/>
        <v>0</v>
      </c>
      <c r="AM60" s="18">
        <f t="shared" si="0"/>
        <v>0</v>
      </c>
      <c r="AN60" s="18">
        <f t="shared" si="0"/>
        <v>0</v>
      </c>
      <c r="AO60" s="18">
        <f t="shared" si="0"/>
        <v>0</v>
      </c>
      <c r="AP60" s="19">
        <f t="shared" si="0"/>
        <v>0</v>
      </c>
      <c r="AQ60" s="18">
        <f t="shared" si="0"/>
        <v>0</v>
      </c>
      <c r="AR60" s="20">
        <f>SUM(C60:AQ60)</f>
        <v>0</v>
      </c>
    </row>
    <row r="61" spans="1:44" ht="15" customHeight="1">
      <c r="A61" s="21">
        <v>2</v>
      </c>
      <c r="B61" s="22" t="s">
        <v>1</v>
      </c>
      <c r="C61" s="23">
        <f>C$59*C5</f>
        <v>0</v>
      </c>
      <c r="D61" s="24">
        <f>D$59*D5</f>
        <v>0</v>
      </c>
      <c r="E61" s="24">
        <f t="shared" ref="E61:AQ61" si="1">E$59*E5</f>
        <v>0</v>
      </c>
      <c r="F61" s="24">
        <f t="shared" si="1"/>
        <v>0</v>
      </c>
      <c r="G61" s="25">
        <f t="shared" si="1"/>
        <v>0</v>
      </c>
      <c r="H61" s="24">
        <f t="shared" si="1"/>
        <v>0</v>
      </c>
      <c r="I61" s="24">
        <f t="shared" si="1"/>
        <v>0</v>
      </c>
      <c r="J61" s="24">
        <f t="shared" si="1"/>
        <v>0</v>
      </c>
      <c r="K61" s="24">
        <f t="shared" si="1"/>
        <v>0</v>
      </c>
      <c r="L61" s="25">
        <f t="shared" si="1"/>
        <v>0</v>
      </c>
      <c r="M61" s="24">
        <f t="shared" si="1"/>
        <v>0</v>
      </c>
      <c r="N61" s="24">
        <f t="shared" si="1"/>
        <v>0</v>
      </c>
      <c r="O61" s="24">
        <f t="shared" si="1"/>
        <v>0</v>
      </c>
      <c r="P61" s="24">
        <f t="shared" si="1"/>
        <v>0</v>
      </c>
      <c r="Q61" s="25">
        <f t="shared" si="1"/>
        <v>0</v>
      </c>
      <c r="R61" s="24">
        <f t="shared" si="1"/>
        <v>0</v>
      </c>
      <c r="S61" s="24">
        <f t="shared" si="1"/>
        <v>0</v>
      </c>
      <c r="T61" s="24">
        <f t="shared" si="1"/>
        <v>0</v>
      </c>
      <c r="U61" s="24">
        <f t="shared" si="1"/>
        <v>0</v>
      </c>
      <c r="V61" s="25">
        <f t="shared" si="1"/>
        <v>0</v>
      </c>
      <c r="W61" s="24">
        <f t="shared" si="1"/>
        <v>0</v>
      </c>
      <c r="X61" s="24">
        <f t="shared" si="1"/>
        <v>0</v>
      </c>
      <c r="Y61" s="24">
        <f t="shared" si="1"/>
        <v>0</v>
      </c>
      <c r="Z61" s="24">
        <f t="shared" si="1"/>
        <v>0</v>
      </c>
      <c r="AA61" s="25">
        <f t="shared" si="1"/>
        <v>0</v>
      </c>
      <c r="AB61" s="24">
        <f t="shared" si="1"/>
        <v>0</v>
      </c>
      <c r="AC61" s="24">
        <f t="shared" si="1"/>
        <v>0</v>
      </c>
      <c r="AD61" s="24">
        <f t="shared" si="1"/>
        <v>0</v>
      </c>
      <c r="AE61" s="24">
        <f t="shared" si="1"/>
        <v>0</v>
      </c>
      <c r="AF61" s="25">
        <f t="shared" si="1"/>
        <v>0</v>
      </c>
      <c r="AG61" s="24">
        <f t="shared" si="1"/>
        <v>0</v>
      </c>
      <c r="AH61" s="24">
        <f t="shared" si="1"/>
        <v>0</v>
      </c>
      <c r="AI61" s="24">
        <f t="shared" si="1"/>
        <v>0</v>
      </c>
      <c r="AJ61" s="24">
        <f t="shared" si="1"/>
        <v>0</v>
      </c>
      <c r="AK61" s="25">
        <f t="shared" si="1"/>
        <v>0</v>
      </c>
      <c r="AL61" s="24">
        <f t="shared" si="1"/>
        <v>0</v>
      </c>
      <c r="AM61" s="24">
        <f t="shared" si="1"/>
        <v>0</v>
      </c>
      <c r="AN61" s="24">
        <f t="shared" si="1"/>
        <v>0</v>
      </c>
      <c r="AO61" s="24">
        <f t="shared" si="1"/>
        <v>0</v>
      </c>
      <c r="AP61" s="25">
        <f t="shared" si="1"/>
        <v>0</v>
      </c>
      <c r="AQ61" s="24">
        <f t="shared" si="1"/>
        <v>0</v>
      </c>
      <c r="AR61" s="26">
        <f t="shared" ref="AR61:AR109" si="2">SUM(C61:AQ61)</f>
        <v>0</v>
      </c>
    </row>
    <row r="62" spans="1:44" ht="15" customHeight="1">
      <c r="A62" s="21">
        <v>3</v>
      </c>
      <c r="B62" s="22" t="s">
        <v>2</v>
      </c>
      <c r="C62" s="23">
        <f t="shared" ref="C62:D109" si="3">C$59*C6</f>
        <v>0</v>
      </c>
      <c r="D62" s="24">
        <f t="shared" si="3"/>
        <v>0</v>
      </c>
      <c r="E62" s="24">
        <f t="shared" ref="E62:AQ62" si="4">E$59*E6</f>
        <v>0</v>
      </c>
      <c r="F62" s="24">
        <f t="shared" si="4"/>
        <v>0</v>
      </c>
      <c r="G62" s="25">
        <f t="shared" si="4"/>
        <v>0</v>
      </c>
      <c r="H62" s="24">
        <f t="shared" si="4"/>
        <v>0</v>
      </c>
      <c r="I62" s="24">
        <f t="shared" si="4"/>
        <v>0</v>
      </c>
      <c r="J62" s="24">
        <f t="shared" si="4"/>
        <v>0</v>
      </c>
      <c r="K62" s="24">
        <f t="shared" si="4"/>
        <v>0</v>
      </c>
      <c r="L62" s="25">
        <f t="shared" si="4"/>
        <v>0</v>
      </c>
      <c r="M62" s="24">
        <f t="shared" si="4"/>
        <v>0</v>
      </c>
      <c r="N62" s="24">
        <f t="shared" si="4"/>
        <v>0</v>
      </c>
      <c r="O62" s="24">
        <f t="shared" si="4"/>
        <v>0</v>
      </c>
      <c r="P62" s="24">
        <f t="shared" si="4"/>
        <v>0</v>
      </c>
      <c r="Q62" s="25">
        <f t="shared" si="4"/>
        <v>0</v>
      </c>
      <c r="R62" s="24">
        <f t="shared" si="4"/>
        <v>0</v>
      </c>
      <c r="S62" s="24">
        <f t="shared" si="4"/>
        <v>0</v>
      </c>
      <c r="T62" s="24">
        <f t="shared" si="4"/>
        <v>0</v>
      </c>
      <c r="U62" s="24">
        <f t="shared" si="4"/>
        <v>0</v>
      </c>
      <c r="V62" s="25">
        <f t="shared" si="4"/>
        <v>0</v>
      </c>
      <c r="W62" s="24">
        <f t="shared" si="4"/>
        <v>0</v>
      </c>
      <c r="X62" s="24">
        <f t="shared" si="4"/>
        <v>0</v>
      </c>
      <c r="Y62" s="24">
        <f t="shared" si="4"/>
        <v>0</v>
      </c>
      <c r="Z62" s="24">
        <f t="shared" si="4"/>
        <v>0</v>
      </c>
      <c r="AA62" s="25">
        <f t="shared" si="4"/>
        <v>0</v>
      </c>
      <c r="AB62" s="24">
        <f t="shared" si="4"/>
        <v>0</v>
      </c>
      <c r="AC62" s="24">
        <f t="shared" si="4"/>
        <v>0</v>
      </c>
      <c r="AD62" s="24">
        <f t="shared" si="4"/>
        <v>0</v>
      </c>
      <c r="AE62" s="24">
        <f t="shared" si="4"/>
        <v>0</v>
      </c>
      <c r="AF62" s="25">
        <f t="shared" si="4"/>
        <v>0</v>
      </c>
      <c r="AG62" s="24">
        <f t="shared" si="4"/>
        <v>0</v>
      </c>
      <c r="AH62" s="24">
        <f t="shared" si="4"/>
        <v>0</v>
      </c>
      <c r="AI62" s="24">
        <f t="shared" si="4"/>
        <v>0</v>
      </c>
      <c r="AJ62" s="24">
        <f t="shared" si="4"/>
        <v>0</v>
      </c>
      <c r="AK62" s="25">
        <f t="shared" si="4"/>
        <v>0</v>
      </c>
      <c r="AL62" s="24">
        <f t="shared" si="4"/>
        <v>0</v>
      </c>
      <c r="AM62" s="24">
        <f t="shared" si="4"/>
        <v>0</v>
      </c>
      <c r="AN62" s="24">
        <f t="shared" si="4"/>
        <v>0</v>
      </c>
      <c r="AO62" s="24">
        <f t="shared" si="4"/>
        <v>0</v>
      </c>
      <c r="AP62" s="25">
        <f t="shared" si="4"/>
        <v>0</v>
      </c>
      <c r="AQ62" s="24">
        <f t="shared" si="4"/>
        <v>0</v>
      </c>
      <c r="AR62" s="26">
        <f t="shared" si="2"/>
        <v>0</v>
      </c>
    </row>
    <row r="63" spans="1:44" ht="15" customHeight="1">
      <c r="A63" s="21">
        <v>4</v>
      </c>
      <c r="B63" s="22" t="s">
        <v>3</v>
      </c>
      <c r="C63" s="23">
        <f t="shared" si="3"/>
        <v>0</v>
      </c>
      <c r="D63" s="24">
        <f t="shared" si="3"/>
        <v>0</v>
      </c>
      <c r="E63" s="24">
        <f t="shared" ref="E63:AQ63" si="5">E$59*E7</f>
        <v>0</v>
      </c>
      <c r="F63" s="24">
        <f t="shared" si="5"/>
        <v>0</v>
      </c>
      <c r="G63" s="25">
        <f t="shared" si="5"/>
        <v>0</v>
      </c>
      <c r="H63" s="24">
        <f t="shared" si="5"/>
        <v>0</v>
      </c>
      <c r="I63" s="24">
        <f t="shared" si="5"/>
        <v>0</v>
      </c>
      <c r="J63" s="24">
        <f t="shared" si="5"/>
        <v>0</v>
      </c>
      <c r="K63" s="24">
        <f t="shared" si="5"/>
        <v>0</v>
      </c>
      <c r="L63" s="25">
        <f t="shared" si="5"/>
        <v>0</v>
      </c>
      <c r="M63" s="24">
        <f t="shared" si="5"/>
        <v>0</v>
      </c>
      <c r="N63" s="24">
        <f t="shared" si="5"/>
        <v>0</v>
      </c>
      <c r="O63" s="24">
        <f t="shared" si="5"/>
        <v>0</v>
      </c>
      <c r="P63" s="24">
        <f t="shared" si="5"/>
        <v>0</v>
      </c>
      <c r="Q63" s="25">
        <f t="shared" si="5"/>
        <v>0</v>
      </c>
      <c r="R63" s="24">
        <f t="shared" si="5"/>
        <v>0</v>
      </c>
      <c r="S63" s="24">
        <f t="shared" si="5"/>
        <v>0</v>
      </c>
      <c r="T63" s="24">
        <f t="shared" si="5"/>
        <v>0</v>
      </c>
      <c r="U63" s="24">
        <f t="shared" si="5"/>
        <v>0</v>
      </c>
      <c r="V63" s="25">
        <f t="shared" si="5"/>
        <v>0</v>
      </c>
      <c r="W63" s="24">
        <f t="shared" si="5"/>
        <v>0</v>
      </c>
      <c r="X63" s="24">
        <f t="shared" si="5"/>
        <v>0</v>
      </c>
      <c r="Y63" s="24">
        <f t="shared" si="5"/>
        <v>0</v>
      </c>
      <c r="Z63" s="24">
        <f t="shared" si="5"/>
        <v>0</v>
      </c>
      <c r="AA63" s="25">
        <f t="shared" si="5"/>
        <v>0</v>
      </c>
      <c r="AB63" s="24">
        <f t="shared" si="5"/>
        <v>0</v>
      </c>
      <c r="AC63" s="24">
        <f t="shared" si="5"/>
        <v>0</v>
      </c>
      <c r="AD63" s="24">
        <f t="shared" si="5"/>
        <v>0</v>
      </c>
      <c r="AE63" s="24">
        <f t="shared" si="5"/>
        <v>0</v>
      </c>
      <c r="AF63" s="25">
        <f t="shared" si="5"/>
        <v>0</v>
      </c>
      <c r="AG63" s="24">
        <f t="shared" si="5"/>
        <v>0</v>
      </c>
      <c r="AH63" s="24">
        <f t="shared" si="5"/>
        <v>0</v>
      </c>
      <c r="AI63" s="24">
        <f t="shared" si="5"/>
        <v>0</v>
      </c>
      <c r="AJ63" s="24">
        <f t="shared" si="5"/>
        <v>0</v>
      </c>
      <c r="AK63" s="25">
        <f t="shared" si="5"/>
        <v>0</v>
      </c>
      <c r="AL63" s="24">
        <f t="shared" si="5"/>
        <v>0</v>
      </c>
      <c r="AM63" s="24">
        <f t="shared" si="5"/>
        <v>0</v>
      </c>
      <c r="AN63" s="24">
        <f t="shared" si="5"/>
        <v>0</v>
      </c>
      <c r="AO63" s="24">
        <f t="shared" si="5"/>
        <v>0</v>
      </c>
      <c r="AP63" s="25">
        <f t="shared" si="5"/>
        <v>0</v>
      </c>
      <c r="AQ63" s="24">
        <f t="shared" si="5"/>
        <v>0</v>
      </c>
      <c r="AR63" s="26">
        <f t="shared" si="2"/>
        <v>0</v>
      </c>
    </row>
    <row r="64" spans="1:44" ht="15" customHeight="1">
      <c r="A64" s="27">
        <v>5</v>
      </c>
      <c r="B64" s="28" t="s">
        <v>4</v>
      </c>
      <c r="C64" s="29">
        <f t="shared" si="3"/>
        <v>0</v>
      </c>
      <c r="D64" s="30">
        <f t="shared" si="3"/>
        <v>0</v>
      </c>
      <c r="E64" s="30">
        <f t="shared" ref="E64:AQ64" si="6">E$59*E8</f>
        <v>0</v>
      </c>
      <c r="F64" s="30">
        <f t="shared" si="6"/>
        <v>0</v>
      </c>
      <c r="G64" s="31">
        <f t="shared" si="6"/>
        <v>0</v>
      </c>
      <c r="H64" s="30">
        <f t="shared" si="6"/>
        <v>0</v>
      </c>
      <c r="I64" s="30">
        <f t="shared" si="6"/>
        <v>0</v>
      </c>
      <c r="J64" s="30">
        <f t="shared" si="6"/>
        <v>0</v>
      </c>
      <c r="K64" s="30">
        <f t="shared" si="6"/>
        <v>0</v>
      </c>
      <c r="L64" s="31">
        <f t="shared" si="6"/>
        <v>0</v>
      </c>
      <c r="M64" s="30">
        <f t="shared" si="6"/>
        <v>0</v>
      </c>
      <c r="N64" s="30">
        <f t="shared" si="6"/>
        <v>0</v>
      </c>
      <c r="O64" s="30">
        <f t="shared" si="6"/>
        <v>0</v>
      </c>
      <c r="P64" s="30">
        <f t="shared" si="6"/>
        <v>0</v>
      </c>
      <c r="Q64" s="31">
        <f t="shared" si="6"/>
        <v>0</v>
      </c>
      <c r="R64" s="30">
        <f t="shared" si="6"/>
        <v>0</v>
      </c>
      <c r="S64" s="30">
        <f t="shared" si="6"/>
        <v>0</v>
      </c>
      <c r="T64" s="30">
        <f t="shared" si="6"/>
        <v>0</v>
      </c>
      <c r="U64" s="30">
        <f t="shared" si="6"/>
        <v>0</v>
      </c>
      <c r="V64" s="31">
        <f t="shared" si="6"/>
        <v>0</v>
      </c>
      <c r="W64" s="30">
        <f t="shared" si="6"/>
        <v>0</v>
      </c>
      <c r="X64" s="30">
        <f t="shared" si="6"/>
        <v>0</v>
      </c>
      <c r="Y64" s="30">
        <f t="shared" si="6"/>
        <v>0</v>
      </c>
      <c r="Z64" s="30">
        <f t="shared" si="6"/>
        <v>0</v>
      </c>
      <c r="AA64" s="31">
        <f t="shared" si="6"/>
        <v>0</v>
      </c>
      <c r="AB64" s="30">
        <f t="shared" si="6"/>
        <v>0</v>
      </c>
      <c r="AC64" s="30">
        <f t="shared" si="6"/>
        <v>0</v>
      </c>
      <c r="AD64" s="30">
        <f t="shared" si="6"/>
        <v>0</v>
      </c>
      <c r="AE64" s="30">
        <f t="shared" si="6"/>
        <v>0</v>
      </c>
      <c r="AF64" s="31">
        <f t="shared" si="6"/>
        <v>0</v>
      </c>
      <c r="AG64" s="30">
        <f t="shared" si="6"/>
        <v>0</v>
      </c>
      <c r="AH64" s="30">
        <f t="shared" si="6"/>
        <v>0</v>
      </c>
      <c r="AI64" s="30">
        <f t="shared" si="6"/>
        <v>0</v>
      </c>
      <c r="AJ64" s="30">
        <f t="shared" si="6"/>
        <v>0</v>
      </c>
      <c r="AK64" s="31">
        <f t="shared" si="6"/>
        <v>0</v>
      </c>
      <c r="AL64" s="30">
        <f t="shared" si="6"/>
        <v>0</v>
      </c>
      <c r="AM64" s="30">
        <f t="shared" si="6"/>
        <v>0</v>
      </c>
      <c r="AN64" s="30">
        <f t="shared" si="6"/>
        <v>0</v>
      </c>
      <c r="AO64" s="30">
        <f t="shared" si="6"/>
        <v>0</v>
      </c>
      <c r="AP64" s="31">
        <f t="shared" si="6"/>
        <v>0</v>
      </c>
      <c r="AQ64" s="30">
        <f t="shared" si="6"/>
        <v>0</v>
      </c>
      <c r="AR64" s="32">
        <f t="shared" si="2"/>
        <v>0</v>
      </c>
    </row>
    <row r="65" spans="1:44" ht="15" customHeight="1">
      <c r="A65" s="21">
        <v>6</v>
      </c>
      <c r="B65" s="22" t="s">
        <v>5</v>
      </c>
      <c r="C65" s="23">
        <f t="shared" si="3"/>
        <v>0</v>
      </c>
      <c r="D65" s="24">
        <f t="shared" si="3"/>
        <v>0</v>
      </c>
      <c r="E65" s="24">
        <f t="shared" ref="E65:AQ65" si="7">E$59*E9</f>
        <v>0</v>
      </c>
      <c r="F65" s="24">
        <f t="shared" si="7"/>
        <v>0</v>
      </c>
      <c r="G65" s="25">
        <f t="shared" si="7"/>
        <v>0</v>
      </c>
      <c r="H65" s="24">
        <f t="shared" si="7"/>
        <v>0</v>
      </c>
      <c r="I65" s="24">
        <f t="shared" si="7"/>
        <v>0</v>
      </c>
      <c r="J65" s="24">
        <f t="shared" si="7"/>
        <v>0</v>
      </c>
      <c r="K65" s="24">
        <f t="shared" si="7"/>
        <v>0</v>
      </c>
      <c r="L65" s="25">
        <f t="shared" si="7"/>
        <v>0</v>
      </c>
      <c r="M65" s="24">
        <f t="shared" si="7"/>
        <v>0</v>
      </c>
      <c r="N65" s="24">
        <f t="shared" si="7"/>
        <v>0</v>
      </c>
      <c r="O65" s="24">
        <f t="shared" si="7"/>
        <v>0</v>
      </c>
      <c r="P65" s="24">
        <f t="shared" si="7"/>
        <v>0</v>
      </c>
      <c r="Q65" s="25">
        <f t="shared" si="7"/>
        <v>0</v>
      </c>
      <c r="R65" s="24">
        <f t="shared" si="7"/>
        <v>0</v>
      </c>
      <c r="S65" s="24">
        <f t="shared" si="7"/>
        <v>0</v>
      </c>
      <c r="T65" s="24">
        <f t="shared" si="7"/>
        <v>0</v>
      </c>
      <c r="U65" s="24">
        <f t="shared" si="7"/>
        <v>0</v>
      </c>
      <c r="V65" s="25">
        <f t="shared" si="7"/>
        <v>0</v>
      </c>
      <c r="W65" s="24">
        <f t="shared" si="7"/>
        <v>0</v>
      </c>
      <c r="X65" s="24">
        <f t="shared" si="7"/>
        <v>0</v>
      </c>
      <c r="Y65" s="24">
        <f t="shared" si="7"/>
        <v>0</v>
      </c>
      <c r="Z65" s="24">
        <f t="shared" si="7"/>
        <v>0</v>
      </c>
      <c r="AA65" s="25">
        <f t="shared" si="7"/>
        <v>0</v>
      </c>
      <c r="AB65" s="24">
        <f t="shared" si="7"/>
        <v>0</v>
      </c>
      <c r="AC65" s="24">
        <f t="shared" si="7"/>
        <v>0</v>
      </c>
      <c r="AD65" s="24">
        <f t="shared" si="7"/>
        <v>0</v>
      </c>
      <c r="AE65" s="24">
        <f t="shared" si="7"/>
        <v>0</v>
      </c>
      <c r="AF65" s="25">
        <f t="shared" si="7"/>
        <v>0</v>
      </c>
      <c r="AG65" s="24">
        <f t="shared" si="7"/>
        <v>0</v>
      </c>
      <c r="AH65" s="24">
        <f t="shared" si="7"/>
        <v>0</v>
      </c>
      <c r="AI65" s="24">
        <f t="shared" si="7"/>
        <v>0</v>
      </c>
      <c r="AJ65" s="24">
        <f t="shared" si="7"/>
        <v>0</v>
      </c>
      <c r="AK65" s="25">
        <f t="shared" si="7"/>
        <v>0</v>
      </c>
      <c r="AL65" s="24">
        <f t="shared" si="7"/>
        <v>0</v>
      </c>
      <c r="AM65" s="24">
        <f t="shared" si="7"/>
        <v>0</v>
      </c>
      <c r="AN65" s="24">
        <f t="shared" si="7"/>
        <v>0</v>
      </c>
      <c r="AO65" s="24">
        <f t="shared" si="7"/>
        <v>0</v>
      </c>
      <c r="AP65" s="25">
        <f t="shared" si="7"/>
        <v>0</v>
      </c>
      <c r="AQ65" s="24">
        <f t="shared" si="7"/>
        <v>0</v>
      </c>
      <c r="AR65" s="26">
        <f t="shared" si="2"/>
        <v>0</v>
      </c>
    </row>
    <row r="66" spans="1:44" ht="15" customHeight="1">
      <c r="A66" s="21">
        <v>7</v>
      </c>
      <c r="B66" s="22" t="s">
        <v>6</v>
      </c>
      <c r="C66" s="23">
        <f t="shared" si="3"/>
        <v>0</v>
      </c>
      <c r="D66" s="24">
        <f t="shared" si="3"/>
        <v>0</v>
      </c>
      <c r="E66" s="24">
        <f t="shared" ref="E66:AQ66" si="8">E$59*E10</f>
        <v>0</v>
      </c>
      <c r="F66" s="24">
        <f t="shared" si="8"/>
        <v>0</v>
      </c>
      <c r="G66" s="25">
        <f t="shared" si="8"/>
        <v>0</v>
      </c>
      <c r="H66" s="24">
        <f t="shared" si="8"/>
        <v>0</v>
      </c>
      <c r="I66" s="24">
        <f t="shared" si="8"/>
        <v>0</v>
      </c>
      <c r="J66" s="24">
        <f t="shared" si="8"/>
        <v>0</v>
      </c>
      <c r="K66" s="24">
        <f t="shared" si="8"/>
        <v>0</v>
      </c>
      <c r="L66" s="25">
        <f t="shared" si="8"/>
        <v>0</v>
      </c>
      <c r="M66" s="24">
        <f t="shared" si="8"/>
        <v>0</v>
      </c>
      <c r="N66" s="24">
        <f t="shared" si="8"/>
        <v>0</v>
      </c>
      <c r="O66" s="24">
        <f t="shared" si="8"/>
        <v>0</v>
      </c>
      <c r="P66" s="24">
        <f t="shared" si="8"/>
        <v>0</v>
      </c>
      <c r="Q66" s="25">
        <f t="shared" si="8"/>
        <v>0</v>
      </c>
      <c r="R66" s="24">
        <f t="shared" si="8"/>
        <v>0</v>
      </c>
      <c r="S66" s="24">
        <f t="shared" si="8"/>
        <v>0</v>
      </c>
      <c r="T66" s="24">
        <f t="shared" si="8"/>
        <v>0</v>
      </c>
      <c r="U66" s="24">
        <f t="shared" si="8"/>
        <v>0</v>
      </c>
      <c r="V66" s="25">
        <f t="shared" si="8"/>
        <v>0</v>
      </c>
      <c r="W66" s="24">
        <f t="shared" si="8"/>
        <v>0</v>
      </c>
      <c r="X66" s="24">
        <f t="shared" si="8"/>
        <v>0</v>
      </c>
      <c r="Y66" s="24">
        <f t="shared" si="8"/>
        <v>0</v>
      </c>
      <c r="Z66" s="24">
        <f t="shared" si="8"/>
        <v>0</v>
      </c>
      <c r="AA66" s="25">
        <f t="shared" si="8"/>
        <v>0</v>
      </c>
      <c r="AB66" s="24">
        <f t="shared" si="8"/>
        <v>0</v>
      </c>
      <c r="AC66" s="24">
        <f t="shared" si="8"/>
        <v>0</v>
      </c>
      <c r="AD66" s="24">
        <f t="shared" si="8"/>
        <v>0</v>
      </c>
      <c r="AE66" s="24">
        <f t="shared" si="8"/>
        <v>0</v>
      </c>
      <c r="AF66" s="25">
        <f t="shared" si="8"/>
        <v>0</v>
      </c>
      <c r="AG66" s="24">
        <f t="shared" si="8"/>
        <v>0</v>
      </c>
      <c r="AH66" s="24">
        <f t="shared" si="8"/>
        <v>0</v>
      </c>
      <c r="AI66" s="24">
        <f t="shared" si="8"/>
        <v>0</v>
      </c>
      <c r="AJ66" s="24">
        <f t="shared" si="8"/>
        <v>0</v>
      </c>
      <c r="AK66" s="25">
        <f t="shared" si="8"/>
        <v>0</v>
      </c>
      <c r="AL66" s="24">
        <f t="shared" si="8"/>
        <v>0</v>
      </c>
      <c r="AM66" s="24">
        <f t="shared" si="8"/>
        <v>0</v>
      </c>
      <c r="AN66" s="24">
        <f t="shared" si="8"/>
        <v>0</v>
      </c>
      <c r="AO66" s="24">
        <f t="shared" si="8"/>
        <v>0</v>
      </c>
      <c r="AP66" s="25">
        <f t="shared" si="8"/>
        <v>0</v>
      </c>
      <c r="AQ66" s="24">
        <f t="shared" si="8"/>
        <v>0</v>
      </c>
      <c r="AR66" s="26">
        <f t="shared" si="2"/>
        <v>0</v>
      </c>
    </row>
    <row r="67" spans="1:44" ht="15" customHeight="1">
      <c r="A67" s="21">
        <v>8</v>
      </c>
      <c r="B67" s="22" t="s">
        <v>7</v>
      </c>
      <c r="C67" s="23">
        <f t="shared" si="3"/>
        <v>0</v>
      </c>
      <c r="D67" s="24">
        <f t="shared" si="3"/>
        <v>0</v>
      </c>
      <c r="E67" s="24">
        <f t="shared" ref="E67:AQ67" si="9">E$59*E11</f>
        <v>0</v>
      </c>
      <c r="F67" s="24">
        <f t="shared" si="9"/>
        <v>0</v>
      </c>
      <c r="G67" s="25">
        <f t="shared" si="9"/>
        <v>0</v>
      </c>
      <c r="H67" s="24">
        <f t="shared" si="9"/>
        <v>0</v>
      </c>
      <c r="I67" s="24">
        <f t="shared" si="9"/>
        <v>0</v>
      </c>
      <c r="J67" s="24">
        <f t="shared" si="9"/>
        <v>0</v>
      </c>
      <c r="K67" s="24">
        <f t="shared" si="9"/>
        <v>0</v>
      </c>
      <c r="L67" s="25">
        <f t="shared" si="9"/>
        <v>0</v>
      </c>
      <c r="M67" s="24">
        <f t="shared" si="9"/>
        <v>0</v>
      </c>
      <c r="N67" s="24">
        <f t="shared" si="9"/>
        <v>0</v>
      </c>
      <c r="O67" s="24">
        <f t="shared" si="9"/>
        <v>0</v>
      </c>
      <c r="P67" s="24">
        <f t="shared" si="9"/>
        <v>0</v>
      </c>
      <c r="Q67" s="25">
        <f t="shared" si="9"/>
        <v>0</v>
      </c>
      <c r="R67" s="24">
        <f t="shared" si="9"/>
        <v>0</v>
      </c>
      <c r="S67" s="24">
        <f t="shared" si="9"/>
        <v>0</v>
      </c>
      <c r="T67" s="24">
        <f t="shared" si="9"/>
        <v>0</v>
      </c>
      <c r="U67" s="24">
        <f t="shared" si="9"/>
        <v>0</v>
      </c>
      <c r="V67" s="25">
        <f t="shared" si="9"/>
        <v>0</v>
      </c>
      <c r="W67" s="24">
        <f t="shared" si="9"/>
        <v>0</v>
      </c>
      <c r="X67" s="24">
        <f t="shared" si="9"/>
        <v>0</v>
      </c>
      <c r="Y67" s="24">
        <f t="shared" si="9"/>
        <v>0</v>
      </c>
      <c r="Z67" s="24">
        <f t="shared" si="9"/>
        <v>0</v>
      </c>
      <c r="AA67" s="25">
        <f t="shared" si="9"/>
        <v>0</v>
      </c>
      <c r="AB67" s="24">
        <f t="shared" si="9"/>
        <v>0</v>
      </c>
      <c r="AC67" s="24">
        <f t="shared" si="9"/>
        <v>0</v>
      </c>
      <c r="AD67" s="24">
        <f t="shared" si="9"/>
        <v>0</v>
      </c>
      <c r="AE67" s="24">
        <f t="shared" si="9"/>
        <v>0</v>
      </c>
      <c r="AF67" s="25">
        <f t="shared" si="9"/>
        <v>0</v>
      </c>
      <c r="AG67" s="24">
        <f t="shared" si="9"/>
        <v>0</v>
      </c>
      <c r="AH67" s="24">
        <f t="shared" si="9"/>
        <v>0</v>
      </c>
      <c r="AI67" s="24">
        <f t="shared" si="9"/>
        <v>0</v>
      </c>
      <c r="AJ67" s="24">
        <f t="shared" si="9"/>
        <v>0</v>
      </c>
      <c r="AK67" s="25">
        <f t="shared" si="9"/>
        <v>0</v>
      </c>
      <c r="AL67" s="24">
        <f t="shared" si="9"/>
        <v>0</v>
      </c>
      <c r="AM67" s="24">
        <f t="shared" si="9"/>
        <v>0</v>
      </c>
      <c r="AN67" s="24">
        <f t="shared" si="9"/>
        <v>0</v>
      </c>
      <c r="AO67" s="24">
        <f t="shared" si="9"/>
        <v>0</v>
      </c>
      <c r="AP67" s="25">
        <f t="shared" si="9"/>
        <v>0</v>
      </c>
      <c r="AQ67" s="24">
        <f t="shared" si="9"/>
        <v>0</v>
      </c>
      <c r="AR67" s="26">
        <f t="shared" si="2"/>
        <v>0</v>
      </c>
    </row>
    <row r="68" spans="1:44" ht="15" customHeight="1">
      <c r="A68" s="21">
        <v>9</v>
      </c>
      <c r="B68" s="22" t="s">
        <v>8</v>
      </c>
      <c r="C68" s="23">
        <f t="shared" si="3"/>
        <v>0</v>
      </c>
      <c r="D68" s="24">
        <f t="shared" si="3"/>
        <v>0</v>
      </c>
      <c r="E68" s="24">
        <f t="shared" ref="E68:AQ68" si="10">E$59*E12</f>
        <v>0</v>
      </c>
      <c r="F68" s="24">
        <f t="shared" si="10"/>
        <v>0</v>
      </c>
      <c r="G68" s="25">
        <f t="shared" si="10"/>
        <v>0</v>
      </c>
      <c r="H68" s="24">
        <f t="shared" si="10"/>
        <v>0</v>
      </c>
      <c r="I68" s="24">
        <f t="shared" si="10"/>
        <v>0</v>
      </c>
      <c r="J68" s="24">
        <f t="shared" si="10"/>
        <v>0</v>
      </c>
      <c r="K68" s="24">
        <f t="shared" si="10"/>
        <v>0</v>
      </c>
      <c r="L68" s="25">
        <f t="shared" si="10"/>
        <v>0</v>
      </c>
      <c r="M68" s="24">
        <f t="shared" si="10"/>
        <v>0</v>
      </c>
      <c r="N68" s="24">
        <f t="shared" si="10"/>
        <v>0</v>
      </c>
      <c r="O68" s="24">
        <f t="shared" si="10"/>
        <v>0</v>
      </c>
      <c r="P68" s="24">
        <f t="shared" si="10"/>
        <v>0</v>
      </c>
      <c r="Q68" s="25">
        <f t="shared" si="10"/>
        <v>0</v>
      </c>
      <c r="R68" s="24">
        <f t="shared" si="10"/>
        <v>0</v>
      </c>
      <c r="S68" s="24">
        <f t="shared" si="10"/>
        <v>0</v>
      </c>
      <c r="T68" s="24">
        <f t="shared" si="10"/>
        <v>0</v>
      </c>
      <c r="U68" s="24">
        <f t="shared" si="10"/>
        <v>0</v>
      </c>
      <c r="V68" s="25">
        <f t="shared" si="10"/>
        <v>0</v>
      </c>
      <c r="W68" s="24">
        <f t="shared" si="10"/>
        <v>0</v>
      </c>
      <c r="X68" s="24">
        <f t="shared" si="10"/>
        <v>0</v>
      </c>
      <c r="Y68" s="24">
        <f t="shared" si="10"/>
        <v>0</v>
      </c>
      <c r="Z68" s="24">
        <f t="shared" si="10"/>
        <v>0</v>
      </c>
      <c r="AA68" s="25">
        <f t="shared" si="10"/>
        <v>0</v>
      </c>
      <c r="AB68" s="24">
        <f t="shared" si="10"/>
        <v>0</v>
      </c>
      <c r="AC68" s="24">
        <f t="shared" si="10"/>
        <v>0</v>
      </c>
      <c r="AD68" s="24">
        <f t="shared" si="10"/>
        <v>0</v>
      </c>
      <c r="AE68" s="24">
        <f t="shared" si="10"/>
        <v>0</v>
      </c>
      <c r="AF68" s="25">
        <f t="shared" si="10"/>
        <v>0</v>
      </c>
      <c r="AG68" s="24">
        <f t="shared" si="10"/>
        <v>0</v>
      </c>
      <c r="AH68" s="24">
        <f t="shared" si="10"/>
        <v>0</v>
      </c>
      <c r="AI68" s="24">
        <f t="shared" si="10"/>
        <v>0</v>
      </c>
      <c r="AJ68" s="24">
        <f t="shared" si="10"/>
        <v>0</v>
      </c>
      <c r="AK68" s="25">
        <f t="shared" si="10"/>
        <v>0</v>
      </c>
      <c r="AL68" s="24">
        <f t="shared" si="10"/>
        <v>0</v>
      </c>
      <c r="AM68" s="24">
        <f t="shared" si="10"/>
        <v>0</v>
      </c>
      <c r="AN68" s="24">
        <f t="shared" si="10"/>
        <v>0</v>
      </c>
      <c r="AO68" s="24">
        <f t="shared" si="10"/>
        <v>0</v>
      </c>
      <c r="AP68" s="25">
        <f t="shared" si="10"/>
        <v>0</v>
      </c>
      <c r="AQ68" s="24">
        <f t="shared" si="10"/>
        <v>0</v>
      </c>
      <c r="AR68" s="26">
        <f t="shared" si="2"/>
        <v>0</v>
      </c>
    </row>
    <row r="69" spans="1:44" ht="15" customHeight="1">
      <c r="A69" s="27">
        <v>10</v>
      </c>
      <c r="B69" s="28" t="s">
        <v>9</v>
      </c>
      <c r="C69" s="29">
        <f t="shared" si="3"/>
        <v>0</v>
      </c>
      <c r="D69" s="30">
        <f t="shared" si="3"/>
        <v>0</v>
      </c>
      <c r="E69" s="30">
        <f t="shared" ref="E69:AQ69" si="11">E$59*E13</f>
        <v>0</v>
      </c>
      <c r="F69" s="30">
        <f t="shared" si="11"/>
        <v>0</v>
      </c>
      <c r="G69" s="31">
        <f t="shared" si="11"/>
        <v>0</v>
      </c>
      <c r="H69" s="30">
        <f t="shared" si="11"/>
        <v>0</v>
      </c>
      <c r="I69" s="30">
        <f t="shared" si="11"/>
        <v>0</v>
      </c>
      <c r="J69" s="30">
        <f t="shared" si="11"/>
        <v>0</v>
      </c>
      <c r="K69" s="30">
        <f t="shared" si="11"/>
        <v>0</v>
      </c>
      <c r="L69" s="31">
        <f t="shared" si="11"/>
        <v>0</v>
      </c>
      <c r="M69" s="30">
        <f t="shared" si="11"/>
        <v>0</v>
      </c>
      <c r="N69" s="30">
        <f t="shared" si="11"/>
        <v>0</v>
      </c>
      <c r="O69" s="30">
        <f t="shared" si="11"/>
        <v>0</v>
      </c>
      <c r="P69" s="30">
        <f t="shared" si="11"/>
        <v>0</v>
      </c>
      <c r="Q69" s="31">
        <f t="shared" si="11"/>
        <v>0</v>
      </c>
      <c r="R69" s="30">
        <f t="shared" si="11"/>
        <v>0</v>
      </c>
      <c r="S69" s="30">
        <f t="shared" si="11"/>
        <v>0</v>
      </c>
      <c r="T69" s="30">
        <f t="shared" si="11"/>
        <v>0</v>
      </c>
      <c r="U69" s="30">
        <f t="shared" si="11"/>
        <v>0</v>
      </c>
      <c r="V69" s="31">
        <f t="shared" si="11"/>
        <v>0</v>
      </c>
      <c r="W69" s="30">
        <f t="shared" si="11"/>
        <v>0</v>
      </c>
      <c r="X69" s="30">
        <f t="shared" si="11"/>
        <v>0</v>
      </c>
      <c r="Y69" s="30">
        <f t="shared" si="11"/>
        <v>0</v>
      </c>
      <c r="Z69" s="30">
        <f t="shared" si="11"/>
        <v>0</v>
      </c>
      <c r="AA69" s="31">
        <f t="shared" si="11"/>
        <v>0</v>
      </c>
      <c r="AB69" s="30">
        <f t="shared" si="11"/>
        <v>0</v>
      </c>
      <c r="AC69" s="30">
        <f t="shared" si="11"/>
        <v>0</v>
      </c>
      <c r="AD69" s="30">
        <f t="shared" si="11"/>
        <v>0</v>
      </c>
      <c r="AE69" s="30">
        <f t="shared" si="11"/>
        <v>0</v>
      </c>
      <c r="AF69" s="31">
        <f t="shared" si="11"/>
        <v>0</v>
      </c>
      <c r="AG69" s="30">
        <f t="shared" si="11"/>
        <v>0</v>
      </c>
      <c r="AH69" s="30">
        <f t="shared" si="11"/>
        <v>0</v>
      </c>
      <c r="AI69" s="30">
        <f t="shared" si="11"/>
        <v>0</v>
      </c>
      <c r="AJ69" s="30">
        <f t="shared" si="11"/>
        <v>0</v>
      </c>
      <c r="AK69" s="31">
        <f t="shared" si="11"/>
        <v>0</v>
      </c>
      <c r="AL69" s="30">
        <f t="shared" si="11"/>
        <v>0</v>
      </c>
      <c r="AM69" s="30">
        <f t="shared" si="11"/>
        <v>0</v>
      </c>
      <c r="AN69" s="30">
        <f t="shared" si="11"/>
        <v>0</v>
      </c>
      <c r="AO69" s="30">
        <f t="shared" si="11"/>
        <v>0</v>
      </c>
      <c r="AP69" s="31">
        <f t="shared" si="11"/>
        <v>0</v>
      </c>
      <c r="AQ69" s="30">
        <f t="shared" si="11"/>
        <v>0</v>
      </c>
      <c r="AR69" s="32">
        <f t="shared" si="2"/>
        <v>0</v>
      </c>
    </row>
    <row r="70" spans="1:44" ht="15" customHeight="1">
      <c r="A70" s="21">
        <v>11</v>
      </c>
      <c r="B70" s="22" t="s">
        <v>10</v>
      </c>
      <c r="C70" s="23">
        <f t="shared" si="3"/>
        <v>0</v>
      </c>
      <c r="D70" s="24">
        <f t="shared" si="3"/>
        <v>0</v>
      </c>
      <c r="E70" s="24">
        <f t="shared" ref="E70:AQ70" si="12">E$59*E14</f>
        <v>0</v>
      </c>
      <c r="F70" s="24">
        <f t="shared" si="12"/>
        <v>0</v>
      </c>
      <c r="G70" s="25">
        <f t="shared" si="12"/>
        <v>0</v>
      </c>
      <c r="H70" s="24">
        <f t="shared" si="12"/>
        <v>0</v>
      </c>
      <c r="I70" s="24">
        <f t="shared" si="12"/>
        <v>0</v>
      </c>
      <c r="J70" s="24">
        <f t="shared" si="12"/>
        <v>0</v>
      </c>
      <c r="K70" s="24">
        <f t="shared" si="12"/>
        <v>0</v>
      </c>
      <c r="L70" s="25">
        <f t="shared" si="12"/>
        <v>0</v>
      </c>
      <c r="M70" s="24">
        <f t="shared" si="12"/>
        <v>0</v>
      </c>
      <c r="N70" s="24">
        <f t="shared" si="12"/>
        <v>0</v>
      </c>
      <c r="O70" s="24">
        <f t="shared" si="12"/>
        <v>0</v>
      </c>
      <c r="P70" s="24">
        <f t="shared" si="12"/>
        <v>0</v>
      </c>
      <c r="Q70" s="25">
        <f t="shared" si="12"/>
        <v>0</v>
      </c>
      <c r="R70" s="24">
        <f t="shared" si="12"/>
        <v>0</v>
      </c>
      <c r="S70" s="24">
        <f t="shared" si="12"/>
        <v>0</v>
      </c>
      <c r="T70" s="24">
        <f t="shared" si="12"/>
        <v>0</v>
      </c>
      <c r="U70" s="24">
        <f t="shared" si="12"/>
        <v>0</v>
      </c>
      <c r="V70" s="25">
        <f t="shared" si="12"/>
        <v>0</v>
      </c>
      <c r="W70" s="24">
        <f t="shared" si="12"/>
        <v>0</v>
      </c>
      <c r="X70" s="24">
        <f t="shared" si="12"/>
        <v>0</v>
      </c>
      <c r="Y70" s="24">
        <f t="shared" si="12"/>
        <v>0</v>
      </c>
      <c r="Z70" s="24">
        <f t="shared" si="12"/>
        <v>0</v>
      </c>
      <c r="AA70" s="25">
        <f t="shared" si="12"/>
        <v>0</v>
      </c>
      <c r="AB70" s="24">
        <f t="shared" si="12"/>
        <v>0</v>
      </c>
      <c r="AC70" s="24">
        <f t="shared" si="12"/>
        <v>0</v>
      </c>
      <c r="AD70" s="24">
        <f t="shared" si="12"/>
        <v>0</v>
      </c>
      <c r="AE70" s="24">
        <f t="shared" si="12"/>
        <v>0</v>
      </c>
      <c r="AF70" s="25">
        <f t="shared" si="12"/>
        <v>0</v>
      </c>
      <c r="AG70" s="24">
        <f t="shared" si="12"/>
        <v>0</v>
      </c>
      <c r="AH70" s="24">
        <f t="shared" si="12"/>
        <v>0</v>
      </c>
      <c r="AI70" s="24">
        <f t="shared" si="12"/>
        <v>0</v>
      </c>
      <c r="AJ70" s="24">
        <f t="shared" si="12"/>
        <v>0</v>
      </c>
      <c r="AK70" s="25">
        <f t="shared" si="12"/>
        <v>0</v>
      </c>
      <c r="AL70" s="24">
        <f t="shared" si="12"/>
        <v>0</v>
      </c>
      <c r="AM70" s="24">
        <f t="shared" si="12"/>
        <v>0</v>
      </c>
      <c r="AN70" s="24">
        <f t="shared" si="12"/>
        <v>0</v>
      </c>
      <c r="AO70" s="24">
        <f t="shared" si="12"/>
        <v>0</v>
      </c>
      <c r="AP70" s="25">
        <f t="shared" si="12"/>
        <v>0</v>
      </c>
      <c r="AQ70" s="24">
        <f t="shared" si="12"/>
        <v>0</v>
      </c>
      <c r="AR70" s="26">
        <f t="shared" si="2"/>
        <v>0</v>
      </c>
    </row>
    <row r="71" spans="1:44" ht="15" customHeight="1">
      <c r="A71" s="21">
        <v>12</v>
      </c>
      <c r="B71" s="22" t="s">
        <v>11</v>
      </c>
      <c r="C71" s="23">
        <f t="shared" si="3"/>
        <v>0</v>
      </c>
      <c r="D71" s="24">
        <f t="shared" si="3"/>
        <v>0</v>
      </c>
      <c r="E71" s="24">
        <f t="shared" ref="E71:AQ71" si="13">E$59*E15</f>
        <v>0</v>
      </c>
      <c r="F71" s="24">
        <f t="shared" si="13"/>
        <v>0</v>
      </c>
      <c r="G71" s="25">
        <f t="shared" si="13"/>
        <v>0</v>
      </c>
      <c r="H71" s="24">
        <f t="shared" si="13"/>
        <v>0</v>
      </c>
      <c r="I71" s="24">
        <f t="shared" si="13"/>
        <v>0</v>
      </c>
      <c r="J71" s="24">
        <f t="shared" si="13"/>
        <v>0</v>
      </c>
      <c r="K71" s="24">
        <f t="shared" si="13"/>
        <v>0</v>
      </c>
      <c r="L71" s="25">
        <f t="shared" si="13"/>
        <v>0</v>
      </c>
      <c r="M71" s="24">
        <f t="shared" si="13"/>
        <v>0</v>
      </c>
      <c r="N71" s="24">
        <f t="shared" si="13"/>
        <v>0</v>
      </c>
      <c r="O71" s="24">
        <f t="shared" si="13"/>
        <v>0</v>
      </c>
      <c r="P71" s="24">
        <f t="shared" si="13"/>
        <v>0</v>
      </c>
      <c r="Q71" s="25">
        <f t="shared" si="13"/>
        <v>0</v>
      </c>
      <c r="R71" s="24">
        <f t="shared" si="13"/>
        <v>0</v>
      </c>
      <c r="S71" s="24">
        <f t="shared" si="13"/>
        <v>0</v>
      </c>
      <c r="T71" s="24">
        <f t="shared" si="13"/>
        <v>0</v>
      </c>
      <c r="U71" s="24">
        <f t="shared" si="13"/>
        <v>0</v>
      </c>
      <c r="V71" s="25">
        <f t="shared" si="13"/>
        <v>0</v>
      </c>
      <c r="W71" s="24">
        <f t="shared" si="13"/>
        <v>0</v>
      </c>
      <c r="X71" s="24">
        <f t="shared" si="13"/>
        <v>0</v>
      </c>
      <c r="Y71" s="24">
        <f t="shared" si="13"/>
        <v>0</v>
      </c>
      <c r="Z71" s="24">
        <f t="shared" si="13"/>
        <v>0</v>
      </c>
      <c r="AA71" s="25">
        <f t="shared" si="13"/>
        <v>0</v>
      </c>
      <c r="AB71" s="24">
        <f t="shared" si="13"/>
        <v>0</v>
      </c>
      <c r="AC71" s="24">
        <f t="shared" si="13"/>
        <v>0</v>
      </c>
      <c r="AD71" s="24">
        <f t="shared" si="13"/>
        <v>0</v>
      </c>
      <c r="AE71" s="24">
        <f t="shared" si="13"/>
        <v>0</v>
      </c>
      <c r="AF71" s="25">
        <f t="shared" si="13"/>
        <v>0</v>
      </c>
      <c r="AG71" s="24">
        <f t="shared" si="13"/>
        <v>0</v>
      </c>
      <c r="AH71" s="24">
        <f t="shared" si="13"/>
        <v>0</v>
      </c>
      <c r="AI71" s="24">
        <f t="shared" si="13"/>
        <v>0</v>
      </c>
      <c r="AJ71" s="24">
        <f t="shared" si="13"/>
        <v>0</v>
      </c>
      <c r="AK71" s="25">
        <f t="shared" si="13"/>
        <v>0</v>
      </c>
      <c r="AL71" s="24">
        <f t="shared" si="13"/>
        <v>0</v>
      </c>
      <c r="AM71" s="24">
        <f t="shared" si="13"/>
        <v>0</v>
      </c>
      <c r="AN71" s="24">
        <f t="shared" si="13"/>
        <v>0</v>
      </c>
      <c r="AO71" s="24">
        <f t="shared" si="13"/>
        <v>0</v>
      </c>
      <c r="AP71" s="25">
        <f t="shared" si="13"/>
        <v>0</v>
      </c>
      <c r="AQ71" s="24">
        <f t="shared" si="13"/>
        <v>0</v>
      </c>
      <c r="AR71" s="26">
        <f t="shared" si="2"/>
        <v>0</v>
      </c>
    </row>
    <row r="72" spans="1:44" ht="15" customHeight="1">
      <c r="A72" s="21">
        <v>13</v>
      </c>
      <c r="B72" s="22" t="s">
        <v>12</v>
      </c>
      <c r="C72" s="23">
        <f t="shared" si="3"/>
        <v>0</v>
      </c>
      <c r="D72" s="24">
        <f t="shared" si="3"/>
        <v>0</v>
      </c>
      <c r="E72" s="24">
        <f t="shared" ref="E72:AQ72" si="14">E$59*E16</f>
        <v>0</v>
      </c>
      <c r="F72" s="24">
        <f t="shared" si="14"/>
        <v>0</v>
      </c>
      <c r="G72" s="25">
        <f t="shared" si="14"/>
        <v>0</v>
      </c>
      <c r="H72" s="24">
        <f t="shared" si="14"/>
        <v>0</v>
      </c>
      <c r="I72" s="24">
        <f t="shared" si="14"/>
        <v>0</v>
      </c>
      <c r="J72" s="24">
        <f t="shared" si="14"/>
        <v>0</v>
      </c>
      <c r="K72" s="24">
        <f t="shared" si="14"/>
        <v>0</v>
      </c>
      <c r="L72" s="25">
        <f t="shared" si="14"/>
        <v>0</v>
      </c>
      <c r="M72" s="24">
        <f t="shared" si="14"/>
        <v>0</v>
      </c>
      <c r="N72" s="24">
        <f t="shared" si="14"/>
        <v>0</v>
      </c>
      <c r="O72" s="24">
        <f t="shared" si="14"/>
        <v>0</v>
      </c>
      <c r="P72" s="24">
        <f t="shared" si="14"/>
        <v>0</v>
      </c>
      <c r="Q72" s="25">
        <f t="shared" si="14"/>
        <v>0</v>
      </c>
      <c r="R72" s="24">
        <f t="shared" si="14"/>
        <v>0</v>
      </c>
      <c r="S72" s="24">
        <f t="shared" si="14"/>
        <v>0</v>
      </c>
      <c r="T72" s="24">
        <f t="shared" si="14"/>
        <v>0</v>
      </c>
      <c r="U72" s="24">
        <f t="shared" si="14"/>
        <v>0</v>
      </c>
      <c r="V72" s="25">
        <f t="shared" si="14"/>
        <v>0</v>
      </c>
      <c r="W72" s="24">
        <f t="shared" si="14"/>
        <v>0</v>
      </c>
      <c r="X72" s="24">
        <f t="shared" si="14"/>
        <v>0</v>
      </c>
      <c r="Y72" s="24">
        <f t="shared" si="14"/>
        <v>0</v>
      </c>
      <c r="Z72" s="24">
        <f t="shared" si="14"/>
        <v>0</v>
      </c>
      <c r="AA72" s="25">
        <f t="shared" si="14"/>
        <v>0</v>
      </c>
      <c r="AB72" s="24">
        <f t="shared" si="14"/>
        <v>0</v>
      </c>
      <c r="AC72" s="24">
        <f t="shared" si="14"/>
        <v>0</v>
      </c>
      <c r="AD72" s="24">
        <f t="shared" si="14"/>
        <v>0</v>
      </c>
      <c r="AE72" s="24">
        <f t="shared" si="14"/>
        <v>0</v>
      </c>
      <c r="AF72" s="25">
        <f t="shared" si="14"/>
        <v>0</v>
      </c>
      <c r="AG72" s="24">
        <f t="shared" si="14"/>
        <v>0</v>
      </c>
      <c r="AH72" s="24">
        <f t="shared" si="14"/>
        <v>0</v>
      </c>
      <c r="AI72" s="24">
        <f t="shared" si="14"/>
        <v>0</v>
      </c>
      <c r="AJ72" s="24">
        <f t="shared" si="14"/>
        <v>0</v>
      </c>
      <c r="AK72" s="25">
        <f t="shared" si="14"/>
        <v>0</v>
      </c>
      <c r="AL72" s="24">
        <f t="shared" si="14"/>
        <v>0</v>
      </c>
      <c r="AM72" s="24">
        <f t="shared" si="14"/>
        <v>0</v>
      </c>
      <c r="AN72" s="24">
        <f t="shared" si="14"/>
        <v>0</v>
      </c>
      <c r="AO72" s="24">
        <f t="shared" si="14"/>
        <v>0</v>
      </c>
      <c r="AP72" s="25">
        <f t="shared" si="14"/>
        <v>0</v>
      </c>
      <c r="AQ72" s="24">
        <f t="shared" si="14"/>
        <v>0</v>
      </c>
      <c r="AR72" s="26">
        <f t="shared" si="2"/>
        <v>0</v>
      </c>
    </row>
    <row r="73" spans="1:44" ht="15" customHeight="1">
      <c r="A73" s="21">
        <v>14</v>
      </c>
      <c r="B73" s="22" t="s">
        <v>13</v>
      </c>
      <c r="C73" s="23">
        <f t="shared" si="3"/>
        <v>0</v>
      </c>
      <c r="D73" s="24">
        <f t="shared" si="3"/>
        <v>0</v>
      </c>
      <c r="E73" s="24">
        <f t="shared" ref="E73:AQ73" si="15">E$59*E17</f>
        <v>0</v>
      </c>
      <c r="F73" s="24">
        <f t="shared" si="15"/>
        <v>0</v>
      </c>
      <c r="G73" s="25">
        <f t="shared" si="15"/>
        <v>0</v>
      </c>
      <c r="H73" s="24">
        <f t="shared" si="15"/>
        <v>0</v>
      </c>
      <c r="I73" s="24">
        <f t="shared" si="15"/>
        <v>0</v>
      </c>
      <c r="J73" s="24">
        <f t="shared" si="15"/>
        <v>0</v>
      </c>
      <c r="K73" s="24">
        <f t="shared" si="15"/>
        <v>0</v>
      </c>
      <c r="L73" s="25">
        <f t="shared" si="15"/>
        <v>0</v>
      </c>
      <c r="M73" s="24">
        <f t="shared" si="15"/>
        <v>0</v>
      </c>
      <c r="N73" s="24">
        <f t="shared" si="15"/>
        <v>0</v>
      </c>
      <c r="O73" s="24">
        <f t="shared" si="15"/>
        <v>0</v>
      </c>
      <c r="P73" s="24">
        <f t="shared" si="15"/>
        <v>0</v>
      </c>
      <c r="Q73" s="25">
        <f t="shared" si="15"/>
        <v>0</v>
      </c>
      <c r="R73" s="24">
        <f t="shared" si="15"/>
        <v>0</v>
      </c>
      <c r="S73" s="24">
        <f t="shared" si="15"/>
        <v>0</v>
      </c>
      <c r="T73" s="24">
        <f t="shared" si="15"/>
        <v>0</v>
      </c>
      <c r="U73" s="24">
        <f t="shared" si="15"/>
        <v>0</v>
      </c>
      <c r="V73" s="25">
        <f t="shared" si="15"/>
        <v>0</v>
      </c>
      <c r="W73" s="24">
        <f t="shared" si="15"/>
        <v>0</v>
      </c>
      <c r="X73" s="24">
        <f t="shared" si="15"/>
        <v>0</v>
      </c>
      <c r="Y73" s="24">
        <f t="shared" si="15"/>
        <v>0</v>
      </c>
      <c r="Z73" s="24">
        <f t="shared" si="15"/>
        <v>0</v>
      </c>
      <c r="AA73" s="25">
        <f t="shared" si="15"/>
        <v>0</v>
      </c>
      <c r="AB73" s="24">
        <f t="shared" si="15"/>
        <v>0</v>
      </c>
      <c r="AC73" s="24">
        <f t="shared" si="15"/>
        <v>0</v>
      </c>
      <c r="AD73" s="24">
        <f t="shared" si="15"/>
        <v>0</v>
      </c>
      <c r="AE73" s="24">
        <f t="shared" si="15"/>
        <v>0</v>
      </c>
      <c r="AF73" s="25">
        <f t="shared" si="15"/>
        <v>0</v>
      </c>
      <c r="AG73" s="24">
        <f t="shared" si="15"/>
        <v>0</v>
      </c>
      <c r="AH73" s="24">
        <f t="shared" si="15"/>
        <v>0</v>
      </c>
      <c r="AI73" s="24">
        <f t="shared" si="15"/>
        <v>0</v>
      </c>
      <c r="AJ73" s="24">
        <f t="shared" si="15"/>
        <v>0</v>
      </c>
      <c r="AK73" s="25">
        <f t="shared" si="15"/>
        <v>0</v>
      </c>
      <c r="AL73" s="24">
        <f t="shared" si="15"/>
        <v>0</v>
      </c>
      <c r="AM73" s="24">
        <f t="shared" si="15"/>
        <v>0</v>
      </c>
      <c r="AN73" s="24">
        <f t="shared" si="15"/>
        <v>0</v>
      </c>
      <c r="AO73" s="24">
        <f t="shared" si="15"/>
        <v>0</v>
      </c>
      <c r="AP73" s="25">
        <f t="shared" si="15"/>
        <v>0</v>
      </c>
      <c r="AQ73" s="24">
        <f t="shared" si="15"/>
        <v>0</v>
      </c>
      <c r="AR73" s="26">
        <f t="shared" si="2"/>
        <v>0</v>
      </c>
    </row>
    <row r="74" spans="1:44" ht="15" customHeight="1">
      <c r="A74" s="27">
        <v>15</v>
      </c>
      <c r="B74" s="28" t="s">
        <v>14</v>
      </c>
      <c r="C74" s="29">
        <f t="shared" si="3"/>
        <v>0</v>
      </c>
      <c r="D74" s="30">
        <f t="shared" si="3"/>
        <v>0</v>
      </c>
      <c r="E74" s="30">
        <f t="shared" ref="E74:AQ74" si="16">E$59*E18</f>
        <v>0</v>
      </c>
      <c r="F74" s="30">
        <f t="shared" si="16"/>
        <v>0</v>
      </c>
      <c r="G74" s="31">
        <f t="shared" si="16"/>
        <v>0</v>
      </c>
      <c r="H74" s="30">
        <f t="shared" si="16"/>
        <v>0</v>
      </c>
      <c r="I74" s="30">
        <f t="shared" si="16"/>
        <v>0</v>
      </c>
      <c r="J74" s="30">
        <f t="shared" si="16"/>
        <v>0</v>
      </c>
      <c r="K74" s="30">
        <f t="shared" si="16"/>
        <v>0</v>
      </c>
      <c r="L74" s="31">
        <f t="shared" si="16"/>
        <v>0</v>
      </c>
      <c r="M74" s="30">
        <f t="shared" si="16"/>
        <v>0</v>
      </c>
      <c r="N74" s="30">
        <f t="shared" si="16"/>
        <v>0</v>
      </c>
      <c r="O74" s="30">
        <f t="shared" si="16"/>
        <v>0</v>
      </c>
      <c r="P74" s="30">
        <f t="shared" si="16"/>
        <v>0</v>
      </c>
      <c r="Q74" s="31">
        <f t="shared" si="16"/>
        <v>0</v>
      </c>
      <c r="R74" s="30">
        <f t="shared" si="16"/>
        <v>0</v>
      </c>
      <c r="S74" s="30">
        <f t="shared" si="16"/>
        <v>0</v>
      </c>
      <c r="T74" s="30">
        <f t="shared" si="16"/>
        <v>0</v>
      </c>
      <c r="U74" s="30">
        <f t="shared" si="16"/>
        <v>0</v>
      </c>
      <c r="V74" s="31">
        <f t="shared" si="16"/>
        <v>0</v>
      </c>
      <c r="W74" s="30">
        <f t="shared" si="16"/>
        <v>0</v>
      </c>
      <c r="X74" s="30">
        <f t="shared" si="16"/>
        <v>0</v>
      </c>
      <c r="Y74" s="30">
        <f t="shared" si="16"/>
        <v>0</v>
      </c>
      <c r="Z74" s="30">
        <f t="shared" si="16"/>
        <v>0</v>
      </c>
      <c r="AA74" s="31">
        <f t="shared" si="16"/>
        <v>0</v>
      </c>
      <c r="AB74" s="30">
        <f t="shared" si="16"/>
        <v>0</v>
      </c>
      <c r="AC74" s="30">
        <f t="shared" si="16"/>
        <v>0</v>
      </c>
      <c r="AD74" s="30">
        <f t="shared" si="16"/>
        <v>0</v>
      </c>
      <c r="AE74" s="30">
        <f t="shared" si="16"/>
        <v>0</v>
      </c>
      <c r="AF74" s="31">
        <f t="shared" si="16"/>
        <v>0</v>
      </c>
      <c r="AG74" s="30">
        <f t="shared" si="16"/>
        <v>0</v>
      </c>
      <c r="AH74" s="30">
        <f t="shared" si="16"/>
        <v>0</v>
      </c>
      <c r="AI74" s="30">
        <f t="shared" si="16"/>
        <v>0</v>
      </c>
      <c r="AJ74" s="30">
        <f t="shared" si="16"/>
        <v>0</v>
      </c>
      <c r="AK74" s="31">
        <f t="shared" si="16"/>
        <v>0</v>
      </c>
      <c r="AL74" s="30">
        <f t="shared" si="16"/>
        <v>0</v>
      </c>
      <c r="AM74" s="30">
        <f t="shared" si="16"/>
        <v>0</v>
      </c>
      <c r="AN74" s="30">
        <f t="shared" si="16"/>
        <v>0</v>
      </c>
      <c r="AO74" s="30">
        <f t="shared" si="16"/>
        <v>0</v>
      </c>
      <c r="AP74" s="31">
        <f t="shared" si="16"/>
        <v>0</v>
      </c>
      <c r="AQ74" s="30">
        <f t="shared" si="16"/>
        <v>0</v>
      </c>
      <c r="AR74" s="32">
        <f t="shared" si="2"/>
        <v>0</v>
      </c>
    </row>
    <row r="75" spans="1:44" ht="15" customHeight="1">
      <c r="A75" s="21">
        <v>16</v>
      </c>
      <c r="B75" s="22" t="s">
        <v>15</v>
      </c>
      <c r="C75" s="23">
        <f t="shared" si="3"/>
        <v>0</v>
      </c>
      <c r="D75" s="24">
        <f t="shared" si="3"/>
        <v>0</v>
      </c>
      <c r="E75" s="24">
        <f t="shared" ref="E75:AQ75" si="17">E$59*E19</f>
        <v>0</v>
      </c>
      <c r="F75" s="24">
        <f t="shared" si="17"/>
        <v>0</v>
      </c>
      <c r="G75" s="25">
        <f t="shared" si="17"/>
        <v>0</v>
      </c>
      <c r="H75" s="24">
        <f t="shared" si="17"/>
        <v>0</v>
      </c>
      <c r="I75" s="24">
        <f t="shared" si="17"/>
        <v>0</v>
      </c>
      <c r="J75" s="24">
        <f t="shared" si="17"/>
        <v>0</v>
      </c>
      <c r="K75" s="24">
        <f t="shared" si="17"/>
        <v>0</v>
      </c>
      <c r="L75" s="25">
        <f t="shared" si="17"/>
        <v>0</v>
      </c>
      <c r="M75" s="24">
        <f t="shared" si="17"/>
        <v>0</v>
      </c>
      <c r="N75" s="24">
        <f t="shared" si="17"/>
        <v>0</v>
      </c>
      <c r="O75" s="24">
        <f t="shared" si="17"/>
        <v>0</v>
      </c>
      <c r="P75" s="24">
        <f t="shared" si="17"/>
        <v>0</v>
      </c>
      <c r="Q75" s="25">
        <f t="shared" si="17"/>
        <v>0</v>
      </c>
      <c r="R75" s="24">
        <f t="shared" si="17"/>
        <v>0</v>
      </c>
      <c r="S75" s="24">
        <f t="shared" si="17"/>
        <v>0</v>
      </c>
      <c r="T75" s="24">
        <f t="shared" si="17"/>
        <v>0</v>
      </c>
      <c r="U75" s="24">
        <f t="shared" si="17"/>
        <v>0</v>
      </c>
      <c r="V75" s="25">
        <f t="shared" si="17"/>
        <v>0</v>
      </c>
      <c r="W75" s="24">
        <f t="shared" si="17"/>
        <v>0</v>
      </c>
      <c r="X75" s="24">
        <f t="shared" si="17"/>
        <v>0</v>
      </c>
      <c r="Y75" s="24">
        <f t="shared" si="17"/>
        <v>0</v>
      </c>
      <c r="Z75" s="24">
        <f t="shared" si="17"/>
        <v>0</v>
      </c>
      <c r="AA75" s="25">
        <f t="shared" si="17"/>
        <v>0</v>
      </c>
      <c r="AB75" s="24">
        <f t="shared" si="17"/>
        <v>0</v>
      </c>
      <c r="AC75" s="24">
        <f t="shared" si="17"/>
        <v>0</v>
      </c>
      <c r="AD75" s="24">
        <f t="shared" si="17"/>
        <v>0</v>
      </c>
      <c r="AE75" s="24">
        <f t="shared" si="17"/>
        <v>0</v>
      </c>
      <c r="AF75" s="25">
        <f t="shared" si="17"/>
        <v>0</v>
      </c>
      <c r="AG75" s="24">
        <f t="shared" si="17"/>
        <v>0</v>
      </c>
      <c r="AH75" s="24">
        <f t="shared" si="17"/>
        <v>0</v>
      </c>
      <c r="AI75" s="24">
        <f t="shared" si="17"/>
        <v>0</v>
      </c>
      <c r="AJ75" s="24">
        <f t="shared" si="17"/>
        <v>0</v>
      </c>
      <c r="AK75" s="25">
        <f t="shared" si="17"/>
        <v>0</v>
      </c>
      <c r="AL75" s="24">
        <f t="shared" si="17"/>
        <v>0</v>
      </c>
      <c r="AM75" s="24">
        <f t="shared" si="17"/>
        <v>0</v>
      </c>
      <c r="AN75" s="24">
        <f t="shared" si="17"/>
        <v>0</v>
      </c>
      <c r="AO75" s="24">
        <f t="shared" si="17"/>
        <v>0</v>
      </c>
      <c r="AP75" s="25">
        <f t="shared" si="17"/>
        <v>0</v>
      </c>
      <c r="AQ75" s="24">
        <f t="shared" si="17"/>
        <v>0</v>
      </c>
      <c r="AR75" s="26">
        <f t="shared" si="2"/>
        <v>0</v>
      </c>
    </row>
    <row r="76" spans="1:44" ht="15" customHeight="1">
      <c r="A76" s="21">
        <v>17</v>
      </c>
      <c r="B76" s="22" t="s">
        <v>16</v>
      </c>
      <c r="C76" s="23">
        <f t="shared" si="3"/>
        <v>0</v>
      </c>
      <c r="D76" s="24">
        <f t="shared" si="3"/>
        <v>0</v>
      </c>
      <c r="E76" s="24">
        <f t="shared" ref="E76:AQ76" si="18">E$59*E20</f>
        <v>0</v>
      </c>
      <c r="F76" s="24">
        <f t="shared" si="18"/>
        <v>0</v>
      </c>
      <c r="G76" s="25">
        <f t="shared" si="18"/>
        <v>0</v>
      </c>
      <c r="H76" s="24">
        <f t="shared" si="18"/>
        <v>0</v>
      </c>
      <c r="I76" s="24">
        <f t="shared" si="18"/>
        <v>0</v>
      </c>
      <c r="J76" s="24">
        <f t="shared" si="18"/>
        <v>0</v>
      </c>
      <c r="K76" s="24">
        <f t="shared" si="18"/>
        <v>0</v>
      </c>
      <c r="L76" s="25">
        <f t="shared" si="18"/>
        <v>0</v>
      </c>
      <c r="M76" s="24">
        <f t="shared" si="18"/>
        <v>0</v>
      </c>
      <c r="N76" s="24">
        <f t="shared" si="18"/>
        <v>0</v>
      </c>
      <c r="O76" s="24">
        <f t="shared" si="18"/>
        <v>0</v>
      </c>
      <c r="P76" s="24">
        <f t="shared" si="18"/>
        <v>0</v>
      </c>
      <c r="Q76" s="25">
        <f t="shared" si="18"/>
        <v>0</v>
      </c>
      <c r="R76" s="24">
        <f t="shared" si="18"/>
        <v>0</v>
      </c>
      <c r="S76" s="24">
        <f t="shared" si="18"/>
        <v>0</v>
      </c>
      <c r="T76" s="24">
        <f t="shared" si="18"/>
        <v>0</v>
      </c>
      <c r="U76" s="24">
        <f t="shared" si="18"/>
        <v>0</v>
      </c>
      <c r="V76" s="25">
        <f t="shared" si="18"/>
        <v>0</v>
      </c>
      <c r="W76" s="24">
        <f t="shared" si="18"/>
        <v>0</v>
      </c>
      <c r="X76" s="24">
        <f t="shared" si="18"/>
        <v>0</v>
      </c>
      <c r="Y76" s="24">
        <f t="shared" si="18"/>
        <v>0</v>
      </c>
      <c r="Z76" s="24">
        <f t="shared" si="18"/>
        <v>0</v>
      </c>
      <c r="AA76" s="25">
        <f t="shared" si="18"/>
        <v>0</v>
      </c>
      <c r="AB76" s="24">
        <f t="shared" si="18"/>
        <v>0</v>
      </c>
      <c r="AC76" s="24">
        <f t="shared" si="18"/>
        <v>0</v>
      </c>
      <c r="AD76" s="24">
        <f t="shared" si="18"/>
        <v>0</v>
      </c>
      <c r="AE76" s="24">
        <f t="shared" si="18"/>
        <v>0</v>
      </c>
      <c r="AF76" s="25">
        <f t="shared" si="18"/>
        <v>0</v>
      </c>
      <c r="AG76" s="24">
        <f t="shared" si="18"/>
        <v>0</v>
      </c>
      <c r="AH76" s="24">
        <f t="shared" si="18"/>
        <v>0</v>
      </c>
      <c r="AI76" s="24">
        <f t="shared" si="18"/>
        <v>0</v>
      </c>
      <c r="AJ76" s="24">
        <f t="shared" si="18"/>
        <v>0</v>
      </c>
      <c r="AK76" s="25">
        <f t="shared" si="18"/>
        <v>0</v>
      </c>
      <c r="AL76" s="24">
        <f t="shared" si="18"/>
        <v>0</v>
      </c>
      <c r="AM76" s="24">
        <f t="shared" si="18"/>
        <v>0</v>
      </c>
      <c r="AN76" s="24">
        <f t="shared" si="18"/>
        <v>0</v>
      </c>
      <c r="AO76" s="24">
        <f t="shared" si="18"/>
        <v>0</v>
      </c>
      <c r="AP76" s="25">
        <f t="shared" si="18"/>
        <v>0</v>
      </c>
      <c r="AQ76" s="24">
        <f t="shared" si="18"/>
        <v>0</v>
      </c>
      <c r="AR76" s="26">
        <f t="shared" si="2"/>
        <v>0</v>
      </c>
    </row>
    <row r="77" spans="1:44" ht="15" customHeight="1">
      <c r="A77" s="21">
        <v>18</v>
      </c>
      <c r="B77" s="22" t="s">
        <v>17</v>
      </c>
      <c r="C77" s="23">
        <f t="shared" si="3"/>
        <v>0</v>
      </c>
      <c r="D77" s="24">
        <f t="shared" si="3"/>
        <v>0</v>
      </c>
      <c r="E77" s="24">
        <f t="shared" ref="E77:AQ77" si="19">E$59*E21</f>
        <v>0</v>
      </c>
      <c r="F77" s="24">
        <f t="shared" si="19"/>
        <v>0</v>
      </c>
      <c r="G77" s="25">
        <f t="shared" si="19"/>
        <v>0</v>
      </c>
      <c r="H77" s="24">
        <f t="shared" si="19"/>
        <v>0</v>
      </c>
      <c r="I77" s="24">
        <f t="shared" si="19"/>
        <v>0</v>
      </c>
      <c r="J77" s="24">
        <f t="shared" si="19"/>
        <v>0</v>
      </c>
      <c r="K77" s="24">
        <f t="shared" si="19"/>
        <v>0</v>
      </c>
      <c r="L77" s="25">
        <f t="shared" si="19"/>
        <v>0</v>
      </c>
      <c r="M77" s="24">
        <f t="shared" si="19"/>
        <v>0</v>
      </c>
      <c r="N77" s="24">
        <f t="shared" si="19"/>
        <v>0</v>
      </c>
      <c r="O77" s="24">
        <f t="shared" si="19"/>
        <v>0</v>
      </c>
      <c r="P77" s="24">
        <f t="shared" si="19"/>
        <v>0</v>
      </c>
      <c r="Q77" s="25">
        <f t="shared" si="19"/>
        <v>0</v>
      </c>
      <c r="R77" s="24">
        <f t="shared" si="19"/>
        <v>0</v>
      </c>
      <c r="S77" s="24">
        <f t="shared" si="19"/>
        <v>0</v>
      </c>
      <c r="T77" s="24">
        <f t="shared" si="19"/>
        <v>0</v>
      </c>
      <c r="U77" s="24">
        <f t="shared" si="19"/>
        <v>0</v>
      </c>
      <c r="V77" s="25">
        <f t="shared" si="19"/>
        <v>0</v>
      </c>
      <c r="W77" s="24">
        <f t="shared" si="19"/>
        <v>0</v>
      </c>
      <c r="X77" s="24">
        <f t="shared" si="19"/>
        <v>0</v>
      </c>
      <c r="Y77" s="24">
        <f t="shared" si="19"/>
        <v>0</v>
      </c>
      <c r="Z77" s="24">
        <f t="shared" si="19"/>
        <v>0</v>
      </c>
      <c r="AA77" s="25">
        <f t="shared" si="19"/>
        <v>0</v>
      </c>
      <c r="AB77" s="24">
        <f t="shared" si="19"/>
        <v>0</v>
      </c>
      <c r="AC77" s="24">
        <f t="shared" si="19"/>
        <v>0</v>
      </c>
      <c r="AD77" s="24">
        <f t="shared" si="19"/>
        <v>0</v>
      </c>
      <c r="AE77" s="24">
        <f t="shared" si="19"/>
        <v>0</v>
      </c>
      <c r="AF77" s="25">
        <f t="shared" si="19"/>
        <v>0</v>
      </c>
      <c r="AG77" s="24">
        <f t="shared" si="19"/>
        <v>0</v>
      </c>
      <c r="AH77" s="24">
        <f t="shared" si="19"/>
        <v>0</v>
      </c>
      <c r="AI77" s="24">
        <f t="shared" si="19"/>
        <v>0</v>
      </c>
      <c r="AJ77" s="24">
        <f t="shared" si="19"/>
        <v>0</v>
      </c>
      <c r="AK77" s="25">
        <f t="shared" si="19"/>
        <v>0</v>
      </c>
      <c r="AL77" s="24">
        <f t="shared" si="19"/>
        <v>0</v>
      </c>
      <c r="AM77" s="24">
        <f t="shared" si="19"/>
        <v>0</v>
      </c>
      <c r="AN77" s="24">
        <f t="shared" si="19"/>
        <v>0</v>
      </c>
      <c r="AO77" s="24">
        <f t="shared" si="19"/>
        <v>0</v>
      </c>
      <c r="AP77" s="25">
        <f t="shared" si="19"/>
        <v>0</v>
      </c>
      <c r="AQ77" s="24">
        <f t="shared" si="19"/>
        <v>0</v>
      </c>
      <c r="AR77" s="26">
        <f t="shared" si="2"/>
        <v>0</v>
      </c>
    </row>
    <row r="78" spans="1:44" ht="15" customHeight="1">
      <c r="A78" s="21">
        <v>19</v>
      </c>
      <c r="B78" s="22" t="s">
        <v>18</v>
      </c>
      <c r="C78" s="23">
        <f t="shared" si="3"/>
        <v>0</v>
      </c>
      <c r="D78" s="24">
        <f t="shared" si="3"/>
        <v>0</v>
      </c>
      <c r="E78" s="24">
        <f t="shared" ref="E78:AQ78" si="20">E$59*E22</f>
        <v>0</v>
      </c>
      <c r="F78" s="24">
        <f t="shared" si="20"/>
        <v>0</v>
      </c>
      <c r="G78" s="25">
        <f t="shared" si="20"/>
        <v>0</v>
      </c>
      <c r="H78" s="24">
        <f t="shared" si="20"/>
        <v>0</v>
      </c>
      <c r="I78" s="24">
        <f t="shared" si="20"/>
        <v>0</v>
      </c>
      <c r="J78" s="24">
        <f t="shared" si="20"/>
        <v>0</v>
      </c>
      <c r="K78" s="24">
        <f t="shared" si="20"/>
        <v>0</v>
      </c>
      <c r="L78" s="25">
        <f t="shared" si="20"/>
        <v>0</v>
      </c>
      <c r="M78" s="24">
        <f t="shared" si="20"/>
        <v>0</v>
      </c>
      <c r="N78" s="24">
        <f t="shared" si="20"/>
        <v>0</v>
      </c>
      <c r="O78" s="24">
        <f t="shared" si="20"/>
        <v>0</v>
      </c>
      <c r="P78" s="24">
        <f t="shared" si="20"/>
        <v>0</v>
      </c>
      <c r="Q78" s="25">
        <f t="shared" si="20"/>
        <v>0</v>
      </c>
      <c r="R78" s="24">
        <f t="shared" si="20"/>
        <v>0</v>
      </c>
      <c r="S78" s="24">
        <f t="shared" si="20"/>
        <v>0</v>
      </c>
      <c r="T78" s="24">
        <f t="shared" si="20"/>
        <v>0</v>
      </c>
      <c r="U78" s="24">
        <f t="shared" si="20"/>
        <v>0</v>
      </c>
      <c r="V78" s="25">
        <f t="shared" si="20"/>
        <v>0</v>
      </c>
      <c r="W78" s="24">
        <f t="shared" si="20"/>
        <v>0</v>
      </c>
      <c r="X78" s="24">
        <f t="shared" si="20"/>
        <v>0</v>
      </c>
      <c r="Y78" s="24">
        <f t="shared" si="20"/>
        <v>0</v>
      </c>
      <c r="Z78" s="24">
        <f t="shared" si="20"/>
        <v>0</v>
      </c>
      <c r="AA78" s="25">
        <f t="shared" si="20"/>
        <v>0</v>
      </c>
      <c r="AB78" s="24">
        <f t="shared" si="20"/>
        <v>0</v>
      </c>
      <c r="AC78" s="24">
        <f t="shared" si="20"/>
        <v>0</v>
      </c>
      <c r="AD78" s="24">
        <f t="shared" si="20"/>
        <v>0</v>
      </c>
      <c r="AE78" s="24">
        <f t="shared" si="20"/>
        <v>0</v>
      </c>
      <c r="AF78" s="25">
        <f t="shared" si="20"/>
        <v>0</v>
      </c>
      <c r="AG78" s="24">
        <f t="shared" si="20"/>
        <v>0</v>
      </c>
      <c r="AH78" s="24">
        <f t="shared" si="20"/>
        <v>0</v>
      </c>
      <c r="AI78" s="24">
        <f t="shared" si="20"/>
        <v>0</v>
      </c>
      <c r="AJ78" s="24">
        <f t="shared" si="20"/>
        <v>0</v>
      </c>
      <c r="AK78" s="25">
        <f t="shared" si="20"/>
        <v>0</v>
      </c>
      <c r="AL78" s="24">
        <f t="shared" si="20"/>
        <v>0</v>
      </c>
      <c r="AM78" s="24">
        <f t="shared" si="20"/>
        <v>0</v>
      </c>
      <c r="AN78" s="24">
        <f t="shared" si="20"/>
        <v>0</v>
      </c>
      <c r="AO78" s="24">
        <f t="shared" si="20"/>
        <v>0</v>
      </c>
      <c r="AP78" s="25">
        <f t="shared" si="20"/>
        <v>0</v>
      </c>
      <c r="AQ78" s="24">
        <f t="shared" si="20"/>
        <v>0</v>
      </c>
      <c r="AR78" s="26">
        <f t="shared" si="2"/>
        <v>0</v>
      </c>
    </row>
    <row r="79" spans="1:44" ht="15" customHeight="1">
      <c r="A79" s="27">
        <v>20</v>
      </c>
      <c r="B79" s="28" t="s">
        <v>19</v>
      </c>
      <c r="C79" s="29">
        <f t="shared" si="3"/>
        <v>0</v>
      </c>
      <c r="D79" s="30">
        <f t="shared" si="3"/>
        <v>0</v>
      </c>
      <c r="E79" s="30">
        <f t="shared" ref="E79:AQ79" si="21">E$59*E23</f>
        <v>0</v>
      </c>
      <c r="F79" s="30">
        <f t="shared" si="21"/>
        <v>0</v>
      </c>
      <c r="G79" s="31">
        <f t="shared" si="21"/>
        <v>0</v>
      </c>
      <c r="H79" s="30">
        <f t="shared" si="21"/>
        <v>0</v>
      </c>
      <c r="I79" s="30">
        <f t="shared" si="21"/>
        <v>0</v>
      </c>
      <c r="J79" s="30">
        <f t="shared" si="21"/>
        <v>0</v>
      </c>
      <c r="K79" s="30">
        <f t="shared" si="21"/>
        <v>0</v>
      </c>
      <c r="L79" s="31">
        <f t="shared" si="21"/>
        <v>0</v>
      </c>
      <c r="M79" s="30">
        <f t="shared" si="21"/>
        <v>0</v>
      </c>
      <c r="N79" s="30">
        <f t="shared" si="21"/>
        <v>0</v>
      </c>
      <c r="O79" s="30">
        <f t="shared" si="21"/>
        <v>0</v>
      </c>
      <c r="P79" s="30">
        <f t="shared" si="21"/>
        <v>0</v>
      </c>
      <c r="Q79" s="31">
        <f t="shared" si="21"/>
        <v>0</v>
      </c>
      <c r="R79" s="30">
        <f t="shared" si="21"/>
        <v>0</v>
      </c>
      <c r="S79" s="30">
        <f t="shared" si="21"/>
        <v>0</v>
      </c>
      <c r="T79" s="30">
        <f t="shared" si="21"/>
        <v>0</v>
      </c>
      <c r="U79" s="30">
        <f t="shared" si="21"/>
        <v>0</v>
      </c>
      <c r="V79" s="31">
        <f t="shared" si="21"/>
        <v>0</v>
      </c>
      <c r="W79" s="30">
        <f t="shared" si="21"/>
        <v>0</v>
      </c>
      <c r="X79" s="30">
        <f t="shared" si="21"/>
        <v>0</v>
      </c>
      <c r="Y79" s="30">
        <f t="shared" si="21"/>
        <v>0</v>
      </c>
      <c r="Z79" s="30">
        <f t="shared" si="21"/>
        <v>0</v>
      </c>
      <c r="AA79" s="31">
        <f t="shared" si="21"/>
        <v>0</v>
      </c>
      <c r="AB79" s="30">
        <f t="shared" si="21"/>
        <v>0</v>
      </c>
      <c r="AC79" s="30">
        <f t="shared" si="21"/>
        <v>0</v>
      </c>
      <c r="AD79" s="30">
        <f t="shared" si="21"/>
        <v>0</v>
      </c>
      <c r="AE79" s="30">
        <f t="shared" si="21"/>
        <v>0</v>
      </c>
      <c r="AF79" s="31">
        <f t="shared" si="21"/>
        <v>0</v>
      </c>
      <c r="AG79" s="30">
        <f t="shared" si="21"/>
        <v>0</v>
      </c>
      <c r="AH79" s="30">
        <f t="shared" si="21"/>
        <v>0</v>
      </c>
      <c r="AI79" s="30">
        <f t="shared" si="21"/>
        <v>0</v>
      </c>
      <c r="AJ79" s="30">
        <f t="shared" si="21"/>
        <v>0</v>
      </c>
      <c r="AK79" s="31">
        <f t="shared" si="21"/>
        <v>0</v>
      </c>
      <c r="AL79" s="30">
        <f t="shared" si="21"/>
        <v>0</v>
      </c>
      <c r="AM79" s="30">
        <f t="shared" si="21"/>
        <v>0</v>
      </c>
      <c r="AN79" s="30">
        <f t="shared" si="21"/>
        <v>0</v>
      </c>
      <c r="AO79" s="30">
        <f t="shared" si="21"/>
        <v>0</v>
      </c>
      <c r="AP79" s="31">
        <f t="shared" si="21"/>
        <v>0</v>
      </c>
      <c r="AQ79" s="30">
        <f t="shared" si="21"/>
        <v>0</v>
      </c>
      <c r="AR79" s="32">
        <f t="shared" si="2"/>
        <v>0</v>
      </c>
    </row>
    <row r="80" spans="1:44" ht="15" customHeight="1">
      <c r="A80" s="21">
        <v>21</v>
      </c>
      <c r="B80" s="22" t="s">
        <v>20</v>
      </c>
      <c r="C80" s="23">
        <f t="shared" si="3"/>
        <v>0</v>
      </c>
      <c r="D80" s="24">
        <f t="shared" si="3"/>
        <v>0</v>
      </c>
      <c r="E80" s="24">
        <f t="shared" ref="E80:AQ80" si="22">E$59*E24</f>
        <v>0</v>
      </c>
      <c r="F80" s="24">
        <f t="shared" si="22"/>
        <v>0</v>
      </c>
      <c r="G80" s="25">
        <f t="shared" si="22"/>
        <v>0</v>
      </c>
      <c r="H80" s="24">
        <f t="shared" si="22"/>
        <v>0</v>
      </c>
      <c r="I80" s="24">
        <f t="shared" si="22"/>
        <v>0</v>
      </c>
      <c r="J80" s="24">
        <f t="shared" si="22"/>
        <v>0</v>
      </c>
      <c r="K80" s="24">
        <f t="shared" si="22"/>
        <v>0</v>
      </c>
      <c r="L80" s="25">
        <f t="shared" si="22"/>
        <v>0</v>
      </c>
      <c r="M80" s="24">
        <f t="shared" si="22"/>
        <v>0</v>
      </c>
      <c r="N80" s="24">
        <f t="shared" si="22"/>
        <v>0</v>
      </c>
      <c r="O80" s="24">
        <f t="shared" si="22"/>
        <v>0</v>
      </c>
      <c r="P80" s="24">
        <f t="shared" si="22"/>
        <v>0</v>
      </c>
      <c r="Q80" s="25">
        <f t="shared" si="22"/>
        <v>0</v>
      </c>
      <c r="R80" s="24">
        <f t="shared" si="22"/>
        <v>0</v>
      </c>
      <c r="S80" s="24">
        <f t="shared" si="22"/>
        <v>0</v>
      </c>
      <c r="T80" s="24">
        <f t="shared" si="22"/>
        <v>0</v>
      </c>
      <c r="U80" s="24">
        <f t="shared" si="22"/>
        <v>0</v>
      </c>
      <c r="V80" s="25">
        <f t="shared" si="22"/>
        <v>0</v>
      </c>
      <c r="W80" s="24">
        <f t="shared" si="22"/>
        <v>0</v>
      </c>
      <c r="X80" s="24">
        <f t="shared" si="22"/>
        <v>0</v>
      </c>
      <c r="Y80" s="24">
        <f t="shared" si="22"/>
        <v>0</v>
      </c>
      <c r="Z80" s="24">
        <f t="shared" si="22"/>
        <v>0</v>
      </c>
      <c r="AA80" s="25">
        <f t="shared" si="22"/>
        <v>0</v>
      </c>
      <c r="AB80" s="24">
        <f t="shared" si="22"/>
        <v>0</v>
      </c>
      <c r="AC80" s="24">
        <f t="shared" si="22"/>
        <v>0</v>
      </c>
      <c r="AD80" s="24">
        <f t="shared" si="22"/>
        <v>0</v>
      </c>
      <c r="AE80" s="24">
        <f t="shared" si="22"/>
        <v>0</v>
      </c>
      <c r="AF80" s="25">
        <f t="shared" si="22"/>
        <v>0</v>
      </c>
      <c r="AG80" s="24">
        <f t="shared" si="22"/>
        <v>0</v>
      </c>
      <c r="AH80" s="24">
        <f t="shared" si="22"/>
        <v>0</v>
      </c>
      <c r="AI80" s="24">
        <f t="shared" si="22"/>
        <v>0</v>
      </c>
      <c r="AJ80" s="24">
        <f t="shared" si="22"/>
        <v>0</v>
      </c>
      <c r="AK80" s="25">
        <f t="shared" si="22"/>
        <v>0</v>
      </c>
      <c r="AL80" s="24">
        <f t="shared" si="22"/>
        <v>0</v>
      </c>
      <c r="AM80" s="24">
        <f t="shared" si="22"/>
        <v>0</v>
      </c>
      <c r="AN80" s="24">
        <f t="shared" si="22"/>
        <v>0</v>
      </c>
      <c r="AO80" s="24">
        <f t="shared" si="22"/>
        <v>0</v>
      </c>
      <c r="AP80" s="25">
        <f t="shared" si="22"/>
        <v>0</v>
      </c>
      <c r="AQ80" s="24">
        <f t="shared" si="22"/>
        <v>0</v>
      </c>
      <c r="AR80" s="26">
        <f t="shared" si="2"/>
        <v>0</v>
      </c>
    </row>
    <row r="81" spans="1:44" ht="15" customHeight="1">
      <c r="A81" s="21">
        <v>22</v>
      </c>
      <c r="B81" s="22" t="s">
        <v>21</v>
      </c>
      <c r="C81" s="23">
        <f t="shared" si="3"/>
        <v>0</v>
      </c>
      <c r="D81" s="24">
        <f t="shared" si="3"/>
        <v>0</v>
      </c>
      <c r="E81" s="24">
        <f t="shared" ref="E81:AQ81" si="23">E$59*E25</f>
        <v>0</v>
      </c>
      <c r="F81" s="24">
        <f t="shared" si="23"/>
        <v>0</v>
      </c>
      <c r="G81" s="25">
        <f t="shared" si="23"/>
        <v>0</v>
      </c>
      <c r="H81" s="24">
        <f t="shared" si="23"/>
        <v>0</v>
      </c>
      <c r="I81" s="24">
        <f t="shared" si="23"/>
        <v>0</v>
      </c>
      <c r="J81" s="24">
        <f t="shared" si="23"/>
        <v>0</v>
      </c>
      <c r="K81" s="24">
        <f t="shared" si="23"/>
        <v>0</v>
      </c>
      <c r="L81" s="25">
        <f t="shared" si="23"/>
        <v>0</v>
      </c>
      <c r="M81" s="24">
        <f t="shared" si="23"/>
        <v>0</v>
      </c>
      <c r="N81" s="24">
        <f t="shared" si="23"/>
        <v>0</v>
      </c>
      <c r="O81" s="24">
        <f t="shared" si="23"/>
        <v>0</v>
      </c>
      <c r="P81" s="24">
        <f t="shared" si="23"/>
        <v>0</v>
      </c>
      <c r="Q81" s="25">
        <f t="shared" si="23"/>
        <v>0</v>
      </c>
      <c r="R81" s="24">
        <f t="shared" si="23"/>
        <v>0</v>
      </c>
      <c r="S81" s="24">
        <f t="shared" si="23"/>
        <v>0</v>
      </c>
      <c r="T81" s="24">
        <f t="shared" si="23"/>
        <v>0</v>
      </c>
      <c r="U81" s="24">
        <f t="shared" si="23"/>
        <v>0</v>
      </c>
      <c r="V81" s="25">
        <f t="shared" si="23"/>
        <v>0</v>
      </c>
      <c r="W81" s="24">
        <f t="shared" si="23"/>
        <v>0</v>
      </c>
      <c r="X81" s="24">
        <f t="shared" si="23"/>
        <v>0</v>
      </c>
      <c r="Y81" s="24">
        <f t="shared" si="23"/>
        <v>0</v>
      </c>
      <c r="Z81" s="24">
        <f t="shared" si="23"/>
        <v>0</v>
      </c>
      <c r="AA81" s="25">
        <f t="shared" si="23"/>
        <v>0</v>
      </c>
      <c r="AB81" s="24">
        <f t="shared" si="23"/>
        <v>0</v>
      </c>
      <c r="AC81" s="24">
        <f t="shared" si="23"/>
        <v>0</v>
      </c>
      <c r="AD81" s="24">
        <f t="shared" si="23"/>
        <v>0</v>
      </c>
      <c r="AE81" s="24">
        <f t="shared" si="23"/>
        <v>0</v>
      </c>
      <c r="AF81" s="25">
        <f t="shared" si="23"/>
        <v>0</v>
      </c>
      <c r="AG81" s="24">
        <f t="shared" si="23"/>
        <v>0</v>
      </c>
      <c r="AH81" s="24">
        <f t="shared" si="23"/>
        <v>0</v>
      </c>
      <c r="AI81" s="24">
        <f t="shared" si="23"/>
        <v>0</v>
      </c>
      <c r="AJ81" s="24">
        <f t="shared" si="23"/>
        <v>0</v>
      </c>
      <c r="AK81" s="25">
        <f t="shared" si="23"/>
        <v>0</v>
      </c>
      <c r="AL81" s="24">
        <f t="shared" si="23"/>
        <v>0</v>
      </c>
      <c r="AM81" s="24">
        <f t="shared" si="23"/>
        <v>0</v>
      </c>
      <c r="AN81" s="24">
        <f t="shared" si="23"/>
        <v>0</v>
      </c>
      <c r="AO81" s="24">
        <f t="shared" si="23"/>
        <v>0</v>
      </c>
      <c r="AP81" s="25">
        <f t="shared" si="23"/>
        <v>0</v>
      </c>
      <c r="AQ81" s="24">
        <f t="shared" si="23"/>
        <v>0</v>
      </c>
      <c r="AR81" s="26">
        <f t="shared" si="2"/>
        <v>0</v>
      </c>
    </row>
    <row r="82" spans="1:44" ht="15" customHeight="1">
      <c r="A82" s="21">
        <v>23</v>
      </c>
      <c r="B82" s="22" t="s">
        <v>22</v>
      </c>
      <c r="C82" s="23">
        <f t="shared" si="3"/>
        <v>0</v>
      </c>
      <c r="D82" s="24">
        <f t="shared" si="3"/>
        <v>0</v>
      </c>
      <c r="E82" s="24">
        <f t="shared" ref="E82:AQ82" si="24">E$59*E26</f>
        <v>0</v>
      </c>
      <c r="F82" s="24">
        <f t="shared" si="24"/>
        <v>0</v>
      </c>
      <c r="G82" s="25">
        <f t="shared" si="24"/>
        <v>0</v>
      </c>
      <c r="H82" s="24">
        <f t="shared" si="24"/>
        <v>0</v>
      </c>
      <c r="I82" s="24">
        <f t="shared" si="24"/>
        <v>0</v>
      </c>
      <c r="J82" s="24">
        <f t="shared" si="24"/>
        <v>0</v>
      </c>
      <c r="K82" s="24">
        <f t="shared" si="24"/>
        <v>0</v>
      </c>
      <c r="L82" s="25">
        <f t="shared" si="24"/>
        <v>0</v>
      </c>
      <c r="M82" s="24">
        <f t="shared" si="24"/>
        <v>0</v>
      </c>
      <c r="N82" s="24">
        <f t="shared" si="24"/>
        <v>0</v>
      </c>
      <c r="O82" s="24">
        <f t="shared" si="24"/>
        <v>0</v>
      </c>
      <c r="P82" s="24">
        <f t="shared" si="24"/>
        <v>0</v>
      </c>
      <c r="Q82" s="25">
        <f t="shared" si="24"/>
        <v>0</v>
      </c>
      <c r="R82" s="24">
        <f t="shared" si="24"/>
        <v>0</v>
      </c>
      <c r="S82" s="24">
        <f t="shared" si="24"/>
        <v>0</v>
      </c>
      <c r="T82" s="24">
        <f t="shared" si="24"/>
        <v>0</v>
      </c>
      <c r="U82" s="24">
        <f t="shared" si="24"/>
        <v>0</v>
      </c>
      <c r="V82" s="25">
        <f t="shared" si="24"/>
        <v>0</v>
      </c>
      <c r="W82" s="24">
        <f t="shared" si="24"/>
        <v>0</v>
      </c>
      <c r="X82" s="24">
        <f t="shared" si="24"/>
        <v>0</v>
      </c>
      <c r="Y82" s="24">
        <f t="shared" si="24"/>
        <v>0</v>
      </c>
      <c r="Z82" s="24">
        <f t="shared" si="24"/>
        <v>0</v>
      </c>
      <c r="AA82" s="25">
        <f t="shared" si="24"/>
        <v>0</v>
      </c>
      <c r="AB82" s="24">
        <f t="shared" si="24"/>
        <v>0</v>
      </c>
      <c r="AC82" s="24">
        <f t="shared" si="24"/>
        <v>0</v>
      </c>
      <c r="AD82" s="24">
        <f t="shared" si="24"/>
        <v>0</v>
      </c>
      <c r="AE82" s="24">
        <f t="shared" si="24"/>
        <v>0</v>
      </c>
      <c r="AF82" s="25">
        <f t="shared" si="24"/>
        <v>0</v>
      </c>
      <c r="AG82" s="24">
        <f t="shared" si="24"/>
        <v>0</v>
      </c>
      <c r="AH82" s="24">
        <f t="shared" si="24"/>
        <v>0</v>
      </c>
      <c r="AI82" s="24">
        <f t="shared" si="24"/>
        <v>0</v>
      </c>
      <c r="AJ82" s="24">
        <f t="shared" si="24"/>
        <v>0</v>
      </c>
      <c r="AK82" s="25">
        <f t="shared" si="24"/>
        <v>0</v>
      </c>
      <c r="AL82" s="24">
        <f t="shared" si="24"/>
        <v>0</v>
      </c>
      <c r="AM82" s="24">
        <f t="shared" si="24"/>
        <v>0</v>
      </c>
      <c r="AN82" s="24">
        <f t="shared" si="24"/>
        <v>0</v>
      </c>
      <c r="AO82" s="24">
        <f t="shared" si="24"/>
        <v>0</v>
      </c>
      <c r="AP82" s="25">
        <f t="shared" si="24"/>
        <v>0</v>
      </c>
      <c r="AQ82" s="24">
        <f t="shared" si="24"/>
        <v>0</v>
      </c>
      <c r="AR82" s="26">
        <f t="shared" si="2"/>
        <v>0</v>
      </c>
    </row>
    <row r="83" spans="1:44" ht="15" customHeight="1">
      <c r="A83" s="21">
        <v>24</v>
      </c>
      <c r="B83" s="22" t="s">
        <v>23</v>
      </c>
      <c r="C83" s="23">
        <f t="shared" si="3"/>
        <v>0</v>
      </c>
      <c r="D83" s="24">
        <f t="shared" si="3"/>
        <v>0</v>
      </c>
      <c r="E83" s="24">
        <f t="shared" ref="E83:AQ83" si="25">E$59*E27</f>
        <v>0</v>
      </c>
      <c r="F83" s="24">
        <f t="shared" si="25"/>
        <v>0</v>
      </c>
      <c r="G83" s="25">
        <f t="shared" si="25"/>
        <v>0</v>
      </c>
      <c r="H83" s="24">
        <f t="shared" si="25"/>
        <v>0</v>
      </c>
      <c r="I83" s="24">
        <f t="shared" si="25"/>
        <v>0</v>
      </c>
      <c r="J83" s="24">
        <f t="shared" si="25"/>
        <v>0</v>
      </c>
      <c r="K83" s="24">
        <f t="shared" si="25"/>
        <v>0</v>
      </c>
      <c r="L83" s="25">
        <f t="shared" si="25"/>
        <v>0</v>
      </c>
      <c r="M83" s="24">
        <f t="shared" si="25"/>
        <v>0</v>
      </c>
      <c r="N83" s="24">
        <f t="shared" si="25"/>
        <v>0</v>
      </c>
      <c r="O83" s="24">
        <f t="shared" si="25"/>
        <v>0</v>
      </c>
      <c r="P83" s="24">
        <f t="shared" si="25"/>
        <v>0</v>
      </c>
      <c r="Q83" s="25">
        <f t="shared" si="25"/>
        <v>0</v>
      </c>
      <c r="R83" s="24">
        <f t="shared" si="25"/>
        <v>0</v>
      </c>
      <c r="S83" s="24">
        <f t="shared" si="25"/>
        <v>0</v>
      </c>
      <c r="T83" s="24">
        <f t="shared" si="25"/>
        <v>0</v>
      </c>
      <c r="U83" s="24">
        <f t="shared" si="25"/>
        <v>0</v>
      </c>
      <c r="V83" s="25">
        <f t="shared" si="25"/>
        <v>0</v>
      </c>
      <c r="W83" s="24">
        <f t="shared" si="25"/>
        <v>0</v>
      </c>
      <c r="X83" s="24">
        <f t="shared" si="25"/>
        <v>0</v>
      </c>
      <c r="Y83" s="24">
        <f t="shared" si="25"/>
        <v>0</v>
      </c>
      <c r="Z83" s="24">
        <f t="shared" si="25"/>
        <v>0</v>
      </c>
      <c r="AA83" s="25">
        <f t="shared" si="25"/>
        <v>0</v>
      </c>
      <c r="AB83" s="24">
        <f t="shared" si="25"/>
        <v>0</v>
      </c>
      <c r="AC83" s="24">
        <f t="shared" si="25"/>
        <v>0</v>
      </c>
      <c r="AD83" s="24">
        <f t="shared" si="25"/>
        <v>0</v>
      </c>
      <c r="AE83" s="24">
        <f t="shared" si="25"/>
        <v>0</v>
      </c>
      <c r="AF83" s="25">
        <f t="shared" si="25"/>
        <v>0</v>
      </c>
      <c r="AG83" s="24">
        <f t="shared" si="25"/>
        <v>0</v>
      </c>
      <c r="AH83" s="24">
        <f t="shared" si="25"/>
        <v>0</v>
      </c>
      <c r="AI83" s="24">
        <f t="shared" si="25"/>
        <v>0</v>
      </c>
      <c r="AJ83" s="24">
        <f t="shared" si="25"/>
        <v>0</v>
      </c>
      <c r="AK83" s="25">
        <f t="shared" si="25"/>
        <v>0</v>
      </c>
      <c r="AL83" s="24">
        <f t="shared" si="25"/>
        <v>0</v>
      </c>
      <c r="AM83" s="24">
        <f t="shared" si="25"/>
        <v>0</v>
      </c>
      <c r="AN83" s="24">
        <f t="shared" si="25"/>
        <v>0</v>
      </c>
      <c r="AO83" s="24">
        <f t="shared" si="25"/>
        <v>0</v>
      </c>
      <c r="AP83" s="25">
        <f t="shared" si="25"/>
        <v>0</v>
      </c>
      <c r="AQ83" s="24">
        <f t="shared" si="25"/>
        <v>0</v>
      </c>
      <c r="AR83" s="26">
        <f t="shared" si="2"/>
        <v>0</v>
      </c>
    </row>
    <row r="84" spans="1:44" ht="15" customHeight="1">
      <c r="A84" s="27">
        <v>25</v>
      </c>
      <c r="B84" s="28" t="s">
        <v>24</v>
      </c>
      <c r="C84" s="29">
        <f t="shared" si="3"/>
        <v>0</v>
      </c>
      <c r="D84" s="30">
        <f t="shared" si="3"/>
        <v>0</v>
      </c>
      <c r="E84" s="30">
        <f t="shared" ref="E84:AQ84" si="26">E$59*E28</f>
        <v>0</v>
      </c>
      <c r="F84" s="30">
        <f t="shared" si="26"/>
        <v>0</v>
      </c>
      <c r="G84" s="31">
        <f t="shared" si="26"/>
        <v>0</v>
      </c>
      <c r="H84" s="30">
        <f t="shared" si="26"/>
        <v>0</v>
      </c>
      <c r="I84" s="30">
        <f t="shared" si="26"/>
        <v>0</v>
      </c>
      <c r="J84" s="30">
        <f t="shared" si="26"/>
        <v>0</v>
      </c>
      <c r="K84" s="30">
        <f t="shared" si="26"/>
        <v>0</v>
      </c>
      <c r="L84" s="31">
        <f t="shared" si="26"/>
        <v>0</v>
      </c>
      <c r="M84" s="30">
        <f t="shared" si="26"/>
        <v>0</v>
      </c>
      <c r="N84" s="30">
        <f t="shared" si="26"/>
        <v>0</v>
      </c>
      <c r="O84" s="30">
        <f t="shared" si="26"/>
        <v>0</v>
      </c>
      <c r="P84" s="30">
        <f t="shared" si="26"/>
        <v>0</v>
      </c>
      <c r="Q84" s="31">
        <f t="shared" si="26"/>
        <v>0</v>
      </c>
      <c r="R84" s="30">
        <f t="shared" si="26"/>
        <v>0</v>
      </c>
      <c r="S84" s="30">
        <f t="shared" si="26"/>
        <v>0</v>
      </c>
      <c r="T84" s="30">
        <f t="shared" si="26"/>
        <v>0</v>
      </c>
      <c r="U84" s="30">
        <f t="shared" si="26"/>
        <v>0</v>
      </c>
      <c r="V84" s="31">
        <f t="shared" si="26"/>
        <v>0</v>
      </c>
      <c r="W84" s="30">
        <f t="shared" si="26"/>
        <v>0</v>
      </c>
      <c r="X84" s="30">
        <f t="shared" si="26"/>
        <v>0</v>
      </c>
      <c r="Y84" s="30">
        <f t="shared" si="26"/>
        <v>0</v>
      </c>
      <c r="Z84" s="30">
        <f t="shared" si="26"/>
        <v>0</v>
      </c>
      <c r="AA84" s="31">
        <f t="shared" si="26"/>
        <v>0</v>
      </c>
      <c r="AB84" s="30">
        <f t="shared" si="26"/>
        <v>0</v>
      </c>
      <c r="AC84" s="30">
        <f t="shared" si="26"/>
        <v>0</v>
      </c>
      <c r="AD84" s="30">
        <f t="shared" si="26"/>
        <v>0</v>
      </c>
      <c r="AE84" s="30">
        <f t="shared" si="26"/>
        <v>0</v>
      </c>
      <c r="AF84" s="31">
        <f t="shared" si="26"/>
        <v>0</v>
      </c>
      <c r="AG84" s="30">
        <f t="shared" si="26"/>
        <v>0</v>
      </c>
      <c r="AH84" s="30">
        <f t="shared" si="26"/>
        <v>0</v>
      </c>
      <c r="AI84" s="30">
        <f t="shared" si="26"/>
        <v>0</v>
      </c>
      <c r="AJ84" s="30">
        <f t="shared" si="26"/>
        <v>0</v>
      </c>
      <c r="AK84" s="31">
        <f t="shared" si="26"/>
        <v>0</v>
      </c>
      <c r="AL84" s="30">
        <f t="shared" si="26"/>
        <v>0</v>
      </c>
      <c r="AM84" s="30">
        <f t="shared" si="26"/>
        <v>0</v>
      </c>
      <c r="AN84" s="30">
        <f t="shared" si="26"/>
        <v>0</v>
      </c>
      <c r="AO84" s="30">
        <f t="shared" si="26"/>
        <v>0</v>
      </c>
      <c r="AP84" s="31">
        <f t="shared" si="26"/>
        <v>0</v>
      </c>
      <c r="AQ84" s="30">
        <f t="shared" si="26"/>
        <v>0</v>
      </c>
      <c r="AR84" s="32">
        <f t="shared" si="2"/>
        <v>0</v>
      </c>
    </row>
    <row r="85" spans="1:44" ht="15" customHeight="1">
      <c r="A85" s="21">
        <v>26</v>
      </c>
      <c r="B85" s="22" t="s">
        <v>25</v>
      </c>
      <c r="C85" s="23">
        <f t="shared" si="3"/>
        <v>0</v>
      </c>
      <c r="D85" s="24">
        <f t="shared" si="3"/>
        <v>0</v>
      </c>
      <c r="E85" s="24">
        <f t="shared" ref="E85:AQ85" si="27">E$59*E29</f>
        <v>0</v>
      </c>
      <c r="F85" s="24">
        <f t="shared" si="27"/>
        <v>0</v>
      </c>
      <c r="G85" s="25">
        <f t="shared" si="27"/>
        <v>0</v>
      </c>
      <c r="H85" s="24">
        <f t="shared" si="27"/>
        <v>0</v>
      </c>
      <c r="I85" s="24">
        <f t="shared" si="27"/>
        <v>0</v>
      </c>
      <c r="J85" s="24">
        <f t="shared" si="27"/>
        <v>0</v>
      </c>
      <c r="K85" s="24">
        <f t="shared" si="27"/>
        <v>0</v>
      </c>
      <c r="L85" s="25">
        <f t="shared" si="27"/>
        <v>0</v>
      </c>
      <c r="M85" s="24">
        <f t="shared" si="27"/>
        <v>0</v>
      </c>
      <c r="N85" s="24">
        <f t="shared" si="27"/>
        <v>0</v>
      </c>
      <c r="O85" s="24">
        <f t="shared" si="27"/>
        <v>0</v>
      </c>
      <c r="P85" s="24">
        <f t="shared" si="27"/>
        <v>0</v>
      </c>
      <c r="Q85" s="25">
        <f t="shared" si="27"/>
        <v>0</v>
      </c>
      <c r="R85" s="24">
        <f t="shared" si="27"/>
        <v>0</v>
      </c>
      <c r="S85" s="24">
        <f t="shared" si="27"/>
        <v>0</v>
      </c>
      <c r="T85" s="24">
        <f t="shared" si="27"/>
        <v>0</v>
      </c>
      <c r="U85" s="24">
        <f t="shared" si="27"/>
        <v>0</v>
      </c>
      <c r="V85" s="25">
        <f t="shared" si="27"/>
        <v>0</v>
      </c>
      <c r="W85" s="24">
        <f t="shared" si="27"/>
        <v>0</v>
      </c>
      <c r="X85" s="24">
        <f t="shared" si="27"/>
        <v>0</v>
      </c>
      <c r="Y85" s="24">
        <f t="shared" si="27"/>
        <v>0</v>
      </c>
      <c r="Z85" s="24">
        <f t="shared" si="27"/>
        <v>0</v>
      </c>
      <c r="AA85" s="25">
        <f t="shared" si="27"/>
        <v>0</v>
      </c>
      <c r="AB85" s="24">
        <f t="shared" si="27"/>
        <v>0</v>
      </c>
      <c r="AC85" s="24">
        <f t="shared" si="27"/>
        <v>0</v>
      </c>
      <c r="AD85" s="24">
        <f t="shared" si="27"/>
        <v>0</v>
      </c>
      <c r="AE85" s="24">
        <f t="shared" si="27"/>
        <v>0</v>
      </c>
      <c r="AF85" s="25">
        <f t="shared" si="27"/>
        <v>0</v>
      </c>
      <c r="AG85" s="24">
        <f t="shared" si="27"/>
        <v>0</v>
      </c>
      <c r="AH85" s="24">
        <f t="shared" si="27"/>
        <v>0</v>
      </c>
      <c r="AI85" s="24">
        <f t="shared" si="27"/>
        <v>0</v>
      </c>
      <c r="AJ85" s="24">
        <f t="shared" si="27"/>
        <v>0</v>
      </c>
      <c r="AK85" s="25">
        <f t="shared" si="27"/>
        <v>0</v>
      </c>
      <c r="AL85" s="24">
        <f t="shared" si="27"/>
        <v>0</v>
      </c>
      <c r="AM85" s="24">
        <f t="shared" si="27"/>
        <v>0</v>
      </c>
      <c r="AN85" s="24">
        <f t="shared" si="27"/>
        <v>0</v>
      </c>
      <c r="AO85" s="24">
        <f t="shared" si="27"/>
        <v>0</v>
      </c>
      <c r="AP85" s="25">
        <f t="shared" si="27"/>
        <v>0</v>
      </c>
      <c r="AQ85" s="24">
        <f t="shared" si="27"/>
        <v>0</v>
      </c>
      <c r="AR85" s="26">
        <f t="shared" si="2"/>
        <v>0</v>
      </c>
    </row>
    <row r="86" spans="1:44" ht="15" customHeight="1">
      <c r="A86" s="21">
        <v>27</v>
      </c>
      <c r="B86" s="22" t="s">
        <v>26</v>
      </c>
      <c r="C86" s="23">
        <f t="shared" si="3"/>
        <v>0</v>
      </c>
      <c r="D86" s="24">
        <f t="shared" si="3"/>
        <v>0</v>
      </c>
      <c r="E86" s="24">
        <f t="shared" ref="E86:AQ86" si="28">E$59*E30</f>
        <v>0</v>
      </c>
      <c r="F86" s="24">
        <f t="shared" si="28"/>
        <v>0</v>
      </c>
      <c r="G86" s="25">
        <f t="shared" si="28"/>
        <v>0</v>
      </c>
      <c r="H86" s="24">
        <f t="shared" si="28"/>
        <v>0</v>
      </c>
      <c r="I86" s="24">
        <f t="shared" si="28"/>
        <v>0</v>
      </c>
      <c r="J86" s="24">
        <f t="shared" si="28"/>
        <v>0</v>
      </c>
      <c r="K86" s="24">
        <f t="shared" si="28"/>
        <v>0</v>
      </c>
      <c r="L86" s="25">
        <f t="shared" si="28"/>
        <v>0</v>
      </c>
      <c r="M86" s="24">
        <f t="shared" si="28"/>
        <v>0</v>
      </c>
      <c r="N86" s="24">
        <f t="shared" si="28"/>
        <v>0</v>
      </c>
      <c r="O86" s="24">
        <f t="shared" si="28"/>
        <v>0</v>
      </c>
      <c r="P86" s="24">
        <f t="shared" si="28"/>
        <v>0</v>
      </c>
      <c r="Q86" s="25">
        <f t="shared" si="28"/>
        <v>0</v>
      </c>
      <c r="R86" s="24">
        <f t="shared" si="28"/>
        <v>0</v>
      </c>
      <c r="S86" s="24">
        <f t="shared" si="28"/>
        <v>0</v>
      </c>
      <c r="T86" s="24">
        <f t="shared" si="28"/>
        <v>0</v>
      </c>
      <c r="U86" s="24">
        <f t="shared" si="28"/>
        <v>0</v>
      </c>
      <c r="V86" s="25">
        <f t="shared" si="28"/>
        <v>0</v>
      </c>
      <c r="W86" s="24">
        <f t="shared" si="28"/>
        <v>0</v>
      </c>
      <c r="X86" s="24">
        <f t="shared" si="28"/>
        <v>0</v>
      </c>
      <c r="Y86" s="24">
        <f t="shared" si="28"/>
        <v>0</v>
      </c>
      <c r="Z86" s="24">
        <f t="shared" si="28"/>
        <v>0</v>
      </c>
      <c r="AA86" s="25">
        <f t="shared" si="28"/>
        <v>0</v>
      </c>
      <c r="AB86" s="24">
        <f t="shared" si="28"/>
        <v>0</v>
      </c>
      <c r="AC86" s="24">
        <f t="shared" si="28"/>
        <v>0</v>
      </c>
      <c r="AD86" s="24">
        <f t="shared" si="28"/>
        <v>0</v>
      </c>
      <c r="AE86" s="24">
        <f t="shared" si="28"/>
        <v>0</v>
      </c>
      <c r="AF86" s="25">
        <f t="shared" si="28"/>
        <v>0</v>
      </c>
      <c r="AG86" s="24">
        <f t="shared" si="28"/>
        <v>0</v>
      </c>
      <c r="AH86" s="24">
        <f t="shared" si="28"/>
        <v>0</v>
      </c>
      <c r="AI86" s="24">
        <f t="shared" si="28"/>
        <v>0</v>
      </c>
      <c r="AJ86" s="24">
        <f t="shared" si="28"/>
        <v>0</v>
      </c>
      <c r="AK86" s="25">
        <f t="shared" si="28"/>
        <v>0</v>
      </c>
      <c r="AL86" s="24">
        <f t="shared" si="28"/>
        <v>0</v>
      </c>
      <c r="AM86" s="24">
        <f t="shared" si="28"/>
        <v>0</v>
      </c>
      <c r="AN86" s="24">
        <f t="shared" si="28"/>
        <v>0</v>
      </c>
      <c r="AO86" s="24">
        <f t="shared" si="28"/>
        <v>0</v>
      </c>
      <c r="AP86" s="25">
        <f t="shared" si="28"/>
        <v>0</v>
      </c>
      <c r="AQ86" s="24">
        <f t="shared" si="28"/>
        <v>0</v>
      </c>
      <c r="AR86" s="26">
        <f t="shared" si="2"/>
        <v>0</v>
      </c>
    </row>
    <row r="87" spans="1:44" ht="15" customHeight="1">
      <c r="A87" s="21">
        <v>28</v>
      </c>
      <c r="B87" s="22" t="s">
        <v>27</v>
      </c>
      <c r="C87" s="23">
        <f t="shared" si="3"/>
        <v>0</v>
      </c>
      <c r="D87" s="24">
        <f t="shared" si="3"/>
        <v>0</v>
      </c>
      <c r="E87" s="24">
        <f t="shared" ref="E87:AQ87" si="29">E$59*E31</f>
        <v>0</v>
      </c>
      <c r="F87" s="24">
        <f t="shared" si="29"/>
        <v>0</v>
      </c>
      <c r="G87" s="25">
        <f t="shared" si="29"/>
        <v>0</v>
      </c>
      <c r="H87" s="24">
        <f t="shared" si="29"/>
        <v>0</v>
      </c>
      <c r="I87" s="24">
        <f t="shared" si="29"/>
        <v>0</v>
      </c>
      <c r="J87" s="24">
        <f t="shared" si="29"/>
        <v>0</v>
      </c>
      <c r="K87" s="24">
        <f t="shared" si="29"/>
        <v>0</v>
      </c>
      <c r="L87" s="25">
        <f t="shared" si="29"/>
        <v>0</v>
      </c>
      <c r="M87" s="24">
        <f t="shared" si="29"/>
        <v>0</v>
      </c>
      <c r="N87" s="24">
        <f t="shared" si="29"/>
        <v>0</v>
      </c>
      <c r="O87" s="24">
        <f t="shared" si="29"/>
        <v>0</v>
      </c>
      <c r="P87" s="24">
        <f t="shared" si="29"/>
        <v>0</v>
      </c>
      <c r="Q87" s="25">
        <f t="shared" si="29"/>
        <v>0</v>
      </c>
      <c r="R87" s="24">
        <f t="shared" si="29"/>
        <v>0</v>
      </c>
      <c r="S87" s="24">
        <f t="shared" si="29"/>
        <v>0</v>
      </c>
      <c r="T87" s="24">
        <f t="shared" si="29"/>
        <v>0</v>
      </c>
      <c r="U87" s="24">
        <f t="shared" si="29"/>
        <v>0</v>
      </c>
      <c r="V87" s="25">
        <f t="shared" si="29"/>
        <v>0</v>
      </c>
      <c r="W87" s="24">
        <f t="shared" si="29"/>
        <v>0</v>
      </c>
      <c r="X87" s="24">
        <f t="shared" si="29"/>
        <v>0</v>
      </c>
      <c r="Y87" s="24">
        <f t="shared" si="29"/>
        <v>0</v>
      </c>
      <c r="Z87" s="24">
        <f t="shared" si="29"/>
        <v>0</v>
      </c>
      <c r="AA87" s="25">
        <f t="shared" si="29"/>
        <v>0</v>
      </c>
      <c r="AB87" s="24">
        <f t="shared" si="29"/>
        <v>0</v>
      </c>
      <c r="AC87" s="24">
        <f t="shared" si="29"/>
        <v>0</v>
      </c>
      <c r="AD87" s="24">
        <f t="shared" si="29"/>
        <v>0</v>
      </c>
      <c r="AE87" s="24">
        <f t="shared" si="29"/>
        <v>0</v>
      </c>
      <c r="AF87" s="25">
        <f t="shared" si="29"/>
        <v>0</v>
      </c>
      <c r="AG87" s="24">
        <f t="shared" si="29"/>
        <v>0</v>
      </c>
      <c r="AH87" s="24">
        <f t="shared" si="29"/>
        <v>0</v>
      </c>
      <c r="AI87" s="24">
        <f t="shared" si="29"/>
        <v>0</v>
      </c>
      <c r="AJ87" s="24">
        <f t="shared" si="29"/>
        <v>0</v>
      </c>
      <c r="AK87" s="25">
        <f t="shared" si="29"/>
        <v>0</v>
      </c>
      <c r="AL87" s="24">
        <f t="shared" si="29"/>
        <v>0</v>
      </c>
      <c r="AM87" s="24">
        <f t="shared" si="29"/>
        <v>0</v>
      </c>
      <c r="AN87" s="24">
        <f t="shared" si="29"/>
        <v>0</v>
      </c>
      <c r="AO87" s="24">
        <f t="shared" si="29"/>
        <v>0</v>
      </c>
      <c r="AP87" s="25">
        <f t="shared" si="29"/>
        <v>0</v>
      </c>
      <c r="AQ87" s="24">
        <f t="shared" si="29"/>
        <v>0</v>
      </c>
      <c r="AR87" s="26">
        <f t="shared" si="2"/>
        <v>0</v>
      </c>
    </row>
    <row r="88" spans="1:44" ht="15" customHeight="1">
      <c r="A88" s="21">
        <v>29</v>
      </c>
      <c r="B88" s="22" t="s">
        <v>28</v>
      </c>
      <c r="C88" s="23">
        <f t="shared" si="3"/>
        <v>0</v>
      </c>
      <c r="D88" s="24">
        <f t="shared" si="3"/>
        <v>0</v>
      </c>
      <c r="E88" s="24">
        <f t="shared" ref="E88:AQ88" si="30">E$59*E32</f>
        <v>0</v>
      </c>
      <c r="F88" s="24">
        <f t="shared" si="30"/>
        <v>0</v>
      </c>
      <c r="G88" s="25">
        <f t="shared" si="30"/>
        <v>0</v>
      </c>
      <c r="H88" s="24">
        <f t="shared" si="30"/>
        <v>0</v>
      </c>
      <c r="I88" s="24">
        <f t="shared" si="30"/>
        <v>0</v>
      </c>
      <c r="J88" s="24">
        <f t="shared" si="30"/>
        <v>0</v>
      </c>
      <c r="K88" s="24">
        <f t="shared" si="30"/>
        <v>0</v>
      </c>
      <c r="L88" s="25">
        <f t="shared" si="30"/>
        <v>0</v>
      </c>
      <c r="M88" s="24">
        <f t="shared" si="30"/>
        <v>0</v>
      </c>
      <c r="N88" s="24">
        <f t="shared" si="30"/>
        <v>0</v>
      </c>
      <c r="O88" s="24">
        <f t="shared" si="30"/>
        <v>0</v>
      </c>
      <c r="P88" s="24">
        <f t="shared" si="30"/>
        <v>0</v>
      </c>
      <c r="Q88" s="25">
        <f t="shared" si="30"/>
        <v>0</v>
      </c>
      <c r="R88" s="24">
        <f t="shared" si="30"/>
        <v>0</v>
      </c>
      <c r="S88" s="24">
        <f t="shared" si="30"/>
        <v>0</v>
      </c>
      <c r="T88" s="24">
        <f t="shared" si="30"/>
        <v>0</v>
      </c>
      <c r="U88" s="24">
        <f t="shared" si="30"/>
        <v>0</v>
      </c>
      <c r="V88" s="25">
        <f t="shared" si="30"/>
        <v>0</v>
      </c>
      <c r="W88" s="24">
        <f t="shared" si="30"/>
        <v>0</v>
      </c>
      <c r="X88" s="24">
        <f t="shared" si="30"/>
        <v>0</v>
      </c>
      <c r="Y88" s="24">
        <f t="shared" si="30"/>
        <v>0</v>
      </c>
      <c r="Z88" s="24">
        <f t="shared" si="30"/>
        <v>0</v>
      </c>
      <c r="AA88" s="25">
        <f t="shared" si="30"/>
        <v>0</v>
      </c>
      <c r="AB88" s="24">
        <f t="shared" si="30"/>
        <v>0</v>
      </c>
      <c r="AC88" s="24">
        <f t="shared" si="30"/>
        <v>0</v>
      </c>
      <c r="AD88" s="24">
        <f t="shared" si="30"/>
        <v>0</v>
      </c>
      <c r="AE88" s="24">
        <f t="shared" si="30"/>
        <v>0</v>
      </c>
      <c r="AF88" s="25">
        <f t="shared" si="30"/>
        <v>0</v>
      </c>
      <c r="AG88" s="24">
        <f t="shared" si="30"/>
        <v>0</v>
      </c>
      <c r="AH88" s="24">
        <f t="shared" si="30"/>
        <v>0</v>
      </c>
      <c r="AI88" s="24">
        <f t="shared" si="30"/>
        <v>0</v>
      </c>
      <c r="AJ88" s="24">
        <f t="shared" si="30"/>
        <v>0</v>
      </c>
      <c r="AK88" s="25">
        <f t="shared" si="30"/>
        <v>0</v>
      </c>
      <c r="AL88" s="24">
        <f t="shared" si="30"/>
        <v>0</v>
      </c>
      <c r="AM88" s="24">
        <f t="shared" si="30"/>
        <v>0</v>
      </c>
      <c r="AN88" s="24">
        <f t="shared" si="30"/>
        <v>0</v>
      </c>
      <c r="AO88" s="24">
        <f t="shared" si="30"/>
        <v>0</v>
      </c>
      <c r="AP88" s="25">
        <f t="shared" si="30"/>
        <v>0</v>
      </c>
      <c r="AQ88" s="24">
        <f t="shared" si="30"/>
        <v>0</v>
      </c>
      <c r="AR88" s="26">
        <f t="shared" si="2"/>
        <v>0</v>
      </c>
    </row>
    <row r="89" spans="1:44" ht="15" customHeight="1">
      <c r="A89" s="27">
        <v>30</v>
      </c>
      <c r="B89" s="28" t="s">
        <v>29</v>
      </c>
      <c r="C89" s="29">
        <f t="shared" si="3"/>
        <v>0</v>
      </c>
      <c r="D89" s="30">
        <f t="shared" si="3"/>
        <v>0</v>
      </c>
      <c r="E89" s="30">
        <f t="shared" ref="E89:AQ89" si="31">E$59*E33</f>
        <v>0</v>
      </c>
      <c r="F89" s="30">
        <f t="shared" si="31"/>
        <v>0</v>
      </c>
      <c r="G89" s="31">
        <f t="shared" si="31"/>
        <v>0</v>
      </c>
      <c r="H89" s="30">
        <f t="shared" si="31"/>
        <v>0</v>
      </c>
      <c r="I89" s="30">
        <f t="shared" si="31"/>
        <v>0</v>
      </c>
      <c r="J89" s="30">
        <f t="shared" si="31"/>
        <v>0</v>
      </c>
      <c r="K89" s="30">
        <f t="shared" si="31"/>
        <v>0</v>
      </c>
      <c r="L89" s="31">
        <f t="shared" si="31"/>
        <v>0</v>
      </c>
      <c r="M89" s="30">
        <f t="shared" si="31"/>
        <v>0</v>
      </c>
      <c r="N89" s="30">
        <f t="shared" si="31"/>
        <v>0</v>
      </c>
      <c r="O89" s="30">
        <f t="shared" si="31"/>
        <v>0</v>
      </c>
      <c r="P89" s="30">
        <f t="shared" si="31"/>
        <v>0</v>
      </c>
      <c r="Q89" s="31">
        <f t="shared" si="31"/>
        <v>0</v>
      </c>
      <c r="R89" s="30">
        <f t="shared" si="31"/>
        <v>0</v>
      </c>
      <c r="S89" s="30">
        <f t="shared" si="31"/>
        <v>0</v>
      </c>
      <c r="T89" s="30">
        <f t="shared" si="31"/>
        <v>0</v>
      </c>
      <c r="U89" s="30">
        <f t="shared" si="31"/>
        <v>0</v>
      </c>
      <c r="V89" s="31">
        <f t="shared" si="31"/>
        <v>0</v>
      </c>
      <c r="W89" s="30">
        <f t="shared" si="31"/>
        <v>0</v>
      </c>
      <c r="X89" s="30">
        <f t="shared" si="31"/>
        <v>0</v>
      </c>
      <c r="Y89" s="30">
        <f t="shared" si="31"/>
        <v>0</v>
      </c>
      <c r="Z89" s="30">
        <f t="shared" si="31"/>
        <v>0</v>
      </c>
      <c r="AA89" s="31">
        <f t="shared" si="31"/>
        <v>0</v>
      </c>
      <c r="AB89" s="30">
        <f t="shared" si="31"/>
        <v>0</v>
      </c>
      <c r="AC89" s="30">
        <f t="shared" si="31"/>
        <v>0</v>
      </c>
      <c r="AD89" s="30">
        <f t="shared" si="31"/>
        <v>0</v>
      </c>
      <c r="AE89" s="30">
        <f t="shared" si="31"/>
        <v>0</v>
      </c>
      <c r="AF89" s="31">
        <f t="shared" si="31"/>
        <v>0</v>
      </c>
      <c r="AG89" s="30">
        <f t="shared" si="31"/>
        <v>0</v>
      </c>
      <c r="AH89" s="30">
        <f t="shared" si="31"/>
        <v>0</v>
      </c>
      <c r="AI89" s="30">
        <f t="shared" si="31"/>
        <v>0</v>
      </c>
      <c r="AJ89" s="30">
        <f t="shared" si="31"/>
        <v>0</v>
      </c>
      <c r="AK89" s="31">
        <f t="shared" si="31"/>
        <v>0</v>
      </c>
      <c r="AL89" s="30">
        <f t="shared" si="31"/>
        <v>0</v>
      </c>
      <c r="AM89" s="30">
        <f t="shared" si="31"/>
        <v>0</v>
      </c>
      <c r="AN89" s="30">
        <f t="shared" si="31"/>
        <v>0</v>
      </c>
      <c r="AO89" s="30">
        <f t="shared" si="31"/>
        <v>0</v>
      </c>
      <c r="AP89" s="31">
        <f t="shared" si="31"/>
        <v>0</v>
      </c>
      <c r="AQ89" s="30">
        <f t="shared" si="31"/>
        <v>0</v>
      </c>
      <c r="AR89" s="32">
        <f t="shared" si="2"/>
        <v>0</v>
      </c>
    </row>
    <row r="90" spans="1:44" ht="15" customHeight="1">
      <c r="A90" s="21">
        <v>31</v>
      </c>
      <c r="B90" s="22" t="s">
        <v>30</v>
      </c>
      <c r="C90" s="23">
        <f t="shared" si="3"/>
        <v>0</v>
      </c>
      <c r="D90" s="24">
        <f t="shared" si="3"/>
        <v>0</v>
      </c>
      <c r="E90" s="24">
        <f t="shared" ref="E90:AQ90" si="32">E$59*E34</f>
        <v>0</v>
      </c>
      <c r="F90" s="24">
        <f t="shared" si="32"/>
        <v>0</v>
      </c>
      <c r="G90" s="25">
        <f t="shared" si="32"/>
        <v>0</v>
      </c>
      <c r="H90" s="24">
        <f t="shared" si="32"/>
        <v>0</v>
      </c>
      <c r="I90" s="24">
        <f t="shared" si="32"/>
        <v>0</v>
      </c>
      <c r="J90" s="24">
        <f t="shared" si="32"/>
        <v>0</v>
      </c>
      <c r="K90" s="24">
        <f t="shared" si="32"/>
        <v>0</v>
      </c>
      <c r="L90" s="25">
        <f t="shared" si="32"/>
        <v>0</v>
      </c>
      <c r="M90" s="24">
        <f t="shared" si="32"/>
        <v>0</v>
      </c>
      <c r="N90" s="24">
        <f t="shared" si="32"/>
        <v>0</v>
      </c>
      <c r="O90" s="24">
        <f t="shared" si="32"/>
        <v>0</v>
      </c>
      <c r="P90" s="24">
        <f t="shared" si="32"/>
        <v>0</v>
      </c>
      <c r="Q90" s="25">
        <f t="shared" si="32"/>
        <v>0</v>
      </c>
      <c r="R90" s="24">
        <f t="shared" si="32"/>
        <v>0</v>
      </c>
      <c r="S90" s="24">
        <f t="shared" si="32"/>
        <v>0</v>
      </c>
      <c r="T90" s="24">
        <f t="shared" si="32"/>
        <v>0</v>
      </c>
      <c r="U90" s="24">
        <f t="shared" si="32"/>
        <v>0</v>
      </c>
      <c r="V90" s="25">
        <f t="shared" si="32"/>
        <v>0</v>
      </c>
      <c r="W90" s="24">
        <f t="shared" si="32"/>
        <v>0</v>
      </c>
      <c r="X90" s="24">
        <f t="shared" si="32"/>
        <v>0</v>
      </c>
      <c r="Y90" s="24">
        <f t="shared" si="32"/>
        <v>0</v>
      </c>
      <c r="Z90" s="24">
        <f t="shared" si="32"/>
        <v>0</v>
      </c>
      <c r="AA90" s="25">
        <f t="shared" si="32"/>
        <v>0</v>
      </c>
      <c r="AB90" s="24">
        <f t="shared" si="32"/>
        <v>0</v>
      </c>
      <c r="AC90" s="24">
        <f t="shared" si="32"/>
        <v>0</v>
      </c>
      <c r="AD90" s="24">
        <f t="shared" si="32"/>
        <v>0</v>
      </c>
      <c r="AE90" s="24">
        <f t="shared" si="32"/>
        <v>0</v>
      </c>
      <c r="AF90" s="25">
        <f t="shared" si="32"/>
        <v>0</v>
      </c>
      <c r="AG90" s="24">
        <f t="shared" si="32"/>
        <v>0</v>
      </c>
      <c r="AH90" s="24">
        <f t="shared" si="32"/>
        <v>0</v>
      </c>
      <c r="AI90" s="24">
        <f t="shared" si="32"/>
        <v>0</v>
      </c>
      <c r="AJ90" s="24">
        <f t="shared" si="32"/>
        <v>0</v>
      </c>
      <c r="AK90" s="25">
        <f t="shared" si="32"/>
        <v>0</v>
      </c>
      <c r="AL90" s="24">
        <f t="shared" si="32"/>
        <v>0</v>
      </c>
      <c r="AM90" s="24">
        <f t="shared" si="32"/>
        <v>0</v>
      </c>
      <c r="AN90" s="24">
        <f t="shared" si="32"/>
        <v>0</v>
      </c>
      <c r="AO90" s="24">
        <f t="shared" si="32"/>
        <v>0</v>
      </c>
      <c r="AP90" s="25">
        <f t="shared" si="32"/>
        <v>0</v>
      </c>
      <c r="AQ90" s="24">
        <f t="shared" si="32"/>
        <v>0</v>
      </c>
      <c r="AR90" s="26">
        <f t="shared" si="2"/>
        <v>0</v>
      </c>
    </row>
    <row r="91" spans="1:44" ht="15" customHeight="1">
      <c r="A91" s="21">
        <v>32</v>
      </c>
      <c r="B91" s="22" t="s">
        <v>31</v>
      </c>
      <c r="C91" s="23">
        <f t="shared" si="3"/>
        <v>0</v>
      </c>
      <c r="D91" s="24">
        <f t="shared" si="3"/>
        <v>0</v>
      </c>
      <c r="E91" s="24">
        <f t="shared" ref="E91:AQ91" si="33">E$59*E35</f>
        <v>0</v>
      </c>
      <c r="F91" s="24">
        <f t="shared" si="33"/>
        <v>0</v>
      </c>
      <c r="G91" s="25">
        <f t="shared" si="33"/>
        <v>0</v>
      </c>
      <c r="H91" s="24">
        <f t="shared" si="33"/>
        <v>0</v>
      </c>
      <c r="I91" s="24">
        <f t="shared" si="33"/>
        <v>0</v>
      </c>
      <c r="J91" s="24">
        <f t="shared" si="33"/>
        <v>0</v>
      </c>
      <c r="K91" s="24">
        <f t="shared" si="33"/>
        <v>0</v>
      </c>
      <c r="L91" s="25">
        <f t="shared" si="33"/>
        <v>0</v>
      </c>
      <c r="M91" s="24">
        <f t="shared" si="33"/>
        <v>0</v>
      </c>
      <c r="N91" s="24">
        <f t="shared" si="33"/>
        <v>0</v>
      </c>
      <c r="O91" s="24">
        <f t="shared" si="33"/>
        <v>0</v>
      </c>
      <c r="P91" s="24">
        <f t="shared" si="33"/>
        <v>0</v>
      </c>
      <c r="Q91" s="25">
        <f t="shared" si="33"/>
        <v>0</v>
      </c>
      <c r="R91" s="24">
        <f t="shared" si="33"/>
        <v>0</v>
      </c>
      <c r="S91" s="24">
        <f t="shared" si="33"/>
        <v>0</v>
      </c>
      <c r="T91" s="24">
        <f t="shared" si="33"/>
        <v>0</v>
      </c>
      <c r="U91" s="24">
        <f t="shared" si="33"/>
        <v>0</v>
      </c>
      <c r="V91" s="25">
        <f t="shared" si="33"/>
        <v>0</v>
      </c>
      <c r="W91" s="24">
        <f t="shared" si="33"/>
        <v>0</v>
      </c>
      <c r="X91" s="24">
        <f t="shared" si="33"/>
        <v>0</v>
      </c>
      <c r="Y91" s="24">
        <f t="shared" si="33"/>
        <v>0</v>
      </c>
      <c r="Z91" s="24">
        <f t="shared" si="33"/>
        <v>0</v>
      </c>
      <c r="AA91" s="25">
        <f t="shared" si="33"/>
        <v>0</v>
      </c>
      <c r="AB91" s="24">
        <f t="shared" si="33"/>
        <v>0</v>
      </c>
      <c r="AC91" s="24">
        <f t="shared" si="33"/>
        <v>0</v>
      </c>
      <c r="AD91" s="24">
        <f t="shared" si="33"/>
        <v>0</v>
      </c>
      <c r="AE91" s="24">
        <f t="shared" si="33"/>
        <v>0</v>
      </c>
      <c r="AF91" s="25">
        <f t="shared" si="33"/>
        <v>0</v>
      </c>
      <c r="AG91" s="24">
        <f t="shared" si="33"/>
        <v>0</v>
      </c>
      <c r="AH91" s="24">
        <f t="shared" si="33"/>
        <v>0</v>
      </c>
      <c r="AI91" s="24">
        <f t="shared" si="33"/>
        <v>0</v>
      </c>
      <c r="AJ91" s="24">
        <f t="shared" si="33"/>
        <v>0</v>
      </c>
      <c r="AK91" s="25">
        <f t="shared" si="33"/>
        <v>0</v>
      </c>
      <c r="AL91" s="24">
        <f t="shared" si="33"/>
        <v>0</v>
      </c>
      <c r="AM91" s="24">
        <f t="shared" si="33"/>
        <v>0</v>
      </c>
      <c r="AN91" s="24">
        <f t="shared" si="33"/>
        <v>0</v>
      </c>
      <c r="AO91" s="24">
        <f t="shared" si="33"/>
        <v>0</v>
      </c>
      <c r="AP91" s="25">
        <f t="shared" si="33"/>
        <v>0</v>
      </c>
      <c r="AQ91" s="24">
        <f t="shared" si="33"/>
        <v>0</v>
      </c>
      <c r="AR91" s="26">
        <f t="shared" si="2"/>
        <v>0</v>
      </c>
    </row>
    <row r="92" spans="1:44" ht="15" customHeight="1">
      <c r="A92" s="21">
        <v>33</v>
      </c>
      <c r="B92" s="22" t="s">
        <v>32</v>
      </c>
      <c r="C92" s="23">
        <f t="shared" si="3"/>
        <v>0</v>
      </c>
      <c r="D92" s="24">
        <f t="shared" si="3"/>
        <v>0</v>
      </c>
      <c r="E92" s="24">
        <f t="shared" ref="E92:AQ92" si="34">E$59*E36</f>
        <v>0</v>
      </c>
      <c r="F92" s="24">
        <f t="shared" si="34"/>
        <v>0</v>
      </c>
      <c r="G92" s="25">
        <f t="shared" si="34"/>
        <v>0</v>
      </c>
      <c r="H92" s="24">
        <f t="shared" si="34"/>
        <v>0</v>
      </c>
      <c r="I92" s="24">
        <f t="shared" si="34"/>
        <v>0</v>
      </c>
      <c r="J92" s="24">
        <f t="shared" si="34"/>
        <v>0</v>
      </c>
      <c r="K92" s="24">
        <f t="shared" si="34"/>
        <v>0</v>
      </c>
      <c r="L92" s="25">
        <f t="shared" si="34"/>
        <v>0</v>
      </c>
      <c r="M92" s="24">
        <f t="shared" si="34"/>
        <v>0</v>
      </c>
      <c r="N92" s="24">
        <f t="shared" si="34"/>
        <v>0</v>
      </c>
      <c r="O92" s="24">
        <f t="shared" si="34"/>
        <v>0</v>
      </c>
      <c r="P92" s="24">
        <f t="shared" si="34"/>
        <v>0</v>
      </c>
      <c r="Q92" s="25">
        <f t="shared" si="34"/>
        <v>0</v>
      </c>
      <c r="R92" s="24">
        <f t="shared" si="34"/>
        <v>0</v>
      </c>
      <c r="S92" s="24">
        <f t="shared" si="34"/>
        <v>0</v>
      </c>
      <c r="T92" s="24">
        <f t="shared" si="34"/>
        <v>0</v>
      </c>
      <c r="U92" s="24">
        <f t="shared" si="34"/>
        <v>0</v>
      </c>
      <c r="V92" s="25">
        <f t="shared" si="34"/>
        <v>0</v>
      </c>
      <c r="W92" s="24">
        <f t="shared" si="34"/>
        <v>0</v>
      </c>
      <c r="X92" s="24">
        <f t="shared" si="34"/>
        <v>0</v>
      </c>
      <c r="Y92" s="24">
        <f t="shared" si="34"/>
        <v>0</v>
      </c>
      <c r="Z92" s="24">
        <f t="shared" si="34"/>
        <v>0</v>
      </c>
      <c r="AA92" s="25">
        <f t="shared" si="34"/>
        <v>0</v>
      </c>
      <c r="AB92" s="24">
        <f t="shared" si="34"/>
        <v>0</v>
      </c>
      <c r="AC92" s="24">
        <f t="shared" si="34"/>
        <v>0</v>
      </c>
      <c r="AD92" s="24">
        <f t="shared" si="34"/>
        <v>0</v>
      </c>
      <c r="AE92" s="24">
        <f t="shared" si="34"/>
        <v>0</v>
      </c>
      <c r="AF92" s="25">
        <f t="shared" si="34"/>
        <v>0</v>
      </c>
      <c r="AG92" s="24">
        <f t="shared" si="34"/>
        <v>0</v>
      </c>
      <c r="AH92" s="24">
        <f t="shared" si="34"/>
        <v>0</v>
      </c>
      <c r="AI92" s="24">
        <f t="shared" si="34"/>
        <v>0</v>
      </c>
      <c r="AJ92" s="24">
        <f t="shared" si="34"/>
        <v>0</v>
      </c>
      <c r="AK92" s="25">
        <f t="shared" si="34"/>
        <v>0</v>
      </c>
      <c r="AL92" s="24">
        <f t="shared" si="34"/>
        <v>0</v>
      </c>
      <c r="AM92" s="24">
        <f t="shared" si="34"/>
        <v>0</v>
      </c>
      <c r="AN92" s="24">
        <f t="shared" si="34"/>
        <v>0</v>
      </c>
      <c r="AO92" s="24">
        <f t="shared" si="34"/>
        <v>0</v>
      </c>
      <c r="AP92" s="25">
        <f t="shared" si="34"/>
        <v>0</v>
      </c>
      <c r="AQ92" s="24">
        <f t="shared" si="34"/>
        <v>0</v>
      </c>
      <c r="AR92" s="26">
        <f t="shared" si="2"/>
        <v>0</v>
      </c>
    </row>
    <row r="93" spans="1:44" ht="15" customHeight="1">
      <c r="A93" s="21">
        <v>34</v>
      </c>
      <c r="B93" s="22" t="s">
        <v>33</v>
      </c>
      <c r="C93" s="23">
        <f t="shared" si="3"/>
        <v>0</v>
      </c>
      <c r="D93" s="24">
        <f t="shared" si="3"/>
        <v>0</v>
      </c>
      <c r="E93" s="24">
        <f t="shared" ref="E93:AQ93" si="35">E$59*E37</f>
        <v>0</v>
      </c>
      <c r="F93" s="24">
        <f t="shared" si="35"/>
        <v>0</v>
      </c>
      <c r="G93" s="25">
        <f t="shared" si="35"/>
        <v>0</v>
      </c>
      <c r="H93" s="24">
        <f t="shared" si="35"/>
        <v>0</v>
      </c>
      <c r="I93" s="24">
        <f t="shared" si="35"/>
        <v>0</v>
      </c>
      <c r="J93" s="24">
        <f t="shared" si="35"/>
        <v>0</v>
      </c>
      <c r="K93" s="24">
        <f t="shared" si="35"/>
        <v>0</v>
      </c>
      <c r="L93" s="25">
        <f t="shared" si="35"/>
        <v>0</v>
      </c>
      <c r="M93" s="24">
        <f t="shared" si="35"/>
        <v>0</v>
      </c>
      <c r="N93" s="24">
        <f t="shared" si="35"/>
        <v>0</v>
      </c>
      <c r="O93" s="24">
        <f t="shared" si="35"/>
        <v>0</v>
      </c>
      <c r="P93" s="24">
        <f t="shared" si="35"/>
        <v>0</v>
      </c>
      <c r="Q93" s="25">
        <f t="shared" si="35"/>
        <v>0</v>
      </c>
      <c r="R93" s="24">
        <f t="shared" si="35"/>
        <v>0</v>
      </c>
      <c r="S93" s="24">
        <f t="shared" si="35"/>
        <v>0</v>
      </c>
      <c r="T93" s="24">
        <f t="shared" si="35"/>
        <v>0</v>
      </c>
      <c r="U93" s="24">
        <f t="shared" si="35"/>
        <v>0</v>
      </c>
      <c r="V93" s="25">
        <f t="shared" si="35"/>
        <v>0</v>
      </c>
      <c r="W93" s="24">
        <f t="shared" si="35"/>
        <v>0</v>
      </c>
      <c r="X93" s="24">
        <f t="shared" si="35"/>
        <v>0</v>
      </c>
      <c r="Y93" s="24">
        <f t="shared" si="35"/>
        <v>0</v>
      </c>
      <c r="Z93" s="24">
        <f t="shared" si="35"/>
        <v>0</v>
      </c>
      <c r="AA93" s="25">
        <f t="shared" si="35"/>
        <v>0</v>
      </c>
      <c r="AB93" s="24">
        <f t="shared" si="35"/>
        <v>0</v>
      </c>
      <c r="AC93" s="24">
        <f t="shared" si="35"/>
        <v>0</v>
      </c>
      <c r="AD93" s="24">
        <f t="shared" si="35"/>
        <v>0</v>
      </c>
      <c r="AE93" s="24">
        <f t="shared" si="35"/>
        <v>0</v>
      </c>
      <c r="AF93" s="25">
        <f t="shared" si="35"/>
        <v>0</v>
      </c>
      <c r="AG93" s="24">
        <f t="shared" si="35"/>
        <v>0</v>
      </c>
      <c r="AH93" s="24">
        <f t="shared" si="35"/>
        <v>0</v>
      </c>
      <c r="AI93" s="24">
        <f t="shared" si="35"/>
        <v>0</v>
      </c>
      <c r="AJ93" s="24">
        <f t="shared" si="35"/>
        <v>0</v>
      </c>
      <c r="AK93" s="25">
        <f t="shared" si="35"/>
        <v>0</v>
      </c>
      <c r="AL93" s="24">
        <f t="shared" si="35"/>
        <v>0</v>
      </c>
      <c r="AM93" s="24">
        <f t="shared" si="35"/>
        <v>0</v>
      </c>
      <c r="AN93" s="24">
        <f t="shared" si="35"/>
        <v>0</v>
      </c>
      <c r="AO93" s="24">
        <f t="shared" si="35"/>
        <v>0</v>
      </c>
      <c r="AP93" s="25">
        <f t="shared" si="35"/>
        <v>0</v>
      </c>
      <c r="AQ93" s="24">
        <f t="shared" si="35"/>
        <v>0</v>
      </c>
      <c r="AR93" s="26">
        <f t="shared" si="2"/>
        <v>0</v>
      </c>
    </row>
    <row r="94" spans="1:44" ht="15" customHeight="1">
      <c r="A94" s="27">
        <v>35</v>
      </c>
      <c r="B94" s="28" t="s">
        <v>34</v>
      </c>
      <c r="C94" s="29">
        <f t="shared" si="3"/>
        <v>0</v>
      </c>
      <c r="D94" s="30">
        <f t="shared" si="3"/>
        <v>0</v>
      </c>
      <c r="E94" s="30">
        <f t="shared" ref="E94:AQ94" si="36">E$59*E38</f>
        <v>0</v>
      </c>
      <c r="F94" s="30">
        <f t="shared" si="36"/>
        <v>0</v>
      </c>
      <c r="G94" s="31">
        <f t="shared" si="36"/>
        <v>0</v>
      </c>
      <c r="H94" s="30">
        <f t="shared" si="36"/>
        <v>0</v>
      </c>
      <c r="I94" s="30">
        <f t="shared" si="36"/>
        <v>0</v>
      </c>
      <c r="J94" s="30">
        <f t="shared" si="36"/>
        <v>0</v>
      </c>
      <c r="K94" s="30">
        <f t="shared" si="36"/>
        <v>0</v>
      </c>
      <c r="L94" s="31">
        <f t="shared" si="36"/>
        <v>0</v>
      </c>
      <c r="M94" s="30">
        <f t="shared" si="36"/>
        <v>0</v>
      </c>
      <c r="N94" s="30">
        <f t="shared" si="36"/>
        <v>0</v>
      </c>
      <c r="O94" s="30">
        <f t="shared" si="36"/>
        <v>0</v>
      </c>
      <c r="P94" s="30">
        <f t="shared" si="36"/>
        <v>0</v>
      </c>
      <c r="Q94" s="31">
        <f t="shared" si="36"/>
        <v>0</v>
      </c>
      <c r="R94" s="30">
        <f t="shared" si="36"/>
        <v>0</v>
      </c>
      <c r="S94" s="30">
        <f t="shared" si="36"/>
        <v>0</v>
      </c>
      <c r="T94" s="30">
        <f t="shared" si="36"/>
        <v>0</v>
      </c>
      <c r="U94" s="30">
        <f t="shared" si="36"/>
        <v>0</v>
      </c>
      <c r="V94" s="31">
        <f t="shared" si="36"/>
        <v>0</v>
      </c>
      <c r="W94" s="30">
        <f t="shared" si="36"/>
        <v>0</v>
      </c>
      <c r="X94" s="30">
        <f t="shared" si="36"/>
        <v>0</v>
      </c>
      <c r="Y94" s="30">
        <f t="shared" si="36"/>
        <v>0</v>
      </c>
      <c r="Z94" s="30">
        <f t="shared" si="36"/>
        <v>0</v>
      </c>
      <c r="AA94" s="31">
        <f t="shared" si="36"/>
        <v>0</v>
      </c>
      <c r="AB94" s="30">
        <f t="shared" si="36"/>
        <v>0</v>
      </c>
      <c r="AC94" s="30">
        <f t="shared" si="36"/>
        <v>0</v>
      </c>
      <c r="AD94" s="30">
        <f t="shared" si="36"/>
        <v>0</v>
      </c>
      <c r="AE94" s="30">
        <f t="shared" si="36"/>
        <v>0</v>
      </c>
      <c r="AF94" s="31">
        <f t="shared" si="36"/>
        <v>0</v>
      </c>
      <c r="AG94" s="30">
        <f t="shared" si="36"/>
        <v>0</v>
      </c>
      <c r="AH94" s="30">
        <f t="shared" si="36"/>
        <v>0</v>
      </c>
      <c r="AI94" s="30">
        <f t="shared" si="36"/>
        <v>0</v>
      </c>
      <c r="AJ94" s="30">
        <f t="shared" si="36"/>
        <v>0</v>
      </c>
      <c r="AK94" s="31">
        <f t="shared" si="36"/>
        <v>0</v>
      </c>
      <c r="AL94" s="30">
        <f t="shared" si="36"/>
        <v>0</v>
      </c>
      <c r="AM94" s="30">
        <f t="shared" si="36"/>
        <v>0</v>
      </c>
      <c r="AN94" s="30">
        <f t="shared" si="36"/>
        <v>0</v>
      </c>
      <c r="AO94" s="30">
        <f t="shared" si="36"/>
        <v>0</v>
      </c>
      <c r="AP94" s="31">
        <f t="shared" si="36"/>
        <v>0</v>
      </c>
      <c r="AQ94" s="30">
        <f t="shared" si="36"/>
        <v>0</v>
      </c>
      <c r="AR94" s="32">
        <f t="shared" si="2"/>
        <v>0</v>
      </c>
    </row>
    <row r="95" spans="1:44" ht="15" customHeight="1">
      <c r="A95" s="21">
        <v>36</v>
      </c>
      <c r="B95" s="22" t="s">
        <v>35</v>
      </c>
      <c r="C95" s="23">
        <f t="shared" si="3"/>
        <v>0</v>
      </c>
      <c r="D95" s="24">
        <f t="shared" si="3"/>
        <v>0</v>
      </c>
      <c r="E95" s="24">
        <f t="shared" ref="E95:AQ95" si="37">E$59*E39</f>
        <v>0</v>
      </c>
      <c r="F95" s="24">
        <f t="shared" si="37"/>
        <v>0</v>
      </c>
      <c r="G95" s="25">
        <f t="shared" si="37"/>
        <v>0</v>
      </c>
      <c r="H95" s="24">
        <f t="shared" si="37"/>
        <v>0</v>
      </c>
      <c r="I95" s="24">
        <f t="shared" si="37"/>
        <v>0</v>
      </c>
      <c r="J95" s="24">
        <f t="shared" si="37"/>
        <v>0</v>
      </c>
      <c r="K95" s="24">
        <f t="shared" si="37"/>
        <v>0</v>
      </c>
      <c r="L95" s="25">
        <f t="shared" si="37"/>
        <v>0</v>
      </c>
      <c r="M95" s="24">
        <f t="shared" si="37"/>
        <v>0</v>
      </c>
      <c r="N95" s="24">
        <f t="shared" si="37"/>
        <v>0</v>
      </c>
      <c r="O95" s="24">
        <f t="shared" si="37"/>
        <v>0</v>
      </c>
      <c r="P95" s="24">
        <f t="shared" si="37"/>
        <v>0</v>
      </c>
      <c r="Q95" s="25">
        <f t="shared" si="37"/>
        <v>0</v>
      </c>
      <c r="R95" s="24">
        <f t="shared" si="37"/>
        <v>0</v>
      </c>
      <c r="S95" s="24">
        <f t="shared" si="37"/>
        <v>0</v>
      </c>
      <c r="T95" s="24">
        <f t="shared" si="37"/>
        <v>0</v>
      </c>
      <c r="U95" s="24">
        <f t="shared" si="37"/>
        <v>0</v>
      </c>
      <c r="V95" s="25">
        <f t="shared" si="37"/>
        <v>0</v>
      </c>
      <c r="W95" s="24">
        <f t="shared" si="37"/>
        <v>0</v>
      </c>
      <c r="X95" s="24">
        <f t="shared" si="37"/>
        <v>0</v>
      </c>
      <c r="Y95" s="24">
        <f t="shared" si="37"/>
        <v>0</v>
      </c>
      <c r="Z95" s="24">
        <f t="shared" si="37"/>
        <v>0</v>
      </c>
      <c r="AA95" s="25">
        <f t="shared" si="37"/>
        <v>0</v>
      </c>
      <c r="AB95" s="24">
        <f t="shared" si="37"/>
        <v>0</v>
      </c>
      <c r="AC95" s="24">
        <f t="shared" si="37"/>
        <v>0</v>
      </c>
      <c r="AD95" s="24">
        <f t="shared" si="37"/>
        <v>0</v>
      </c>
      <c r="AE95" s="24">
        <f t="shared" si="37"/>
        <v>0</v>
      </c>
      <c r="AF95" s="25">
        <f t="shared" si="37"/>
        <v>0</v>
      </c>
      <c r="AG95" s="24">
        <f t="shared" si="37"/>
        <v>0</v>
      </c>
      <c r="AH95" s="24">
        <f t="shared" si="37"/>
        <v>0</v>
      </c>
      <c r="AI95" s="24">
        <f t="shared" si="37"/>
        <v>0</v>
      </c>
      <c r="AJ95" s="24">
        <f t="shared" si="37"/>
        <v>0</v>
      </c>
      <c r="AK95" s="25">
        <f t="shared" si="37"/>
        <v>0</v>
      </c>
      <c r="AL95" s="24">
        <f t="shared" si="37"/>
        <v>0</v>
      </c>
      <c r="AM95" s="24">
        <f t="shared" si="37"/>
        <v>0</v>
      </c>
      <c r="AN95" s="24">
        <f t="shared" si="37"/>
        <v>0</v>
      </c>
      <c r="AO95" s="24">
        <f t="shared" si="37"/>
        <v>0</v>
      </c>
      <c r="AP95" s="25">
        <f t="shared" si="37"/>
        <v>0</v>
      </c>
      <c r="AQ95" s="24">
        <f t="shared" si="37"/>
        <v>0</v>
      </c>
      <c r="AR95" s="26">
        <f t="shared" si="2"/>
        <v>0</v>
      </c>
    </row>
    <row r="96" spans="1:44" ht="15" customHeight="1">
      <c r="A96" s="21">
        <v>37</v>
      </c>
      <c r="B96" s="22" t="s">
        <v>36</v>
      </c>
      <c r="C96" s="23">
        <f t="shared" si="3"/>
        <v>0</v>
      </c>
      <c r="D96" s="24">
        <f t="shared" si="3"/>
        <v>0</v>
      </c>
      <c r="E96" s="24">
        <f t="shared" ref="E96:AQ96" si="38">E$59*E40</f>
        <v>0</v>
      </c>
      <c r="F96" s="24">
        <f t="shared" si="38"/>
        <v>0</v>
      </c>
      <c r="G96" s="25">
        <f t="shared" si="38"/>
        <v>0</v>
      </c>
      <c r="H96" s="24">
        <f t="shared" si="38"/>
        <v>0</v>
      </c>
      <c r="I96" s="24">
        <f t="shared" si="38"/>
        <v>0</v>
      </c>
      <c r="J96" s="24">
        <f t="shared" si="38"/>
        <v>0</v>
      </c>
      <c r="K96" s="24">
        <f t="shared" si="38"/>
        <v>0</v>
      </c>
      <c r="L96" s="25">
        <f t="shared" si="38"/>
        <v>0</v>
      </c>
      <c r="M96" s="24">
        <f t="shared" si="38"/>
        <v>0</v>
      </c>
      <c r="N96" s="24">
        <f t="shared" si="38"/>
        <v>0</v>
      </c>
      <c r="O96" s="24">
        <f t="shared" si="38"/>
        <v>0</v>
      </c>
      <c r="P96" s="24">
        <f t="shared" si="38"/>
        <v>0</v>
      </c>
      <c r="Q96" s="25">
        <f t="shared" si="38"/>
        <v>0</v>
      </c>
      <c r="R96" s="24">
        <f t="shared" si="38"/>
        <v>0</v>
      </c>
      <c r="S96" s="24">
        <f t="shared" si="38"/>
        <v>0</v>
      </c>
      <c r="T96" s="24">
        <f t="shared" si="38"/>
        <v>0</v>
      </c>
      <c r="U96" s="24">
        <f t="shared" si="38"/>
        <v>0</v>
      </c>
      <c r="V96" s="25">
        <f t="shared" si="38"/>
        <v>0</v>
      </c>
      <c r="W96" s="24">
        <f t="shared" si="38"/>
        <v>0</v>
      </c>
      <c r="X96" s="24">
        <f t="shared" si="38"/>
        <v>0</v>
      </c>
      <c r="Y96" s="24">
        <f t="shared" si="38"/>
        <v>0</v>
      </c>
      <c r="Z96" s="24">
        <f t="shared" si="38"/>
        <v>0</v>
      </c>
      <c r="AA96" s="25">
        <f t="shared" si="38"/>
        <v>0</v>
      </c>
      <c r="AB96" s="24">
        <f t="shared" si="38"/>
        <v>0</v>
      </c>
      <c r="AC96" s="24">
        <f t="shared" si="38"/>
        <v>0</v>
      </c>
      <c r="AD96" s="24">
        <f t="shared" si="38"/>
        <v>0</v>
      </c>
      <c r="AE96" s="24">
        <f t="shared" si="38"/>
        <v>0</v>
      </c>
      <c r="AF96" s="25">
        <f t="shared" si="38"/>
        <v>0</v>
      </c>
      <c r="AG96" s="24">
        <f t="shared" si="38"/>
        <v>0</v>
      </c>
      <c r="AH96" s="24">
        <f t="shared" si="38"/>
        <v>0</v>
      </c>
      <c r="AI96" s="24">
        <f t="shared" si="38"/>
        <v>0</v>
      </c>
      <c r="AJ96" s="24">
        <f t="shared" si="38"/>
        <v>0</v>
      </c>
      <c r="AK96" s="25">
        <f t="shared" si="38"/>
        <v>0</v>
      </c>
      <c r="AL96" s="24">
        <f t="shared" si="38"/>
        <v>0</v>
      </c>
      <c r="AM96" s="24">
        <f t="shared" si="38"/>
        <v>0</v>
      </c>
      <c r="AN96" s="24">
        <f t="shared" si="38"/>
        <v>0</v>
      </c>
      <c r="AO96" s="24">
        <f t="shared" si="38"/>
        <v>0</v>
      </c>
      <c r="AP96" s="25">
        <f t="shared" si="38"/>
        <v>0</v>
      </c>
      <c r="AQ96" s="24">
        <f t="shared" si="38"/>
        <v>0</v>
      </c>
      <c r="AR96" s="26">
        <f t="shared" si="2"/>
        <v>0</v>
      </c>
    </row>
    <row r="97" spans="1:46" ht="15" customHeight="1">
      <c r="A97" s="21">
        <v>38</v>
      </c>
      <c r="B97" s="22" t="s">
        <v>37</v>
      </c>
      <c r="C97" s="23">
        <f t="shared" si="3"/>
        <v>0</v>
      </c>
      <c r="D97" s="24">
        <f t="shared" si="3"/>
        <v>0</v>
      </c>
      <c r="E97" s="24">
        <f t="shared" ref="E97:AQ97" si="39">E$59*E41</f>
        <v>0</v>
      </c>
      <c r="F97" s="24">
        <f t="shared" si="39"/>
        <v>0</v>
      </c>
      <c r="G97" s="25">
        <f t="shared" si="39"/>
        <v>0</v>
      </c>
      <c r="H97" s="24">
        <f t="shared" si="39"/>
        <v>0</v>
      </c>
      <c r="I97" s="24">
        <f t="shared" si="39"/>
        <v>0</v>
      </c>
      <c r="J97" s="24">
        <f t="shared" si="39"/>
        <v>0</v>
      </c>
      <c r="K97" s="24">
        <f t="shared" si="39"/>
        <v>0</v>
      </c>
      <c r="L97" s="25">
        <f t="shared" si="39"/>
        <v>0</v>
      </c>
      <c r="M97" s="24">
        <f t="shared" si="39"/>
        <v>0</v>
      </c>
      <c r="N97" s="24">
        <f t="shared" si="39"/>
        <v>0</v>
      </c>
      <c r="O97" s="24">
        <f t="shared" si="39"/>
        <v>0</v>
      </c>
      <c r="P97" s="24">
        <f t="shared" si="39"/>
        <v>0</v>
      </c>
      <c r="Q97" s="25">
        <f t="shared" si="39"/>
        <v>0</v>
      </c>
      <c r="R97" s="24">
        <f t="shared" si="39"/>
        <v>0</v>
      </c>
      <c r="S97" s="24">
        <f t="shared" si="39"/>
        <v>0</v>
      </c>
      <c r="T97" s="24">
        <f t="shared" si="39"/>
        <v>0</v>
      </c>
      <c r="U97" s="24">
        <f t="shared" si="39"/>
        <v>0</v>
      </c>
      <c r="V97" s="25">
        <f t="shared" si="39"/>
        <v>0</v>
      </c>
      <c r="W97" s="24">
        <f t="shared" si="39"/>
        <v>0</v>
      </c>
      <c r="X97" s="24">
        <f t="shared" si="39"/>
        <v>0</v>
      </c>
      <c r="Y97" s="24">
        <f t="shared" si="39"/>
        <v>0</v>
      </c>
      <c r="Z97" s="24">
        <f t="shared" si="39"/>
        <v>0</v>
      </c>
      <c r="AA97" s="25">
        <f t="shared" si="39"/>
        <v>0</v>
      </c>
      <c r="AB97" s="24">
        <f t="shared" si="39"/>
        <v>0</v>
      </c>
      <c r="AC97" s="24">
        <f t="shared" si="39"/>
        <v>0</v>
      </c>
      <c r="AD97" s="24">
        <f t="shared" si="39"/>
        <v>0</v>
      </c>
      <c r="AE97" s="24">
        <f t="shared" si="39"/>
        <v>0</v>
      </c>
      <c r="AF97" s="25">
        <f t="shared" si="39"/>
        <v>0</v>
      </c>
      <c r="AG97" s="24">
        <f t="shared" si="39"/>
        <v>0</v>
      </c>
      <c r="AH97" s="24">
        <f t="shared" si="39"/>
        <v>0</v>
      </c>
      <c r="AI97" s="24">
        <f t="shared" si="39"/>
        <v>0</v>
      </c>
      <c r="AJ97" s="24">
        <f t="shared" si="39"/>
        <v>0</v>
      </c>
      <c r="AK97" s="25">
        <f t="shared" si="39"/>
        <v>0</v>
      </c>
      <c r="AL97" s="24">
        <f t="shared" si="39"/>
        <v>0</v>
      </c>
      <c r="AM97" s="24">
        <f t="shared" si="39"/>
        <v>0</v>
      </c>
      <c r="AN97" s="24">
        <f t="shared" si="39"/>
        <v>0</v>
      </c>
      <c r="AO97" s="24">
        <f t="shared" si="39"/>
        <v>0</v>
      </c>
      <c r="AP97" s="25">
        <f t="shared" si="39"/>
        <v>0</v>
      </c>
      <c r="AQ97" s="24">
        <f t="shared" si="39"/>
        <v>0</v>
      </c>
      <c r="AR97" s="26">
        <f t="shared" si="2"/>
        <v>0</v>
      </c>
    </row>
    <row r="98" spans="1:46" ht="15" customHeight="1">
      <c r="A98" s="21">
        <v>39</v>
      </c>
      <c r="B98" s="22" t="s">
        <v>38</v>
      </c>
      <c r="C98" s="23">
        <f t="shared" si="3"/>
        <v>0</v>
      </c>
      <c r="D98" s="24">
        <f t="shared" si="3"/>
        <v>0</v>
      </c>
      <c r="E98" s="24">
        <f t="shared" ref="E98:AQ98" si="40">E$59*E42</f>
        <v>0</v>
      </c>
      <c r="F98" s="24">
        <f t="shared" si="40"/>
        <v>0</v>
      </c>
      <c r="G98" s="25">
        <f t="shared" si="40"/>
        <v>0</v>
      </c>
      <c r="H98" s="24">
        <f t="shared" si="40"/>
        <v>0</v>
      </c>
      <c r="I98" s="24">
        <f t="shared" si="40"/>
        <v>0</v>
      </c>
      <c r="J98" s="24">
        <f t="shared" si="40"/>
        <v>0</v>
      </c>
      <c r="K98" s="24">
        <f t="shared" si="40"/>
        <v>0</v>
      </c>
      <c r="L98" s="25">
        <f t="shared" si="40"/>
        <v>0</v>
      </c>
      <c r="M98" s="24">
        <f t="shared" si="40"/>
        <v>0</v>
      </c>
      <c r="N98" s="24">
        <f t="shared" si="40"/>
        <v>0</v>
      </c>
      <c r="O98" s="24">
        <f t="shared" si="40"/>
        <v>0</v>
      </c>
      <c r="P98" s="24">
        <f t="shared" si="40"/>
        <v>0</v>
      </c>
      <c r="Q98" s="25">
        <f t="shared" si="40"/>
        <v>0</v>
      </c>
      <c r="R98" s="24">
        <f t="shared" si="40"/>
        <v>0</v>
      </c>
      <c r="S98" s="24">
        <f t="shared" si="40"/>
        <v>0</v>
      </c>
      <c r="T98" s="24">
        <f t="shared" si="40"/>
        <v>0</v>
      </c>
      <c r="U98" s="24">
        <f t="shared" si="40"/>
        <v>0</v>
      </c>
      <c r="V98" s="25">
        <f t="shared" si="40"/>
        <v>0</v>
      </c>
      <c r="W98" s="24">
        <f t="shared" si="40"/>
        <v>0</v>
      </c>
      <c r="X98" s="24">
        <f t="shared" si="40"/>
        <v>0</v>
      </c>
      <c r="Y98" s="24">
        <f t="shared" si="40"/>
        <v>0</v>
      </c>
      <c r="Z98" s="24">
        <f t="shared" si="40"/>
        <v>0</v>
      </c>
      <c r="AA98" s="25">
        <f t="shared" si="40"/>
        <v>0</v>
      </c>
      <c r="AB98" s="24">
        <f t="shared" si="40"/>
        <v>0</v>
      </c>
      <c r="AC98" s="24">
        <f t="shared" si="40"/>
        <v>0</v>
      </c>
      <c r="AD98" s="24">
        <f t="shared" si="40"/>
        <v>0</v>
      </c>
      <c r="AE98" s="24">
        <f t="shared" si="40"/>
        <v>0</v>
      </c>
      <c r="AF98" s="25">
        <f t="shared" si="40"/>
        <v>0</v>
      </c>
      <c r="AG98" s="24">
        <f t="shared" si="40"/>
        <v>0</v>
      </c>
      <c r="AH98" s="24">
        <f t="shared" si="40"/>
        <v>0</v>
      </c>
      <c r="AI98" s="24">
        <f t="shared" si="40"/>
        <v>0</v>
      </c>
      <c r="AJ98" s="24">
        <f t="shared" si="40"/>
        <v>0</v>
      </c>
      <c r="AK98" s="25">
        <f t="shared" si="40"/>
        <v>0</v>
      </c>
      <c r="AL98" s="24">
        <f t="shared" si="40"/>
        <v>0</v>
      </c>
      <c r="AM98" s="24">
        <f t="shared" si="40"/>
        <v>0</v>
      </c>
      <c r="AN98" s="24">
        <f t="shared" si="40"/>
        <v>0</v>
      </c>
      <c r="AO98" s="24">
        <f t="shared" si="40"/>
        <v>0</v>
      </c>
      <c r="AP98" s="25">
        <f t="shared" si="40"/>
        <v>0</v>
      </c>
      <c r="AQ98" s="24">
        <f t="shared" si="40"/>
        <v>0</v>
      </c>
      <c r="AR98" s="26">
        <f t="shared" si="2"/>
        <v>0</v>
      </c>
    </row>
    <row r="99" spans="1:46" ht="15" customHeight="1">
      <c r="A99" s="27">
        <v>40</v>
      </c>
      <c r="B99" s="28" t="s">
        <v>39</v>
      </c>
      <c r="C99" s="29">
        <f t="shared" si="3"/>
        <v>0</v>
      </c>
      <c r="D99" s="30">
        <f t="shared" si="3"/>
        <v>0</v>
      </c>
      <c r="E99" s="30">
        <f t="shared" ref="E99:AQ99" si="41">E$59*E43</f>
        <v>0</v>
      </c>
      <c r="F99" s="30">
        <f t="shared" si="41"/>
        <v>0</v>
      </c>
      <c r="G99" s="31">
        <f t="shared" si="41"/>
        <v>0</v>
      </c>
      <c r="H99" s="30">
        <f t="shared" si="41"/>
        <v>0</v>
      </c>
      <c r="I99" s="30">
        <f t="shared" si="41"/>
        <v>0</v>
      </c>
      <c r="J99" s="30">
        <f t="shared" si="41"/>
        <v>0</v>
      </c>
      <c r="K99" s="30">
        <f t="shared" si="41"/>
        <v>0</v>
      </c>
      <c r="L99" s="31">
        <f t="shared" si="41"/>
        <v>0</v>
      </c>
      <c r="M99" s="30">
        <f t="shared" si="41"/>
        <v>0</v>
      </c>
      <c r="N99" s="30">
        <f t="shared" si="41"/>
        <v>0</v>
      </c>
      <c r="O99" s="30">
        <f t="shared" si="41"/>
        <v>0</v>
      </c>
      <c r="P99" s="30">
        <f t="shared" si="41"/>
        <v>0</v>
      </c>
      <c r="Q99" s="31">
        <f t="shared" si="41"/>
        <v>0</v>
      </c>
      <c r="R99" s="30">
        <f t="shared" si="41"/>
        <v>0</v>
      </c>
      <c r="S99" s="30">
        <f t="shared" si="41"/>
        <v>0</v>
      </c>
      <c r="T99" s="30">
        <f t="shared" si="41"/>
        <v>0</v>
      </c>
      <c r="U99" s="30">
        <f t="shared" si="41"/>
        <v>0</v>
      </c>
      <c r="V99" s="31">
        <f t="shared" si="41"/>
        <v>0</v>
      </c>
      <c r="W99" s="30">
        <f t="shared" si="41"/>
        <v>0</v>
      </c>
      <c r="X99" s="30">
        <f t="shared" si="41"/>
        <v>0</v>
      </c>
      <c r="Y99" s="30">
        <f t="shared" si="41"/>
        <v>0</v>
      </c>
      <c r="Z99" s="30">
        <f t="shared" si="41"/>
        <v>0</v>
      </c>
      <c r="AA99" s="31">
        <f t="shared" si="41"/>
        <v>0</v>
      </c>
      <c r="AB99" s="30">
        <f t="shared" si="41"/>
        <v>0</v>
      </c>
      <c r="AC99" s="30">
        <f t="shared" si="41"/>
        <v>0</v>
      </c>
      <c r="AD99" s="30">
        <f t="shared" si="41"/>
        <v>0</v>
      </c>
      <c r="AE99" s="30">
        <f t="shared" si="41"/>
        <v>0</v>
      </c>
      <c r="AF99" s="31">
        <f t="shared" si="41"/>
        <v>0</v>
      </c>
      <c r="AG99" s="30">
        <f t="shared" si="41"/>
        <v>0</v>
      </c>
      <c r="AH99" s="30">
        <f t="shared" si="41"/>
        <v>0</v>
      </c>
      <c r="AI99" s="30">
        <f t="shared" si="41"/>
        <v>0</v>
      </c>
      <c r="AJ99" s="30">
        <f t="shared" si="41"/>
        <v>0</v>
      </c>
      <c r="AK99" s="31">
        <f t="shared" si="41"/>
        <v>0</v>
      </c>
      <c r="AL99" s="30">
        <f t="shared" si="41"/>
        <v>0</v>
      </c>
      <c r="AM99" s="30">
        <f t="shared" si="41"/>
        <v>0</v>
      </c>
      <c r="AN99" s="30">
        <f t="shared" si="41"/>
        <v>0</v>
      </c>
      <c r="AO99" s="30">
        <f t="shared" si="41"/>
        <v>0</v>
      </c>
      <c r="AP99" s="31">
        <f t="shared" si="41"/>
        <v>0</v>
      </c>
      <c r="AQ99" s="30">
        <f t="shared" si="41"/>
        <v>0</v>
      </c>
      <c r="AR99" s="32">
        <f t="shared" si="2"/>
        <v>0</v>
      </c>
    </row>
    <row r="100" spans="1:46" ht="15" customHeight="1">
      <c r="A100" s="21">
        <v>41</v>
      </c>
      <c r="B100" s="22" t="s">
        <v>40</v>
      </c>
      <c r="C100" s="23">
        <f t="shared" si="3"/>
        <v>0</v>
      </c>
      <c r="D100" s="24">
        <f t="shared" si="3"/>
        <v>0</v>
      </c>
      <c r="E100" s="24">
        <f t="shared" ref="E100:AQ100" si="42">E$59*E44</f>
        <v>0</v>
      </c>
      <c r="F100" s="24">
        <f t="shared" si="42"/>
        <v>0</v>
      </c>
      <c r="G100" s="25">
        <f t="shared" si="42"/>
        <v>0</v>
      </c>
      <c r="H100" s="24">
        <f t="shared" si="42"/>
        <v>0</v>
      </c>
      <c r="I100" s="24">
        <f t="shared" si="42"/>
        <v>0</v>
      </c>
      <c r="J100" s="24">
        <f t="shared" si="42"/>
        <v>0</v>
      </c>
      <c r="K100" s="24">
        <f t="shared" si="42"/>
        <v>0</v>
      </c>
      <c r="L100" s="25">
        <f t="shared" si="42"/>
        <v>0</v>
      </c>
      <c r="M100" s="24">
        <f t="shared" si="42"/>
        <v>0</v>
      </c>
      <c r="N100" s="24">
        <f t="shared" si="42"/>
        <v>0</v>
      </c>
      <c r="O100" s="24">
        <f t="shared" si="42"/>
        <v>0</v>
      </c>
      <c r="P100" s="24">
        <f t="shared" si="42"/>
        <v>0</v>
      </c>
      <c r="Q100" s="25">
        <f t="shared" si="42"/>
        <v>0</v>
      </c>
      <c r="R100" s="24">
        <f t="shared" si="42"/>
        <v>0</v>
      </c>
      <c r="S100" s="24">
        <f t="shared" si="42"/>
        <v>0</v>
      </c>
      <c r="T100" s="24">
        <f t="shared" si="42"/>
        <v>0</v>
      </c>
      <c r="U100" s="24">
        <f t="shared" si="42"/>
        <v>0</v>
      </c>
      <c r="V100" s="25">
        <f t="shared" si="42"/>
        <v>0</v>
      </c>
      <c r="W100" s="24">
        <f t="shared" si="42"/>
        <v>0</v>
      </c>
      <c r="X100" s="24">
        <f t="shared" si="42"/>
        <v>0</v>
      </c>
      <c r="Y100" s="24">
        <f t="shared" si="42"/>
        <v>0</v>
      </c>
      <c r="Z100" s="24">
        <f t="shared" si="42"/>
        <v>0</v>
      </c>
      <c r="AA100" s="25">
        <f t="shared" si="42"/>
        <v>0</v>
      </c>
      <c r="AB100" s="24">
        <f t="shared" si="42"/>
        <v>0</v>
      </c>
      <c r="AC100" s="24">
        <f t="shared" si="42"/>
        <v>0</v>
      </c>
      <c r="AD100" s="24">
        <f t="shared" si="42"/>
        <v>0</v>
      </c>
      <c r="AE100" s="24">
        <f t="shared" si="42"/>
        <v>0</v>
      </c>
      <c r="AF100" s="25">
        <f t="shared" si="42"/>
        <v>0</v>
      </c>
      <c r="AG100" s="24">
        <f t="shared" si="42"/>
        <v>0</v>
      </c>
      <c r="AH100" s="24">
        <f t="shared" si="42"/>
        <v>0</v>
      </c>
      <c r="AI100" s="24">
        <f t="shared" si="42"/>
        <v>0</v>
      </c>
      <c r="AJ100" s="24">
        <f t="shared" si="42"/>
        <v>0</v>
      </c>
      <c r="AK100" s="25">
        <f t="shared" si="42"/>
        <v>0</v>
      </c>
      <c r="AL100" s="24">
        <f t="shared" si="42"/>
        <v>0</v>
      </c>
      <c r="AM100" s="24">
        <f t="shared" si="42"/>
        <v>0</v>
      </c>
      <c r="AN100" s="24">
        <f t="shared" si="42"/>
        <v>0</v>
      </c>
      <c r="AO100" s="24">
        <f t="shared" si="42"/>
        <v>0</v>
      </c>
      <c r="AP100" s="25">
        <f t="shared" si="42"/>
        <v>0</v>
      </c>
      <c r="AQ100" s="24">
        <f t="shared" si="42"/>
        <v>0</v>
      </c>
      <c r="AR100" s="26">
        <f t="shared" si="2"/>
        <v>0</v>
      </c>
    </row>
    <row r="101" spans="1:46" s="348" customFormat="1" ht="15" customHeight="1">
      <c r="A101" s="341">
        <v>42</v>
      </c>
      <c r="B101" s="342" t="s">
        <v>41</v>
      </c>
      <c r="C101" s="349">
        <f t="shared" si="3"/>
        <v>0</v>
      </c>
      <c r="D101" s="350">
        <f t="shared" si="3"/>
        <v>0</v>
      </c>
      <c r="E101" s="350">
        <f t="shared" ref="E101:AQ101" si="43">E$59*E45</f>
        <v>0</v>
      </c>
      <c r="F101" s="350">
        <f t="shared" si="43"/>
        <v>0</v>
      </c>
      <c r="G101" s="351">
        <f t="shared" si="43"/>
        <v>0</v>
      </c>
      <c r="H101" s="350">
        <f t="shared" si="43"/>
        <v>0</v>
      </c>
      <c r="I101" s="350">
        <f t="shared" si="43"/>
        <v>0</v>
      </c>
      <c r="J101" s="350">
        <f t="shared" si="43"/>
        <v>0</v>
      </c>
      <c r="K101" s="350">
        <f t="shared" si="43"/>
        <v>0</v>
      </c>
      <c r="L101" s="351">
        <f t="shared" si="43"/>
        <v>0</v>
      </c>
      <c r="M101" s="350">
        <f t="shared" si="43"/>
        <v>0</v>
      </c>
      <c r="N101" s="350">
        <f t="shared" si="43"/>
        <v>0</v>
      </c>
      <c r="O101" s="350">
        <f t="shared" si="43"/>
        <v>0</v>
      </c>
      <c r="P101" s="350">
        <f t="shared" si="43"/>
        <v>0</v>
      </c>
      <c r="Q101" s="351">
        <f t="shared" si="43"/>
        <v>0</v>
      </c>
      <c r="R101" s="350">
        <f t="shared" si="43"/>
        <v>0</v>
      </c>
      <c r="S101" s="350">
        <f t="shared" si="43"/>
        <v>0</v>
      </c>
      <c r="T101" s="350">
        <f t="shared" si="43"/>
        <v>0</v>
      </c>
      <c r="U101" s="350">
        <f t="shared" si="43"/>
        <v>0</v>
      </c>
      <c r="V101" s="351">
        <f t="shared" si="43"/>
        <v>0</v>
      </c>
      <c r="W101" s="350">
        <f t="shared" si="43"/>
        <v>0</v>
      </c>
      <c r="X101" s="350">
        <f t="shared" si="43"/>
        <v>0</v>
      </c>
      <c r="Y101" s="350">
        <f t="shared" si="43"/>
        <v>0</v>
      </c>
      <c r="Z101" s="350">
        <f t="shared" si="43"/>
        <v>0</v>
      </c>
      <c r="AA101" s="351">
        <f t="shared" si="43"/>
        <v>0</v>
      </c>
      <c r="AB101" s="350">
        <f t="shared" si="43"/>
        <v>0</v>
      </c>
      <c r="AC101" s="350">
        <f t="shared" si="43"/>
        <v>0</v>
      </c>
      <c r="AD101" s="350">
        <f t="shared" si="43"/>
        <v>0</v>
      </c>
      <c r="AE101" s="350">
        <f t="shared" si="43"/>
        <v>0</v>
      </c>
      <c r="AF101" s="351">
        <f t="shared" si="43"/>
        <v>0</v>
      </c>
      <c r="AG101" s="350">
        <f t="shared" si="43"/>
        <v>0</v>
      </c>
      <c r="AH101" s="350">
        <f t="shared" si="43"/>
        <v>0</v>
      </c>
      <c r="AI101" s="350">
        <f t="shared" si="43"/>
        <v>0</v>
      </c>
      <c r="AJ101" s="350">
        <f t="shared" si="43"/>
        <v>0</v>
      </c>
      <c r="AK101" s="351">
        <f t="shared" si="43"/>
        <v>0</v>
      </c>
      <c r="AL101" s="350">
        <f t="shared" si="43"/>
        <v>0</v>
      </c>
      <c r="AM101" s="350">
        <f t="shared" si="43"/>
        <v>0</v>
      </c>
      <c r="AN101" s="350">
        <f t="shared" si="43"/>
        <v>0</v>
      </c>
      <c r="AO101" s="350">
        <f t="shared" si="43"/>
        <v>0</v>
      </c>
      <c r="AP101" s="351">
        <f t="shared" si="43"/>
        <v>0</v>
      </c>
      <c r="AQ101" s="350">
        <f t="shared" si="43"/>
        <v>0</v>
      </c>
      <c r="AR101" s="352">
        <f t="shared" si="2"/>
        <v>0</v>
      </c>
      <c r="AS101" s="347"/>
      <c r="AT101" s="347"/>
    </row>
    <row r="102" spans="1:46" ht="15" customHeight="1">
      <c r="A102" s="21">
        <v>43</v>
      </c>
      <c r="B102" s="22" t="s">
        <v>47</v>
      </c>
      <c r="C102" s="23">
        <f t="shared" si="3"/>
        <v>0</v>
      </c>
      <c r="D102" s="24">
        <f t="shared" si="3"/>
        <v>0</v>
      </c>
      <c r="E102" s="24">
        <f t="shared" ref="E102:AQ102" si="44">E$59*E46</f>
        <v>0</v>
      </c>
      <c r="F102" s="24">
        <f t="shared" si="44"/>
        <v>0</v>
      </c>
      <c r="G102" s="25">
        <f t="shared" si="44"/>
        <v>0</v>
      </c>
      <c r="H102" s="24">
        <f t="shared" si="44"/>
        <v>0</v>
      </c>
      <c r="I102" s="24">
        <f t="shared" si="44"/>
        <v>0</v>
      </c>
      <c r="J102" s="24">
        <f t="shared" si="44"/>
        <v>0</v>
      </c>
      <c r="K102" s="24">
        <f t="shared" si="44"/>
        <v>0</v>
      </c>
      <c r="L102" s="25">
        <f t="shared" si="44"/>
        <v>0</v>
      </c>
      <c r="M102" s="24">
        <f t="shared" si="44"/>
        <v>0</v>
      </c>
      <c r="N102" s="24">
        <f t="shared" si="44"/>
        <v>0</v>
      </c>
      <c r="O102" s="24">
        <f t="shared" si="44"/>
        <v>0</v>
      </c>
      <c r="P102" s="24">
        <f t="shared" si="44"/>
        <v>0</v>
      </c>
      <c r="Q102" s="25">
        <f t="shared" si="44"/>
        <v>0</v>
      </c>
      <c r="R102" s="24">
        <f t="shared" si="44"/>
        <v>0</v>
      </c>
      <c r="S102" s="24">
        <f t="shared" si="44"/>
        <v>0</v>
      </c>
      <c r="T102" s="24">
        <f t="shared" si="44"/>
        <v>0</v>
      </c>
      <c r="U102" s="24">
        <f t="shared" si="44"/>
        <v>0</v>
      </c>
      <c r="V102" s="25">
        <f t="shared" si="44"/>
        <v>0</v>
      </c>
      <c r="W102" s="24">
        <f t="shared" si="44"/>
        <v>0</v>
      </c>
      <c r="X102" s="24">
        <f t="shared" si="44"/>
        <v>0</v>
      </c>
      <c r="Y102" s="24">
        <f t="shared" si="44"/>
        <v>0</v>
      </c>
      <c r="Z102" s="24">
        <f t="shared" si="44"/>
        <v>0</v>
      </c>
      <c r="AA102" s="25">
        <f t="shared" si="44"/>
        <v>0</v>
      </c>
      <c r="AB102" s="24">
        <f t="shared" si="44"/>
        <v>0</v>
      </c>
      <c r="AC102" s="24">
        <f t="shared" si="44"/>
        <v>0</v>
      </c>
      <c r="AD102" s="24">
        <f t="shared" si="44"/>
        <v>0</v>
      </c>
      <c r="AE102" s="24">
        <f t="shared" si="44"/>
        <v>0</v>
      </c>
      <c r="AF102" s="25">
        <f t="shared" si="44"/>
        <v>0</v>
      </c>
      <c r="AG102" s="24">
        <f t="shared" si="44"/>
        <v>0</v>
      </c>
      <c r="AH102" s="24">
        <f t="shared" si="44"/>
        <v>0</v>
      </c>
      <c r="AI102" s="24">
        <f t="shared" si="44"/>
        <v>0</v>
      </c>
      <c r="AJ102" s="24">
        <f t="shared" si="44"/>
        <v>0</v>
      </c>
      <c r="AK102" s="25">
        <f t="shared" si="44"/>
        <v>0</v>
      </c>
      <c r="AL102" s="24">
        <f t="shared" si="44"/>
        <v>0</v>
      </c>
      <c r="AM102" s="24">
        <f t="shared" si="44"/>
        <v>0</v>
      </c>
      <c r="AN102" s="24">
        <f t="shared" si="44"/>
        <v>0</v>
      </c>
      <c r="AO102" s="24">
        <f t="shared" si="44"/>
        <v>0</v>
      </c>
      <c r="AP102" s="25">
        <f t="shared" si="44"/>
        <v>0</v>
      </c>
      <c r="AQ102" s="24">
        <f t="shared" si="44"/>
        <v>0</v>
      </c>
      <c r="AR102" s="26">
        <f t="shared" si="2"/>
        <v>0</v>
      </c>
    </row>
    <row r="103" spans="1:46" ht="15" customHeight="1">
      <c r="A103" s="21">
        <v>44</v>
      </c>
      <c r="B103" s="22" t="s">
        <v>48</v>
      </c>
      <c r="C103" s="23">
        <f t="shared" si="3"/>
        <v>0</v>
      </c>
      <c r="D103" s="24">
        <f t="shared" si="3"/>
        <v>0</v>
      </c>
      <c r="E103" s="24">
        <f t="shared" ref="E103:AQ103" si="45">E$59*E47</f>
        <v>0</v>
      </c>
      <c r="F103" s="24">
        <f t="shared" si="45"/>
        <v>0</v>
      </c>
      <c r="G103" s="25">
        <f t="shared" si="45"/>
        <v>0</v>
      </c>
      <c r="H103" s="24">
        <f t="shared" si="45"/>
        <v>0</v>
      </c>
      <c r="I103" s="24">
        <f t="shared" si="45"/>
        <v>0</v>
      </c>
      <c r="J103" s="24">
        <f t="shared" si="45"/>
        <v>0</v>
      </c>
      <c r="K103" s="24">
        <f t="shared" si="45"/>
        <v>0</v>
      </c>
      <c r="L103" s="25">
        <f t="shared" si="45"/>
        <v>0</v>
      </c>
      <c r="M103" s="24">
        <f t="shared" si="45"/>
        <v>0</v>
      </c>
      <c r="N103" s="24">
        <f t="shared" si="45"/>
        <v>0</v>
      </c>
      <c r="O103" s="24">
        <f t="shared" si="45"/>
        <v>0</v>
      </c>
      <c r="P103" s="24">
        <f t="shared" si="45"/>
        <v>0</v>
      </c>
      <c r="Q103" s="25">
        <f t="shared" si="45"/>
        <v>0</v>
      </c>
      <c r="R103" s="24">
        <f t="shared" si="45"/>
        <v>0</v>
      </c>
      <c r="S103" s="24">
        <f t="shared" si="45"/>
        <v>0</v>
      </c>
      <c r="T103" s="24">
        <f t="shared" si="45"/>
        <v>0</v>
      </c>
      <c r="U103" s="24">
        <f t="shared" si="45"/>
        <v>0</v>
      </c>
      <c r="V103" s="25">
        <f t="shared" si="45"/>
        <v>0</v>
      </c>
      <c r="W103" s="24">
        <f t="shared" si="45"/>
        <v>0</v>
      </c>
      <c r="X103" s="24">
        <f t="shared" si="45"/>
        <v>0</v>
      </c>
      <c r="Y103" s="24">
        <f t="shared" si="45"/>
        <v>0</v>
      </c>
      <c r="Z103" s="24">
        <f t="shared" si="45"/>
        <v>0</v>
      </c>
      <c r="AA103" s="25">
        <f t="shared" si="45"/>
        <v>0</v>
      </c>
      <c r="AB103" s="24">
        <f t="shared" si="45"/>
        <v>0</v>
      </c>
      <c r="AC103" s="24">
        <f t="shared" si="45"/>
        <v>0</v>
      </c>
      <c r="AD103" s="24">
        <f t="shared" si="45"/>
        <v>0</v>
      </c>
      <c r="AE103" s="24">
        <f t="shared" si="45"/>
        <v>0</v>
      </c>
      <c r="AF103" s="25">
        <f t="shared" si="45"/>
        <v>0</v>
      </c>
      <c r="AG103" s="24">
        <f t="shared" si="45"/>
        <v>0</v>
      </c>
      <c r="AH103" s="24">
        <f t="shared" si="45"/>
        <v>0</v>
      </c>
      <c r="AI103" s="24">
        <f t="shared" si="45"/>
        <v>0</v>
      </c>
      <c r="AJ103" s="24">
        <f t="shared" si="45"/>
        <v>0</v>
      </c>
      <c r="AK103" s="25">
        <f t="shared" si="45"/>
        <v>0</v>
      </c>
      <c r="AL103" s="24">
        <f t="shared" si="45"/>
        <v>0</v>
      </c>
      <c r="AM103" s="24">
        <f t="shared" si="45"/>
        <v>0</v>
      </c>
      <c r="AN103" s="24">
        <f t="shared" si="45"/>
        <v>0</v>
      </c>
      <c r="AO103" s="24">
        <f t="shared" si="45"/>
        <v>0</v>
      </c>
      <c r="AP103" s="25">
        <f t="shared" si="45"/>
        <v>0</v>
      </c>
      <c r="AQ103" s="24">
        <f t="shared" si="45"/>
        <v>0</v>
      </c>
      <c r="AR103" s="26">
        <f t="shared" si="2"/>
        <v>0</v>
      </c>
    </row>
    <row r="104" spans="1:46" ht="15" customHeight="1">
      <c r="A104" s="21">
        <v>45</v>
      </c>
      <c r="B104" s="22" t="s">
        <v>49</v>
      </c>
      <c r="C104" s="23">
        <f t="shared" si="3"/>
        <v>0</v>
      </c>
      <c r="D104" s="24">
        <f t="shared" si="3"/>
        <v>0</v>
      </c>
      <c r="E104" s="24">
        <f t="shared" ref="E104:AQ104" si="46">E$59*E48</f>
        <v>0</v>
      </c>
      <c r="F104" s="24">
        <f t="shared" si="46"/>
        <v>0</v>
      </c>
      <c r="G104" s="25">
        <f t="shared" si="46"/>
        <v>0</v>
      </c>
      <c r="H104" s="24">
        <f t="shared" si="46"/>
        <v>0</v>
      </c>
      <c r="I104" s="24">
        <f t="shared" si="46"/>
        <v>0</v>
      </c>
      <c r="J104" s="24">
        <f t="shared" si="46"/>
        <v>0</v>
      </c>
      <c r="K104" s="24">
        <f t="shared" si="46"/>
        <v>0</v>
      </c>
      <c r="L104" s="25">
        <f t="shared" si="46"/>
        <v>0</v>
      </c>
      <c r="M104" s="24">
        <f t="shared" si="46"/>
        <v>0</v>
      </c>
      <c r="N104" s="24">
        <f t="shared" si="46"/>
        <v>0</v>
      </c>
      <c r="O104" s="24">
        <f t="shared" si="46"/>
        <v>0</v>
      </c>
      <c r="P104" s="24">
        <f t="shared" si="46"/>
        <v>0</v>
      </c>
      <c r="Q104" s="25">
        <f t="shared" si="46"/>
        <v>0</v>
      </c>
      <c r="R104" s="24">
        <f t="shared" si="46"/>
        <v>0</v>
      </c>
      <c r="S104" s="24">
        <f t="shared" si="46"/>
        <v>0</v>
      </c>
      <c r="T104" s="24">
        <f t="shared" si="46"/>
        <v>0</v>
      </c>
      <c r="U104" s="24">
        <f t="shared" si="46"/>
        <v>0</v>
      </c>
      <c r="V104" s="25">
        <f t="shared" si="46"/>
        <v>0</v>
      </c>
      <c r="W104" s="24">
        <f t="shared" si="46"/>
        <v>0</v>
      </c>
      <c r="X104" s="24">
        <f t="shared" si="46"/>
        <v>0</v>
      </c>
      <c r="Y104" s="24">
        <f t="shared" si="46"/>
        <v>0</v>
      </c>
      <c r="Z104" s="24">
        <f t="shared" si="46"/>
        <v>0</v>
      </c>
      <c r="AA104" s="25">
        <f t="shared" si="46"/>
        <v>0</v>
      </c>
      <c r="AB104" s="24">
        <f t="shared" si="46"/>
        <v>0</v>
      </c>
      <c r="AC104" s="24">
        <f t="shared" si="46"/>
        <v>0</v>
      </c>
      <c r="AD104" s="24">
        <f t="shared" si="46"/>
        <v>0</v>
      </c>
      <c r="AE104" s="24">
        <f t="shared" si="46"/>
        <v>0</v>
      </c>
      <c r="AF104" s="25">
        <f t="shared" si="46"/>
        <v>0</v>
      </c>
      <c r="AG104" s="24">
        <f t="shared" si="46"/>
        <v>0</v>
      </c>
      <c r="AH104" s="24">
        <f t="shared" si="46"/>
        <v>0</v>
      </c>
      <c r="AI104" s="24">
        <f t="shared" si="46"/>
        <v>0</v>
      </c>
      <c r="AJ104" s="24">
        <f t="shared" si="46"/>
        <v>0</v>
      </c>
      <c r="AK104" s="25">
        <f t="shared" si="46"/>
        <v>0</v>
      </c>
      <c r="AL104" s="24">
        <f t="shared" si="46"/>
        <v>0</v>
      </c>
      <c r="AM104" s="24">
        <f t="shared" si="46"/>
        <v>0</v>
      </c>
      <c r="AN104" s="24">
        <f t="shared" si="46"/>
        <v>0</v>
      </c>
      <c r="AO104" s="24">
        <f t="shared" si="46"/>
        <v>0</v>
      </c>
      <c r="AP104" s="25">
        <f t="shared" si="46"/>
        <v>0</v>
      </c>
      <c r="AQ104" s="24">
        <f t="shared" si="46"/>
        <v>0</v>
      </c>
      <c r="AR104" s="26">
        <f t="shared" si="2"/>
        <v>0</v>
      </c>
    </row>
    <row r="105" spans="1:46" ht="15" customHeight="1">
      <c r="A105" s="21">
        <v>46</v>
      </c>
      <c r="B105" s="22" t="s">
        <v>50</v>
      </c>
      <c r="C105" s="23">
        <f t="shared" si="3"/>
        <v>0</v>
      </c>
      <c r="D105" s="24">
        <f t="shared" si="3"/>
        <v>0</v>
      </c>
      <c r="E105" s="24">
        <f t="shared" ref="E105:AQ105" si="47">E$59*E49</f>
        <v>0</v>
      </c>
      <c r="F105" s="24">
        <f t="shared" si="47"/>
        <v>0</v>
      </c>
      <c r="G105" s="25">
        <f t="shared" si="47"/>
        <v>0</v>
      </c>
      <c r="H105" s="24">
        <f t="shared" si="47"/>
        <v>0</v>
      </c>
      <c r="I105" s="24">
        <f t="shared" si="47"/>
        <v>0</v>
      </c>
      <c r="J105" s="24">
        <f t="shared" si="47"/>
        <v>0</v>
      </c>
      <c r="K105" s="24">
        <f t="shared" si="47"/>
        <v>0</v>
      </c>
      <c r="L105" s="25">
        <f t="shared" si="47"/>
        <v>0</v>
      </c>
      <c r="M105" s="24">
        <f t="shared" si="47"/>
        <v>0</v>
      </c>
      <c r="N105" s="24">
        <f t="shared" si="47"/>
        <v>0</v>
      </c>
      <c r="O105" s="24">
        <f t="shared" si="47"/>
        <v>0</v>
      </c>
      <c r="P105" s="24">
        <f t="shared" si="47"/>
        <v>0</v>
      </c>
      <c r="Q105" s="25">
        <f t="shared" si="47"/>
        <v>0</v>
      </c>
      <c r="R105" s="24">
        <f t="shared" si="47"/>
        <v>0</v>
      </c>
      <c r="S105" s="24">
        <f t="shared" si="47"/>
        <v>0</v>
      </c>
      <c r="T105" s="24">
        <f t="shared" si="47"/>
        <v>0</v>
      </c>
      <c r="U105" s="24">
        <f t="shared" si="47"/>
        <v>0</v>
      </c>
      <c r="V105" s="25">
        <f t="shared" si="47"/>
        <v>0</v>
      </c>
      <c r="W105" s="24">
        <f t="shared" si="47"/>
        <v>0</v>
      </c>
      <c r="X105" s="24">
        <f t="shared" si="47"/>
        <v>0</v>
      </c>
      <c r="Y105" s="24">
        <f t="shared" si="47"/>
        <v>0</v>
      </c>
      <c r="Z105" s="24">
        <f t="shared" si="47"/>
        <v>0</v>
      </c>
      <c r="AA105" s="25">
        <f t="shared" si="47"/>
        <v>0</v>
      </c>
      <c r="AB105" s="24">
        <f t="shared" si="47"/>
        <v>0</v>
      </c>
      <c r="AC105" s="24">
        <f t="shared" si="47"/>
        <v>0</v>
      </c>
      <c r="AD105" s="24">
        <f t="shared" si="47"/>
        <v>0</v>
      </c>
      <c r="AE105" s="24">
        <f t="shared" si="47"/>
        <v>0</v>
      </c>
      <c r="AF105" s="25">
        <f t="shared" si="47"/>
        <v>0</v>
      </c>
      <c r="AG105" s="24">
        <f t="shared" si="47"/>
        <v>0</v>
      </c>
      <c r="AH105" s="24">
        <f t="shared" si="47"/>
        <v>0</v>
      </c>
      <c r="AI105" s="24">
        <f t="shared" si="47"/>
        <v>0</v>
      </c>
      <c r="AJ105" s="24">
        <f t="shared" si="47"/>
        <v>0</v>
      </c>
      <c r="AK105" s="25">
        <f t="shared" si="47"/>
        <v>0</v>
      </c>
      <c r="AL105" s="24">
        <f t="shared" si="47"/>
        <v>0</v>
      </c>
      <c r="AM105" s="24">
        <f t="shared" si="47"/>
        <v>0</v>
      </c>
      <c r="AN105" s="24">
        <f t="shared" si="47"/>
        <v>0</v>
      </c>
      <c r="AO105" s="24">
        <f t="shared" si="47"/>
        <v>0</v>
      </c>
      <c r="AP105" s="25">
        <f t="shared" si="47"/>
        <v>0</v>
      </c>
      <c r="AQ105" s="24">
        <f t="shared" si="47"/>
        <v>0</v>
      </c>
      <c r="AR105" s="26">
        <f t="shared" si="2"/>
        <v>0</v>
      </c>
    </row>
    <row r="106" spans="1:46" ht="15" customHeight="1">
      <c r="A106" s="21">
        <v>47</v>
      </c>
      <c r="B106" s="22" t="s">
        <v>51</v>
      </c>
      <c r="C106" s="23">
        <f t="shared" si="3"/>
        <v>0</v>
      </c>
      <c r="D106" s="24">
        <f t="shared" si="3"/>
        <v>0</v>
      </c>
      <c r="E106" s="24">
        <f t="shared" ref="E106:AQ106" si="48">E$59*E50</f>
        <v>0</v>
      </c>
      <c r="F106" s="24">
        <f t="shared" si="48"/>
        <v>0</v>
      </c>
      <c r="G106" s="25">
        <f t="shared" si="48"/>
        <v>0</v>
      </c>
      <c r="H106" s="24">
        <f t="shared" si="48"/>
        <v>0</v>
      </c>
      <c r="I106" s="24">
        <f t="shared" si="48"/>
        <v>0</v>
      </c>
      <c r="J106" s="24">
        <f t="shared" si="48"/>
        <v>0</v>
      </c>
      <c r="K106" s="24">
        <f t="shared" si="48"/>
        <v>0</v>
      </c>
      <c r="L106" s="25">
        <f t="shared" si="48"/>
        <v>0</v>
      </c>
      <c r="M106" s="24">
        <f t="shared" si="48"/>
        <v>0</v>
      </c>
      <c r="N106" s="24">
        <f t="shared" si="48"/>
        <v>0</v>
      </c>
      <c r="O106" s="24">
        <f t="shared" si="48"/>
        <v>0</v>
      </c>
      <c r="P106" s="24">
        <f t="shared" si="48"/>
        <v>0</v>
      </c>
      <c r="Q106" s="25">
        <f t="shared" si="48"/>
        <v>0</v>
      </c>
      <c r="R106" s="24">
        <f t="shared" si="48"/>
        <v>0</v>
      </c>
      <c r="S106" s="24">
        <f t="shared" si="48"/>
        <v>0</v>
      </c>
      <c r="T106" s="24">
        <f t="shared" si="48"/>
        <v>0</v>
      </c>
      <c r="U106" s="24">
        <f t="shared" si="48"/>
        <v>0</v>
      </c>
      <c r="V106" s="25">
        <f t="shared" si="48"/>
        <v>0</v>
      </c>
      <c r="W106" s="24">
        <f t="shared" si="48"/>
        <v>0</v>
      </c>
      <c r="X106" s="24">
        <f t="shared" si="48"/>
        <v>0</v>
      </c>
      <c r="Y106" s="24">
        <f t="shared" si="48"/>
        <v>0</v>
      </c>
      <c r="Z106" s="24">
        <f t="shared" si="48"/>
        <v>0</v>
      </c>
      <c r="AA106" s="25">
        <f t="shared" si="48"/>
        <v>0</v>
      </c>
      <c r="AB106" s="24">
        <f t="shared" si="48"/>
        <v>0</v>
      </c>
      <c r="AC106" s="24">
        <f t="shared" si="48"/>
        <v>0</v>
      </c>
      <c r="AD106" s="24">
        <f t="shared" si="48"/>
        <v>0</v>
      </c>
      <c r="AE106" s="24">
        <f t="shared" si="48"/>
        <v>0</v>
      </c>
      <c r="AF106" s="25">
        <f t="shared" si="48"/>
        <v>0</v>
      </c>
      <c r="AG106" s="24">
        <f t="shared" si="48"/>
        <v>0</v>
      </c>
      <c r="AH106" s="24">
        <f t="shared" si="48"/>
        <v>0</v>
      </c>
      <c r="AI106" s="24">
        <f t="shared" si="48"/>
        <v>0</v>
      </c>
      <c r="AJ106" s="24">
        <f t="shared" si="48"/>
        <v>0</v>
      </c>
      <c r="AK106" s="25">
        <f t="shared" si="48"/>
        <v>0</v>
      </c>
      <c r="AL106" s="24">
        <f t="shared" si="48"/>
        <v>0</v>
      </c>
      <c r="AM106" s="24">
        <f t="shared" si="48"/>
        <v>0</v>
      </c>
      <c r="AN106" s="24">
        <f t="shared" si="48"/>
        <v>0</v>
      </c>
      <c r="AO106" s="24">
        <f t="shared" si="48"/>
        <v>0</v>
      </c>
      <c r="AP106" s="25">
        <f t="shared" si="48"/>
        <v>0</v>
      </c>
      <c r="AQ106" s="24">
        <f t="shared" si="48"/>
        <v>0</v>
      </c>
      <c r="AR106" s="26">
        <f t="shared" si="2"/>
        <v>0</v>
      </c>
    </row>
    <row r="107" spans="1:46" ht="15" customHeight="1">
      <c r="A107" s="21">
        <v>48</v>
      </c>
      <c r="B107" s="22" t="s">
        <v>52</v>
      </c>
      <c r="C107" s="23">
        <f t="shared" si="3"/>
        <v>0</v>
      </c>
      <c r="D107" s="24">
        <f t="shared" si="3"/>
        <v>0</v>
      </c>
      <c r="E107" s="24">
        <f t="shared" ref="E107:AQ107" si="49">E$59*E51</f>
        <v>0</v>
      </c>
      <c r="F107" s="24">
        <f t="shared" si="49"/>
        <v>0</v>
      </c>
      <c r="G107" s="25">
        <f t="shared" si="49"/>
        <v>0</v>
      </c>
      <c r="H107" s="24">
        <f t="shared" si="49"/>
        <v>0</v>
      </c>
      <c r="I107" s="24">
        <f t="shared" si="49"/>
        <v>0</v>
      </c>
      <c r="J107" s="24">
        <f t="shared" si="49"/>
        <v>0</v>
      </c>
      <c r="K107" s="24">
        <f t="shared" si="49"/>
        <v>0</v>
      </c>
      <c r="L107" s="25">
        <f t="shared" si="49"/>
        <v>0</v>
      </c>
      <c r="M107" s="24">
        <f t="shared" si="49"/>
        <v>0</v>
      </c>
      <c r="N107" s="24">
        <f t="shared" si="49"/>
        <v>0</v>
      </c>
      <c r="O107" s="24">
        <f t="shared" si="49"/>
        <v>0</v>
      </c>
      <c r="P107" s="24">
        <f t="shared" si="49"/>
        <v>0</v>
      </c>
      <c r="Q107" s="25">
        <f t="shared" si="49"/>
        <v>0</v>
      </c>
      <c r="R107" s="24">
        <f t="shared" si="49"/>
        <v>0</v>
      </c>
      <c r="S107" s="24">
        <f t="shared" si="49"/>
        <v>0</v>
      </c>
      <c r="T107" s="24">
        <f t="shared" si="49"/>
        <v>0</v>
      </c>
      <c r="U107" s="24">
        <f t="shared" si="49"/>
        <v>0</v>
      </c>
      <c r="V107" s="25">
        <f t="shared" si="49"/>
        <v>0</v>
      </c>
      <c r="W107" s="24">
        <f t="shared" si="49"/>
        <v>0</v>
      </c>
      <c r="X107" s="24">
        <f t="shared" si="49"/>
        <v>0</v>
      </c>
      <c r="Y107" s="24">
        <f t="shared" si="49"/>
        <v>0</v>
      </c>
      <c r="Z107" s="24">
        <f t="shared" si="49"/>
        <v>0</v>
      </c>
      <c r="AA107" s="25">
        <f t="shared" si="49"/>
        <v>0</v>
      </c>
      <c r="AB107" s="24">
        <f t="shared" si="49"/>
        <v>0</v>
      </c>
      <c r="AC107" s="24">
        <f t="shared" si="49"/>
        <v>0</v>
      </c>
      <c r="AD107" s="24">
        <f t="shared" si="49"/>
        <v>0</v>
      </c>
      <c r="AE107" s="24">
        <f t="shared" si="49"/>
        <v>0</v>
      </c>
      <c r="AF107" s="25">
        <f t="shared" si="49"/>
        <v>0</v>
      </c>
      <c r="AG107" s="24">
        <f t="shared" si="49"/>
        <v>0</v>
      </c>
      <c r="AH107" s="24">
        <f t="shared" si="49"/>
        <v>0</v>
      </c>
      <c r="AI107" s="24">
        <f t="shared" si="49"/>
        <v>0</v>
      </c>
      <c r="AJ107" s="24">
        <f t="shared" si="49"/>
        <v>0</v>
      </c>
      <c r="AK107" s="25">
        <f t="shared" si="49"/>
        <v>0</v>
      </c>
      <c r="AL107" s="24">
        <f t="shared" si="49"/>
        <v>0</v>
      </c>
      <c r="AM107" s="24">
        <f t="shared" si="49"/>
        <v>0</v>
      </c>
      <c r="AN107" s="24">
        <f t="shared" si="49"/>
        <v>0</v>
      </c>
      <c r="AO107" s="24">
        <f t="shared" si="49"/>
        <v>0</v>
      </c>
      <c r="AP107" s="25">
        <f t="shared" si="49"/>
        <v>0</v>
      </c>
      <c r="AQ107" s="24">
        <f t="shared" si="49"/>
        <v>0</v>
      </c>
      <c r="AR107" s="26">
        <f t="shared" si="2"/>
        <v>0</v>
      </c>
    </row>
    <row r="108" spans="1:46" s="348" customFormat="1" ht="15" customHeight="1">
      <c r="A108" s="341">
        <v>49</v>
      </c>
      <c r="B108" s="342" t="s">
        <v>53</v>
      </c>
      <c r="C108" s="349">
        <f t="shared" si="3"/>
        <v>0</v>
      </c>
      <c r="D108" s="350">
        <f t="shared" si="3"/>
        <v>0</v>
      </c>
      <c r="E108" s="350">
        <f t="shared" ref="E108:AQ108" si="50">E$59*E52</f>
        <v>0</v>
      </c>
      <c r="F108" s="350">
        <f t="shared" si="50"/>
        <v>0</v>
      </c>
      <c r="G108" s="351">
        <f t="shared" si="50"/>
        <v>0</v>
      </c>
      <c r="H108" s="350">
        <f t="shared" si="50"/>
        <v>0</v>
      </c>
      <c r="I108" s="350">
        <f t="shared" si="50"/>
        <v>0</v>
      </c>
      <c r="J108" s="350">
        <f t="shared" si="50"/>
        <v>0</v>
      </c>
      <c r="K108" s="350">
        <f t="shared" si="50"/>
        <v>0</v>
      </c>
      <c r="L108" s="351">
        <f t="shared" si="50"/>
        <v>0</v>
      </c>
      <c r="M108" s="350">
        <f t="shared" si="50"/>
        <v>0</v>
      </c>
      <c r="N108" s="350">
        <f t="shared" si="50"/>
        <v>0</v>
      </c>
      <c r="O108" s="350">
        <f t="shared" si="50"/>
        <v>0</v>
      </c>
      <c r="P108" s="350">
        <f t="shared" si="50"/>
        <v>0</v>
      </c>
      <c r="Q108" s="351">
        <f t="shared" si="50"/>
        <v>0</v>
      </c>
      <c r="R108" s="350">
        <f t="shared" si="50"/>
        <v>0</v>
      </c>
      <c r="S108" s="350">
        <f t="shared" si="50"/>
        <v>0</v>
      </c>
      <c r="T108" s="350">
        <f t="shared" si="50"/>
        <v>0</v>
      </c>
      <c r="U108" s="350">
        <f t="shared" si="50"/>
        <v>0</v>
      </c>
      <c r="V108" s="351">
        <f t="shared" si="50"/>
        <v>0</v>
      </c>
      <c r="W108" s="350">
        <f t="shared" si="50"/>
        <v>0</v>
      </c>
      <c r="X108" s="350">
        <f t="shared" si="50"/>
        <v>0</v>
      </c>
      <c r="Y108" s="350">
        <f t="shared" si="50"/>
        <v>0</v>
      </c>
      <c r="Z108" s="350">
        <f t="shared" si="50"/>
        <v>0</v>
      </c>
      <c r="AA108" s="351">
        <f t="shared" si="50"/>
        <v>0</v>
      </c>
      <c r="AB108" s="350">
        <f t="shared" si="50"/>
        <v>0</v>
      </c>
      <c r="AC108" s="350">
        <f t="shared" si="50"/>
        <v>0</v>
      </c>
      <c r="AD108" s="350">
        <f t="shared" si="50"/>
        <v>0</v>
      </c>
      <c r="AE108" s="350">
        <f t="shared" si="50"/>
        <v>0</v>
      </c>
      <c r="AF108" s="351">
        <f t="shared" si="50"/>
        <v>0</v>
      </c>
      <c r="AG108" s="350">
        <f t="shared" si="50"/>
        <v>0</v>
      </c>
      <c r="AH108" s="350">
        <f t="shared" si="50"/>
        <v>0</v>
      </c>
      <c r="AI108" s="350">
        <f t="shared" si="50"/>
        <v>0</v>
      </c>
      <c r="AJ108" s="350">
        <f t="shared" si="50"/>
        <v>0</v>
      </c>
      <c r="AK108" s="351">
        <f t="shared" si="50"/>
        <v>0</v>
      </c>
      <c r="AL108" s="350">
        <f t="shared" si="50"/>
        <v>0</v>
      </c>
      <c r="AM108" s="350">
        <f t="shared" si="50"/>
        <v>0</v>
      </c>
      <c r="AN108" s="350">
        <f t="shared" si="50"/>
        <v>0</v>
      </c>
      <c r="AO108" s="350">
        <f t="shared" si="50"/>
        <v>0</v>
      </c>
      <c r="AP108" s="351">
        <f t="shared" si="50"/>
        <v>0</v>
      </c>
      <c r="AQ108" s="350">
        <f t="shared" si="50"/>
        <v>0</v>
      </c>
      <c r="AR108" s="352">
        <f t="shared" si="2"/>
        <v>0</v>
      </c>
    </row>
    <row r="109" spans="1:46" ht="15" customHeight="1">
      <c r="A109" s="33">
        <v>50</v>
      </c>
      <c r="B109" s="34" t="s">
        <v>46</v>
      </c>
      <c r="C109" s="35">
        <f t="shared" si="3"/>
        <v>0</v>
      </c>
      <c r="D109" s="36">
        <f t="shared" si="3"/>
        <v>0</v>
      </c>
      <c r="E109" s="36">
        <f t="shared" ref="E109:AQ109" si="51">E$59*E53</f>
        <v>0</v>
      </c>
      <c r="F109" s="36">
        <f t="shared" si="51"/>
        <v>0</v>
      </c>
      <c r="G109" s="37">
        <f t="shared" si="51"/>
        <v>0</v>
      </c>
      <c r="H109" s="36">
        <f t="shared" si="51"/>
        <v>0</v>
      </c>
      <c r="I109" s="36">
        <f t="shared" si="51"/>
        <v>0</v>
      </c>
      <c r="J109" s="36">
        <f t="shared" si="51"/>
        <v>0</v>
      </c>
      <c r="K109" s="36">
        <f t="shared" si="51"/>
        <v>0</v>
      </c>
      <c r="L109" s="37">
        <f t="shared" si="51"/>
        <v>0</v>
      </c>
      <c r="M109" s="36">
        <f t="shared" si="51"/>
        <v>0</v>
      </c>
      <c r="N109" s="36">
        <f t="shared" si="51"/>
        <v>0</v>
      </c>
      <c r="O109" s="36">
        <f t="shared" si="51"/>
        <v>0</v>
      </c>
      <c r="P109" s="36">
        <f t="shared" si="51"/>
        <v>0</v>
      </c>
      <c r="Q109" s="37">
        <f t="shared" si="51"/>
        <v>0</v>
      </c>
      <c r="R109" s="36">
        <f t="shared" si="51"/>
        <v>0</v>
      </c>
      <c r="S109" s="36">
        <f t="shared" si="51"/>
        <v>0</v>
      </c>
      <c r="T109" s="36">
        <f t="shared" si="51"/>
        <v>0</v>
      </c>
      <c r="U109" s="36">
        <f t="shared" si="51"/>
        <v>0</v>
      </c>
      <c r="V109" s="37">
        <f t="shared" si="51"/>
        <v>0</v>
      </c>
      <c r="W109" s="36">
        <f t="shared" si="51"/>
        <v>0</v>
      </c>
      <c r="X109" s="36">
        <f t="shared" si="51"/>
        <v>0</v>
      </c>
      <c r="Y109" s="36">
        <f t="shared" si="51"/>
        <v>0</v>
      </c>
      <c r="Z109" s="36">
        <f t="shared" si="51"/>
        <v>0</v>
      </c>
      <c r="AA109" s="37">
        <f t="shared" si="51"/>
        <v>0</v>
      </c>
      <c r="AB109" s="36">
        <f t="shared" si="51"/>
        <v>0</v>
      </c>
      <c r="AC109" s="36">
        <f t="shared" si="51"/>
        <v>0</v>
      </c>
      <c r="AD109" s="36">
        <f t="shared" si="51"/>
        <v>0</v>
      </c>
      <c r="AE109" s="36">
        <f t="shared" si="51"/>
        <v>0</v>
      </c>
      <c r="AF109" s="37">
        <f t="shared" si="51"/>
        <v>0</v>
      </c>
      <c r="AG109" s="36">
        <f t="shared" si="51"/>
        <v>0</v>
      </c>
      <c r="AH109" s="36">
        <f t="shared" si="51"/>
        <v>0</v>
      </c>
      <c r="AI109" s="36">
        <f t="shared" si="51"/>
        <v>0</v>
      </c>
      <c r="AJ109" s="36">
        <f t="shared" si="51"/>
        <v>0</v>
      </c>
      <c r="AK109" s="37">
        <f t="shared" si="51"/>
        <v>0</v>
      </c>
      <c r="AL109" s="36">
        <f t="shared" si="51"/>
        <v>0</v>
      </c>
      <c r="AM109" s="36">
        <f t="shared" si="51"/>
        <v>0</v>
      </c>
      <c r="AN109" s="36">
        <f t="shared" si="51"/>
        <v>0</v>
      </c>
      <c r="AO109" s="36">
        <f t="shared" si="51"/>
        <v>0</v>
      </c>
      <c r="AP109" s="37">
        <f t="shared" si="51"/>
        <v>0</v>
      </c>
      <c r="AQ109" s="36">
        <f t="shared" si="51"/>
        <v>0</v>
      </c>
      <c r="AR109" s="38">
        <f t="shared" si="2"/>
        <v>0</v>
      </c>
    </row>
  </sheetData>
  <phoneticPr fontId="3"/>
  <pageMargins left="0.39370078740157483" right="0.39370078740157483" top="0.70866141732283472" bottom="0.39370078740157483" header="0.31496062992125984" footer="0.31496062992125984"/>
  <pageSetup paperSize="8" scale="4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499984740745262"/>
  </sheetPr>
  <dimension ref="A1:BH54"/>
  <sheetViews>
    <sheetView view="pageBreakPreview" zoomScaleNormal="85" zoomScaleSheetLayoutView="100" workbookViewId="0"/>
  </sheetViews>
  <sheetFormatPr defaultColWidth="8.85546875" defaultRowHeight="15"/>
  <cols>
    <col min="1" max="1" width="4" style="387" bestFit="1" customWidth="1"/>
    <col min="2" max="2" width="30" style="387" customWidth="1"/>
    <col min="3" max="58" width="13.7109375" style="387" customWidth="1"/>
    <col min="59" max="59" width="8.85546875" style="387"/>
    <col min="60" max="60" width="12.28515625" style="387" bestFit="1" customWidth="1"/>
    <col min="61" max="16384" width="8.85546875" style="387"/>
  </cols>
  <sheetData>
    <row r="1" spans="1:60" ht="21" customHeight="1">
      <c r="A1" s="386" t="s">
        <v>376</v>
      </c>
      <c r="V1" s="388"/>
      <c r="AR1" s="388"/>
      <c r="BF1" s="388" t="s">
        <v>377</v>
      </c>
    </row>
    <row r="2" spans="1:60" ht="12" customHeight="1">
      <c r="A2" s="389"/>
      <c r="B2" s="390"/>
      <c r="C2" s="391">
        <v>1</v>
      </c>
      <c r="D2" s="392">
        <v>2</v>
      </c>
      <c r="E2" s="392">
        <v>3</v>
      </c>
      <c r="F2" s="392">
        <v>4</v>
      </c>
      <c r="G2" s="392">
        <v>5</v>
      </c>
      <c r="H2" s="392">
        <v>6</v>
      </c>
      <c r="I2" s="392">
        <v>7</v>
      </c>
      <c r="J2" s="392">
        <v>8</v>
      </c>
      <c r="K2" s="392">
        <v>9</v>
      </c>
      <c r="L2" s="392">
        <v>10</v>
      </c>
      <c r="M2" s="392">
        <v>11</v>
      </c>
      <c r="N2" s="392">
        <v>12</v>
      </c>
      <c r="O2" s="392">
        <v>13</v>
      </c>
      <c r="P2" s="392">
        <v>14</v>
      </c>
      <c r="Q2" s="392">
        <v>15</v>
      </c>
      <c r="R2" s="392">
        <v>16</v>
      </c>
      <c r="S2" s="392">
        <v>17</v>
      </c>
      <c r="T2" s="392">
        <v>18</v>
      </c>
      <c r="U2" s="392">
        <v>19</v>
      </c>
      <c r="V2" s="392">
        <v>20</v>
      </c>
      <c r="W2" s="392">
        <v>21</v>
      </c>
      <c r="X2" s="392">
        <v>22</v>
      </c>
      <c r="Y2" s="392">
        <v>23</v>
      </c>
      <c r="Z2" s="392">
        <v>24</v>
      </c>
      <c r="AA2" s="392">
        <v>25</v>
      </c>
      <c r="AB2" s="392">
        <v>26</v>
      </c>
      <c r="AC2" s="392">
        <v>27</v>
      </c>
      <c r="AD2" s="392">
        <v>28</v>
      </c>
      <c r="AE2" s="392">
        <v>29</v>
      </c>
      <c r="AF2" s="392">
        <v>30</v>
      </c>
      <c r="AG2" s="392">
        <v>31</v>
      </c>
      <c r="AH2" s="392">
        <v>32</v>
      </c>
      <c r="AI2" s="392">
        <v>33</v>
      </c>
      <c r="AJ2" s="392">
        <v>34</v>
      </c>
      <c r="AK2" s="392">
        <v>35</v>
      </c>
      <c r="AL2" s="392">
        <v>36</v>
      </c>
      <c r="AM2" s="392">
        <v>37</v>
      </c>
      <c r="AN2" s="392">
        <v>38</v>
      </c>
      <c r="AO2" s="392">
        <v>39</v>
      </c>
      <c r="AP2" s="392">
        <v>40</v>
      </c>
      <c r="AQ2" s="392">
        <v>41</v>
      </c>
      <c r="AR2" s="393">
        <v>42</v>
      </c>
      <c r="AS2" s="392">
        <v>43</v>
      </c>
      <c r="AT2" s="392">
        <v>44</v>
      </c>
      <c r="AU2" s="392">
        <v>45</v>
      </c>
      <c r="AV2" s="392">
        <v>46</v>
      </c>
      <c r="AW2" s="392">
        <v>47</v>
      </c>
      <c r="AX2" s="392">
        <v>48</v>
      </c>
      <c r="AY2" s="393">
        <v>49</v>
      </c>
      <c r="AZ2" s="392">
        <v>50</v>
      </c>
      <c r="BA2" s="393">
        <v>51</v>
      </c>
      <c r="BB2" s="392">
        <v>52</v>
      </c>
      <c r="BC2" s="393">
        <v>53</v>
      </c>
      <c r="BD2" s="392">
        <v>54</v>
      </c>
      <c r="BE2" s="393">
        <v>55</v>
      </c>
      <c r="BF2" s="394">
        <v>56</v>
      </c>
      <c r="BH2" s="387" t="s">
        <v>390</v>
      </c>
    </row>
    <row r="3" spans="1:60" ht="45" customHeight="1">
      <c r="A3" s="395"/>
      <c r="B3" s="396"/>
      <c r="C3" s="397" t="s">
        <v>165</v>
      </c>
      <c r="D3" s="398" t="s">
        <v>1</v>
      </c>
      <c r="E3" s="398" t="s">
        <v>2</v>
      </c>
      <c r="F3" s="398" t="s">
        <v>166</v>
      </c>
      <c r="G3" s="398" t="s">
        <v>167</v>
      </c>
      <c r="H3" s="398" t="s">
        <v>168</v>
      </c>
      <c r="I3" s="398" t="s">
        <v>6</v>
      </c>
      <c r="J3" s="398" t="s">
        <v>301</v>
      </c>
      <c r="K3" s="398" t="s">
        <v>169</v>
      </c>
      <c r="L3" s="398" t="s">
        <v>378</v>
      </c>
      <c r="M3" s="398" t="s">
        <v>379</v>
      </c>
      <c r="N3" s="398" t="s">
        <v>172</v>
      </c>
      <c r="O3" s="398" t="s">
        <v>173</v>
      </c>
      <c r="P3" s="398" t="s">
        <v>174</v>
      </c>
      <c r="Q3" s="398" t="s">
        <v>175</v>
      </c>
      <c r="R3" s="398" t="s">
        <v>177</v>
      </c>
      <c r="S3" s="398" t="s">
        <v>302</v>
      </c>
      <c r="T3" s="398" t="s">
        <v>380</v>
      </c>
      <c r="U3" s="398" t="s">
        <v>178</v>
      </c>
      <c r="V3" s="398" t="s">
        <v>179</v>
      </c>
      <c r="W3" s="398" t="s">
        <v>180</v>
      </c>
      <c r="X3" s="398" t="s">
        <v>381</v>
      </c>
      <c r="Y3" s="398" t="s">
        <v>292</v>
      </c>
      <c r="Z3" s="398" t="s">
        <v>293</v>
      </c>
      <c r="AA3" s="398" t="s">
        <v>182</v>
      </c>
      <c r="AB3" s="398" t="s">
        <v>183</v>
      </c>
      <c r="AC3" s="398" t="s">
        <v>184</v>
      </c>
      <c r="AD3" s="398" t="s">
        <v>303</v>
      </c>
      <c r="AE3" s="398" t="s">
        <v>185</v>
      </c>
      <c r="AF3" s="398" t="s">
        <v>186</v>
      </c>
      <c r="AG3" s="398" t="s">
        <v>187</v>
      </c>
      <c r="AH3" s="398" t="s">
        <v>304</v>
      </c>
      <c r="AI3" s="398" t="s">
        <v>305</v>
      </c>
      <c r="AJ3" s="398" t="s">
        <v>306</v>
      </c>
      <c r="AK3" s="398" t="s">
        <v>330</v>
      </c>
      <c r="AL3" s="398" t="s">
        <v>62</v>
      </c>
      <c r="AM3" s="398" t="s">
        <v>307</v>
      </c>
      <c r="AN3" s="398" t="s">
        <v>331</v>
      </c>
      <c r="AO3" s="398" t="s">
        <v>332</v>
      </c>
      <c r="AP3" s="398" t="s">
        <v>193</v>
      </c>
      <c r="AQ3" s="398" t="s">
        <v>194</v>
      </c>
      <c r="AR3" s="399" t="s">
        <v>41</v>
      </c>
      <c r="AS3" s="398" t="s">
        <v>382</v>
      </c>
      <c r="AT3" s="398" t="s">
        <v>383</v>
      </c>
      <c r="AU3" s="398" t="s">
        <v>384</v>
      </c>
      <c r="AV3" s="398" t="s">
        <v>385</v>
      </c>
      <c r="AW3" s="398" t="s">
        <v>386</v>
      </c>
      <c r="AX3" s="398" t="s">
        <v>42</v>
      </c>
      <c r="AY3" s="399" t="s">
        <v>333</v>
      </c>
      <c r="AZ3" s="398" t="s">
        <v>334</v>
      </c>
      <c r="BA3" s="399" t="s">
        <v>43</v>
      </c>
      <c r="BB3" s="398" t="s">
        <v>44</v>
      </c>
      <c r="BC3" s="399" t="s">
        <v>45</v>
      </c>
      <c r="BD3" s="398" t="s">
        <v>387</v>
      </c>
      <c r="BE3" s="399" t="s">
        <v>335</v>
      </c>
      <c r="BF3" s="400" t="s">
        <v>46</v>
      </c>
      <c r="BH3" s="387" t="s">
        <v>391</v>
      </c>
    </row>
    <row r="4" spans="1:60" ht="15" customHeight="1">
      <c r="A4" s="401">
        <v>1</v>
      </c>
      <c r="B4" s="390" t="s">
        <v>165</v>
      </c>
      <c r="C4" s="402">
        <v>18842</v>
      </c>
      <c r="D4" s="402">
        <v>61</v>
      </c>
      <c r="E4" s="402">
        <v>0</v>
      </c>
      <c r="F4" s="402">
        <v>0</v>
      </c>
      <c r="G4" s="402">
        <v>46098</v>
      </c>
      <c r="H4" s="402">
        <v>165</v>
      </c>
      <c r="I4" s="402">
        <v>0</v>
      </c>
      <c r="J4" s="402">
        <v>0</v>
      </c>
      <c r="K4" s="402">
        <v>195</v>
      </c>
      <c r="L4" s="402">
        <v>0</v>
      </c>
      <c r="M4" s="402">
        <v>1</v>
      </c>
      <c r="N4" s="402">
        <v>0</v>
      </c>
      <c r="O4" s="402">
        <v>2</v>
      </c>
      <c r="P4" s="402">
        <v>0</v>
      </c>
      <c r="Q4" s="402">
        <v>0</v>
      </c>
      <c r="R4" s="402">
        <v>0</v>
      </c>
      <c r="S4" s="402">
        <v>0</v>
      </c>
      <c r="T4" s="402">
        <v>0</v>
      </c>
      <c r="U4" s="402">
        <v>0</v>
      </c>
      <c r="V4" s="402">
        <v>260</v>
      </c>
      <c r="W4" s="402">
        <v>557</v>
      </c>
      <c r="X4" s="402">
        <v>0</v>
      </c>
      <c r="Y4" s="402">
        <v>0</v>
      </c>
      <c r="Z4" s="402">
        <v>0</v>
      </c>
      <c r="AA4" s="402">
        <v>75</v>
      </c>
      <c r="AB4" s="402">
        <v>0</v>
      </c>
      <c r="AC4" s="402">
        <v>1</v>
      </c>
      <c r="AD4" s="402">
        <v>9</v>
      </c>
      <c r="AE4" s="402">
        <v>0</v>
      </c>
      <c r="AF4" s="402">
        <v>11</v>
      </c>
      <c r="AG4" s="402">
        <v>646</v>
      </c>
      <c r="AH4" s="402">
        <v>1765</v>
      </c>
      <c r="AI4" s="402">
        <v>94</v>
      </c>
      <c r="AJ4" s="402">
        <v>4</v>
      </c>
      <c r="AK4" s="402">
        <v>0</v>
      </c>
      <c r="AL4" s="402">
        <v>1030</v>
      </c>
      <c r="AM4" s="402">
        <v>4450</v>
      </c>
      <c r="AN4" s="402">
        <v>67</v>
      </c>
      <c r="AO4" s="402">
        <v>292</v>
      </c>
      <c r="AP4" s="402">
        <v>0</v>
      </c>
      <c r="AQ4" s="402">
        <v>0</v>
      </c>
      <c r="AR4" s="403">
        <v>74625</v>
      </c>
      <c r="AS4" s="402">
        <v>462</v>
      </c>
      <c r="AT4" s="402">
        <v>26810</v>
      </c>
      <c r="AU4" s="402">
        <v>0</v>
      </c>
      <c r="AV4" s="402">
        <v>0</v>
      </c>
      <c r="AW4" s="402">
        <v>2134</v>
      </c>
      <c r="AX4" s="402">
        <v>-214</v>
      </c>
      <c r="AY4" s="403">
        <v>29192</v>
      </c>
      <c r="AZ4" s="402">
        <v>103817</v>
      </c>
      <c r="BA4" s="403">
        <v>68785</v>
      </c>
      <c r="BB4" s="402">
        <v>97977</v>
      </c>
      <c r="BC4" s="403">
        <v>172602</v>
      </c>
      <c r="BD4" s="402">
        <v>-31560</v>
      </c>
      <c r="BE4" s="403">
        <v>66417</v>
      </c>
      <c r="BF4" s="390">
        <v>141042</v>
      </c>
      <c r="BH4" s="387">
        <v>26810</v>
      </c>
    </row>
    <row r="5" spans="1:60" ht="15" customHeight="1">
      <c r="A5" s="404">
        <v>2</v>
      </c>
      <c r="B5" s="405" t="s">
        <v>1</v>
      </c>
      <c r="C5" s="406">
        <v>23</v>
      </c>
      <c r="D5" s="406">
        <v>5692</v>
      </c>
      <c r="E5" s="406">
        <v>13</v>
      </c>
      <c r="F5" s="406">
        <v>2</v>
      </c>
      <c r="G5" s="406">
        <v>40</v>
      </c>
      <c r="H5" s="406">
        <v>0</v>
      </c>
      <c r="I5" s="406">
        <v>8444</v>
      </c>
      <c r="J5" s="406">
        <v>0</v>
      </c>
      <c r="K5" s="406">
        <v>14</v>
      </c>
      <c r="L5" s="406">
        <v>0</v>
      </c>
      <c r="M5" s="406">
        <v>0</v>
      </c>
      <c r="N5" s="406">
        <v>0</v>
      </c>
      <c r="O5" s="406">
        <v>0</v>
      </c>
      <c r="P5" s="406">
        <v>0</v>
      </c>
      <c r="Q5" s="406">
        <v>0</v>
      </c>
      <c r="R5" s="406">
        <v>0</v>
      </c>
      <c r="S5" s="406">
        <v>0</v>
      </c>
      <c r="T5" s="406">
        <v>0</v>
      </c>
      <c r="U5" s="406">
        <v>1</v>
      </c>
      <c r="V5" s="406">
        <v>8</v>
      </c>
      <c r="W5" s="406">
        <v>17</v>
      </c>
      <c r="X5" s="406">
        <v>0</v>
      </c>
      <c r="Y5" s="406">
        <v>0</v>
      </c>
      <c r="Z5" s="406">
        <v>0</v>
      </c>
      <c r="AA5" s="406">
        <v>0</v>
      </c>
      <c r="AB5" s="406">
        <v>0</v>
      </c>
      <c r="AC5" s="406">
        <v>0</v>
      </c>
      <c r="AD5" s="406">
        <v>0</v>
      </c>
      <c r="AE5" s="406">
        <v>0</v>
      </c>
      <c r="AF5" s="406">
        <v>1</v>
      </c>
      <c r="AG5" s="406">
        <v>18</v>
      </c>
      <c r="AH5" s="406">
        <v>46</v>
      </c>
      <c r="AI5" s="406">
        <v>0</v>
      </c>
      <c r="AJ5" s="406">
        <v>0</v>
      </c>
      <c r="AK5" s="406">
        <v>0</v>
      </c>
      <c r="AL5" s="406">
        <v>83</v>
      </c>
      <c r="AM5" s="406">
        <v>279</v>
      </c>
      <c r="AN5" s="406">
        <v>0</v>
      </c>
      <c r="AO5" s="406">
        <v>6</v>
      </c>
      <c r="AP5" s="406">
        <v>0</v>
      </c>
      <c r="AQ5" s="406">
        <v>0</v>
      </c>
      <c r="AR5" s="407">
        <v>14687</v>
      </c>
      <c r="AS5" s="406">
        <v>29</v>
      </c>
      <c r="AT5" s="406">
        <v>1300</v>
      </c>
      <c r="AU5" s="406">
        <v>0</v>
      </c>
      <c r="AV5" s="406">
        <v>0</v>
      </c>
      <c r="AW5" s="406">
        <v>0</v>
      </c>
      <c r="AX5" s="406">
        <v>2601</v>
      </c>
      <c r="AY5" s="407">
        <v>3930</v>
      </c>
      <c r="AZ5" s="406">
        <v>18617</v>
      </c>
      <c r="BA5" s="407">
        <v>16757</v>
      </c>
      <c r="BB5" s="406">
        <v>20687</v>
      </c>
      <c r="BC5" s="407">
        <v>35374</v>
      </c>
      <c r="BD5" s="406">
        <v>-6844</v>
      </c>
      <c r="BE5" s="407">
        <v>13843</v>
      </c>
      <c r="BF5" s="405">
        <v>28530</v>
      </c>
      <c r="BH5" s="387">
        <v>1300</v>
      </c>
    </row>
    <row r="6" spans="1:60" ht="15" customHeight="1">
      <c r="A6" s="404">
        <v>3</v>
      </c>
      <c r="B6" s="405" t="s">
        <v>2</v>
      </c>
      <c r="C6" s="406">
        <v>0</v>
      </c>
      <c r="D6" s="406">
        <v>0</v>
      </c>
      <c r="E6" s="406">
        <v>2368</v>
      </c>
      <c r="F6" s="406">
        <v>0</v>
      </c>
      <c r="G6" s="406">
        <v>16348</v>
      </c>
      <c r="H6" s="406">
        <v>0</v>
      </c>
      <c r="I6" s="406">
        <v>0</v>
      </c>
      <c r="J6" s="406">
        <v>0</v>
      </c>
      <c r="K6" s="406">
        <v>5</v>
      </c>
      <c r="L6" s="406">
        <v>0</v>
      </c>
      <c r="M6" s="406">
        <v>0</v>
      </c>
      <c r="N6" s="406">
        <v>0</v>
      </c>
      <c r="O6" s="406">
        <v>0</v>
      </c>
      <c r="P6" s="406">
        <v>0</v>
      </c>
      <c r="Q6" s="406">
        <v>0</v>
      </c>
      <c r="R6" s="406">
        <v>0</v>
      </c>
      <c r="S6" s="406">
        <v>0</v>
      </c>
      <c r="T6" s="406">
        <v>0</v>
      </c>
      <c r="U6" s="406">
        <v>0</v>
      </c>
      <c r="V6" s="406">
        <v>33</v>
      </c>
      <c r="W6" s="406">
        <v>0</v>
      </c>
      <c r="X6" s="406">
        <v>0</v>
      </c>
      <c r="Y6" s="406">
        <v>0</v>
      </c>
      <c r="Z6" s="406">
        <v>0</v>
      </c>
      <c r="AA6" s="406">
        <v>0</v>
      </c>
      <c r="AB6" s="406">
        <v>0</v>
      </c>
      <c r="AC6" s="406">
        <v>0</v>
      </c>
      <c r="AD6" s="406">
        <v>1</v>
      </c>
      <c r="AE6" s="406">
        <v>0</v>
      </c>
      <c r="AF6" s="406">
        <v>2</v>
      </c>
      <c r="AG6" s="406">
        <v>20</v>
      </c>
      <c r="AH6" s="406">
        <v>425</v>
      </c>
      <c r="AI6" s="406">
        <v>0</v>
      </c>
      <c r="AJ6" s="406">
        <v>0</v>
      </c>
      <c r="AK6" s="406">
        <v>0</v>
      </c>
      <c r="AL6" s="406">
        <v>310</v>
      </c>
      <c r="AM6" s="406">
        <v>985</v>
      </c>
      <c r="AN6" s="406">
        <v>3</v>
      </c>
      <c r="AO6" s="406">
        <v>23</v>
      </c>
      <c r="AP6" s="406">
        <v>0</v>
      </c>
      <c r="AQ6" s="406">
        <v>0</v>
      </c>
      <c r="AR6" s="407">
        <v>20523</v>
      </c>
      <c r="AS6" s="406">
        <v>133</v>
      </c>
      <c r="AT6" s="406">
        <v>2647</v>
      </c>
      <c r="AU6" s="406">
        <v>0</v>
      </c>
      <c r="AV6" s="406">
        <v>0</v>
      </c>
      <c r="AW6" s="406">
        <v>0</v>
      </c>
      <c r="AX6" s="406">
        <v>111</v>
      </c>
      <c r="AY6" s="407">
        <v>2891</v>
      </c>
      <c r="AZ6" s="406">
        <v>23414</v>
      </c>
      <c r="BA6" s="407">
        <v>31519</v>
      </c>
      <c r="BB6" s="406">
        <v>34410</v>
      </c>
      <c r="BC6" s="407">
        <v>54933</v>
      </c>
      <c r="BD6" s="406">
        <v>-13545</v>
      </c>
      <c r="BE6" s="407">
        <v>20865</v>
      </c>
      <c r="BF6" s="405">
        <v>41388</v>
      </c>
      <c r="BH6" s="387">
        <v>2647</v>
      </c>
    </row>
    <row r="7" spans="1:60" ht="15" customHeight="1">
      <c r="A7" s="404">
        <v>4</v>
      </c>
      <c r="B7" s="405" t="s">
        <v>166</v>
      </c>
      <c r="C7" s="406">
        <v>0</v>
      </c>
      <c r="D7" s="406">
        <v>5</v>
      </c>
      <c r="E7" s="406">
        <v>0</v>
      </c>
      <c r="F7" s="406">
        <v>146</v>
      </c>
      <c r="G7" s="406">
        <v>69</v>
      </c>
      <c r="H7" s="406">
        <v>2</v>
      </c>
      <c r="I7" s="406">
        <v>257</v>
      </c>
      <c r="J7" s="406">
        <v>0</v>
      </c>
      <c r="K7" s="406">
        <v>2857</v>
      </c>
      <c r="L7" s="406">
        <v>339211</v>
      </c>
      <c r="M7" s="406">
        <v>11656</v>
      </c>
      <c r="N7" s="406">
        <v>148443</v>
      </c>
      <c r="O7" s="406">
        <v>261144</v>
      </c>
      <c r="P7" s="406">
        <v>11</v>
      </c>
      <c r="Q7" s="406">
        <v>7</v>
      </c>
      <c r="R7" s="406">
        <v>20</v>
      </c>
      <c r="S7" s="406">
        <v>1</v>
      </c>
      <c r="T7" s="406">
        <v>2</v>
      </c>
      <c r="U7" s="406">
        <v>36</v>
      </c>
      <c r="V7" s="406">
        <v>18</v>
      </c>
      <c r="W7" s="406">
        <v>3330</v>
      </c>
      <c r="X7" s="406">
        <v>109820</v>
      </c>
      <c r="Y7" s="406">
        <v>0</v>
      </c>
      <c r="Z7" s="406">
        <v>0</v>
      </c>
      <c r="AA7" s="406">
        <v>1</v>
      </c>
      <c r="AB7" s="406">
        <v>0</v>
      </c>
      <c r="AC7" s="406">
        <v>0</v>
      </c>
      <c r="AD7" s="406">
        <v>0</v>
      </c>
      <c r="AE7" s="406">
        <v>0</v>
      </c>
      <c r="AF7" s="406">
        <v>3</v>
      </c>
      <c r="AG7" s="406">
        <v>4</v>
      </c>
      <c r="AH7" s="406">
        <v>8</v>
      </c>
      <c r="AI7" s="406">
        <v>3</v>
      </c>
      <c r="AJ7" s="406">
        <v>3</v>
      </c>
      <c r="AK7" s="406">
        <v>0</v>
      </c>
      <c r="AL7" s="406">
        <v>3</v>
      </c>
      <c r="AM7" s="406">
        <v>-4</v>
      </c>
      <c r="AN7" s="406">
        <v>4</v>
      </c>
      <c r="AO7" s="406">
        <v>6</v>
      </c>
      <c r="AP7" s="406">
        <v>0</v>
      </c>
      <c r="AQ7" s="406">
        <v>8</v>
      </c>
      <c r="AR7" s="407">
        <v>877074</v>
      </c>
      <c r="AS7" s="406">
        <v>-49</v>
      </c>
      <c r="AT7" s="406">
        <v>-56</v>
      </c>
      <c r="AU7" s="406">
        <v>0</v>
      </c>
      <c r="AV7" s="406">
        <v>0</v>
      </c>
      <c r="AW7" s="406">
        <v>0</v>
      </c>
      <c r="AX7" s="406">
        <v>-666</v>
      </c>
      <c r="AY7" s="407">
        <v>-771</v>
      </c>
      <c r="AZ7" s="406">
        <v>876303</v>
      </c>
      <c r="BA7" s="407">
        <v>25663</v>
      </c>
      <c r="BB7" s="406">
        <v>24892</v>
      </c>
      <c r="BC7" s="407">
        <v>901966</v>
      </c>
      <c r="BD7" s="406">
        <v>-871927</v>
      </c>
      <c r="BE7" s="407">
        <v>-847035</v>
      </c>
      <c r="BF7" s="405">
        <v>30039</v>
      </c>
      <c r="BH7" s="387">
        <v>-56</v>
      </c>
    </row>
    <row r="8" spans="1:60" ht="15" customHeight="1">
      <c r="A8" s="408">
        <v>5</v>
      </c>
      <c r="B8" s="409" t="s">
        <v>167</v>
      </c>
      <c r="C8" s="410">
        <v>17250</v>
      </c>
      <c r="D8" s="410">
        <v>773</v>
      </c>
      <c r="E8" s="410">
        <v>6061</v>
      </c>
      <c r="F8" s="410">
        <v>0</v>
      </c>
      <c r="G8" s="410">
        <v>33206</v>
      </c>
      <c r="H8" s="410">
        <v>12</v>
      </c>
      <c r="I8" s="410">
        <v>81</v>
      </c>
      <c r="J8" s="410">
        <v>0</v>
      </c>
      <c r="K8" s="410">
        <v>723</v>
      </c>
      <c r="L8" s="410">
        <v>2</v>
      </c>
      <c r="M8" s="410">
        <v>49</v>
      </c>
      <c r="N8" s="410">
        <v>0</v>
      </c>
      <c r="O8" s="410">
        <v>0</v>
      </c>
      <c r="P8" s="410">
        <v>0</v>
      </c>
      <c r="Q8" s="410">
        <v>0</v>
      </c>
      <c r="R8" s="410">
        <v>0</v>
      </c>
      <c r="S8" s="410">
        <v>0</v>
      </c>
      <c r="T8" s="410">
        <v>0</v>
      </c>
      <c r="U8" s="410">
        <v>0</v>
      </c>
      <c r="V8" s="410">
        <v>114</v>
      </c>
      <c r="W8" s="410">
        <v>12</v>
      </c>
      <c r="X8" s="410">
        <v>0</v>
      </c>
      <c r="Y8" s="410">
        <v>0</v>
      </c>
      <c r="Z8" s="410">
        <v>0</v>
      </c>
      <c r="AA8" s="410">
        <v>82</v>
      </c>
      <c r="AB8" s="410">
        <v>0</v>
      </c>
      <c r="AC8" s="410">
        <v>0</v>
      </c>
      <c r="AD8" s="410">
        <v>43</v>
      </c>
      <c r="AE8" s="410">
        <v>0</v>
      </c>
      <c r="AF8" s="410">
        <v>120</v>
      </c>
      <c r="AG8" s="410">
        <v>1778</v>
      </c>
      <c r="AH8" s="410">
        <v>6624</v>
      </c>
      <c r="AI8" s="410">
        <v>65</v>
      </c>
      <c r="AJ8" s="410">
        <v>0</v>
      </c>
      <c r="AK8" s="410">
        <v>2</v>
      </c>
      <c r="AL8" s="410">
        <v>5778</v>
      </c>
      <c r="AM8" s="410">
        <v>36724</v>
      </c>
      <c r="AN8" s="410">
        <v>40</v>
      </c>
      <c r="AO8" s="410">
        <v>387</v>
      </c>
      <c r="AP8" s="410">
        <v>0</v>
      </c>
      <c r="AQ8" s="410">
        <v>110</v>
      </c>
      <c r="AR8" s="411">
        <v>110036</v>
      </c>
      <c r="AS8" s="410">
        <v>8003</v>
      </c>
      <c r="AT8" s="410">
        <v>234705</v>
      </c>
      <c r="AU8" s="410">
        <v>0</v>
      </c>
      <c r="AV8" s="410">
        <v>0</v>
      </c>
      <c r="AW8" s="410">
        <v>0</v>
      </c>
      <c r="AX8" s="410">
        <v>-1304</v>
      </c>
      <c r="AY8" s="411">
        <v>241404</v>
      </c>
      <c r="AZ8" s="410">
        <v>351440</v>
      </c>
      <c r="BA8" s="411">
        <v>202356</v>
      </c>
      <c r="BB8" s="410">
        <v>443760</v>
      </c>
      <c r="BC8" s="411">
        <v>553796</v>
      </c>
      <c r="BD8" s="410">
        <v>-261378</v>
      </c>
      <c r="BE8" s="411">
        <v>182382</v>
      </c>
      <c r="BF8" s="409">
        <v>292418</v>
      </c>
      <c r="BH8" s="387">
        <v>234705</v>
      </c>
    </row>
    <row r="9" spans="1:60" ht="15" customHeight="1">
      <c r="A9" s="404">
        <v>6</v>
      </c>
      <c r="B9" s="405" t="s">
        <v>168</v>
      </c>
      <c r="C9" s="406">
        <v>572</v>
      </c>
      <c r="D9" s="406">
        <v>55</v>
      </c>
      <c r="E9" s="406">
        <v>629</v>
      </c>
      <c r="F9" s="406">
        <v>99</v>
      </c>
      <c r="G9" s="406">
        <v>159</v>
      </c>
      <c r="H9" s="406">
        <v>4718</v>
      </c>
      <c r="I9" s="406">
        <v>351</v>
      </c>
      <c r="J9" s="406">
        <v>10</v>
      </c>
      <c r="K9" s="406">
        <v>266</v>
      </c>
      <c r="L9" s="406">
        <v>20</v>
      </c>
      <c r="M9" s="406">
        <v>166</v>
      </c>
      <c r="N9" s="406">
        <v>283</v>
      </c>
      <c r="O9" s="406">
        <v>99</v>
      </c>
      <c r="P9" s="406">
        <v>59</v>
      </c>
      <c r="Q9" s="406">
        <v>265</v>
      </c>
      <c r="R9" s="406">
        <v>1176</v>
      </c>
      <c r="S9" s="406">
        <v>63</v>
      </c>
      <c r="T9" s="406">
        <v>210</v>
      </c>
      <c r="U9" s="406">
        <v>1512</v>
      </c>
      <c r="V9" s="406">
        <v>561</v>
      </c>
      <c r="W9" s="406">
        <v>1378</v>
      </c>
      <c r="X9" s="406">
        <v>36</v>
      </c>
      <c r="Y9" s="406">
        <v>37</v>
      </c>
      <c r="Z9" s="406">
        <v>85</v>
      </c>
      <c r="AA9" s="406">
        <v>2455</v>
      </c>
      <c r="AB9" s="406">
        <v>327</v>
      </c>
      <c r="AC9" s="406">
        <v>10</v>
      </c>
      <c r="AD9" s="406">
        <v>1405</v>
      </c>
      <c r="AE9" s="406">
        <v>156</v>
      </c>
      <c r="AF9" s="406">
        <v>1206</v>
      </c>
      <c r="AG9" s="406">
        <v>78</v>
      </c>
      <c r="AH9" s="406">
        <v>2356</v>
      </c>
      <c r="AI9" s="406">
        <v>1188</v>
      </c>
      <c r="AJ9" s="406">
        <v>178</v>
      </c>
      <c r="AK9" s="406">
        <v>451</v>
      </c>
      <c r="AL9" s="406">
        <v>796</v>
      </c>
      <c r="AM9" s="406">
        <v>103</v>
      </c>
      <c r="AN9" s="406">
        <v>422</v>
      </c>
      <c r="AO9" s="406">
        <v>480</v>
      </c>
      <c r="AP9" s="406">
        <v>221</v>
      </c>
      <c r="AQ9" s="406">
        <v>18</v>
      </c>
      <c r="AR9" s="407">
        <v>24659</v>
      </c>
      <c r="AS9" s="406">
        <v>1014</v>
      </c>
      <c r="AT9" s="406">
        <v>43607</v>
      </c>
      <c r="AU9" s="406">
        <v>0</v>
      </c>
      <c r="AV9" s="406">
        <v>8</v>
      </c>
      <c r="AW9" s="406">
        <v>3025</v>
      </c>
      <c r="AX9" s="406">
        <v>4402</v>
      </c>
      <c r="AY9" s="407">
        <v>52056</v>
      </c>
      <c r="AZ9" s="406">
        <v>76715</v>
      </c>
      <c r="BA9" s="407">
        <v>12155</v>
      </c>
      <c r="BB9" s="406">
        <v>64211</v>
      </c>
      <c r="BC9" s="407">
        <v>88870</v>
      </c>
      <c r="BD9" s="406">
        <v>-69890</v>
      </c>
      <c r="BE9" s="407">
        <v>-5679</v>
      </c>
      <c r="BF9" s="405">
        <v>18980</v>
      </c>
      <c r="BH9" s="387">
        <v>43607</v>
      </c>
    </row>
    <row r="10" spans="1:60" ht="15" customHeight="1">
      <c r="A10" s="404">
        <v>7</v>
      </c>
      <c r="B10" s="405" t="s">
        <v>6</v>
      </c>
      <c r="C10" s="406">
        <v>3688</v>
      </c>
      <c r="D10" s="406">
        <v>246</v>
      </c>
      <c r="E10" s="406">
        <v>188</v>
      </c>
      <c r="F10" s="406">
        <v>52</v>
      </c>
      <c r="G10" s="406">
        <v>5493</v>
      </c>
      <c r="H10" s="406">
        <v>136</v>
      </c>
      <c r="I10" s="406">
        <v>14778</v>
      </c>
      <c r="J10" s="406">
        <v>1690</v>
      </c>
      <c r="K10" s="406">
        <v>2581</v>
      </c>
      <c r="L10" s="406">
        <v>13</v>
      </c>
      <c r="M10" s="406">
        <v>1802</v>
      </c>
      <c r="N10" s="406">
        <v>194</v>
      </c>
      <c r="O10" s="406">
        <v>249</v>
      </c>
      <c r="P10" s="406">
        <v>113</v>
      </c>
      <c r="Q10" s="406">
        <v>762</v>
      </c>
      <c r="R10" s="406">
        <v>741</v>
      </c>
      <c r="S10" s="406">
        <v>204</v>
      </c>
      <c r="T10" s="406">
        <v>1019</v>
      </c>
      <c r="U10" s="406">
        <v>2230</v>
      </c>
      <c r="V10" s="406">
        <v>959</v>
      </c>
      <c r="W10" s="406">
        <v>20597</v>
      </c>
      <c r="X10" s="406">
        <v>1158</v>
      </c>
      <c r="Y10" s="406">
        <v>119</v>
      </c>
      <c r="Z10" s="406">
        <v>152</v>
      </c>
      <c r="AA10" s="406">
        <v>4594</v>
      </c>
      <c r="AB10" s="406">
        <v>1043</v>
      </c>
      <c r="AC10" s="406">
        <v>244</v>
      </c>
      <c r="AD10" s="406">
        <v>1149</v>
      </c>
      <c r="AE10" s="406">
        <v>3166</v>
      </c>
      <c r="AF10" s="406">
        <v>459</v>
      </c>
      <c r="AG10" s="406">
        <v>1324</v>
      </c>
      <c r="AH10" s="406">
        <v>4375</v>
      </c>
      <c r="AI10" s="406">
        <v>838</v>
      </c>
      <c r="AJ10" s="406">
        <v>78</v>
      </c>
      <c r="AK10" s="406">
        <v>1375</v>
      </c>
      <c r="AL10" s="406">
        <v>392</v>
      </c>
      <c r="AM10" s="406">
        <v>969</v>
      </c>
      <c r="AN10" s="406">
        <v>526</v>
      </c>
      <c r="AO10" s="406">
        <v>278</v>
      </c>
      <c r="AP10" s="406">
        <v>4894</v>
      </c>
      <c r="AQ10" s="406">
        <v>42</v>
      </c>
      <c r="AR10" s="407">
        <v>84910</v>
      </c>
      <c r="AS10" s="406">
        <v>661</v>
      </c>
      <c r="AT10" s="406">
        <v>3341</v>
      </c>
      <c r="AU10" s="406">
        <v>10</v>
      </c>
      <c r="AV10" s="406">
        <v>149</v>
      </c>
      <c r="AW10" s="406">
        <v>3830</v>
      </c>
      <c r="AX10" s="406">
        <v>322</v>
      </c>
      <c r="AY10" s="407">
        <v>8313</v>
      </c>
      <c r="AZ10" s="406">
        <v>93223</v>
      </c>
      <c r="BA10" s="407">
        <v>54908</v>
      </c>
      <c r="BB10" s="406">
        <v>63221</v>
      </c>
      <c r="BC10" s="407">
        <v>148131</v>
      </c>
      <c r="BD10" s="406">
        <v>-81790</v>
      </c>
      <c r="BE10" s="407">
        <v>-18569</v>
      </c>
      <c r="BF10" s="405">
        <v>66341</v>
      </c>
      <c r="BH10" s="387">
        <v>3341</v>
      </c>
    </row>
    <row r="11" spans="1:60" ht="15" customHeight="1">
      <c r="A11" s="404">
        <v>8</v>
      </c>
      <c r="B11" s="405" t="s">
        <v>301</v>
      </c>
      <c r="C11" s="406">
        <v>13</v>
      </c>
      <c r="D11" s="406">
        <v>1</v>
      </c>
      <c r="E11" s="406">
        <v>24</v>
      </c>
      <c r="F11" s="406">
        <v>12</v>
      </c>
      <c r="G11" s="406">
        <v>1434</v>
      </c>
      <c r="H11" s="406">
        <v>34</v>
      </c>
      <c r="I11" s="406">
        <v>79</v>
      </c>
      <c r="J11" s="406">
        <v>630</v>
      </c>
      <c r="K11" s="406">
        <v>563</v>
      </c>
      <c r="L11" s="406">
        <v>10</v>
      </c>
      <c r="M11" s="406">
        <v>34</v>
      </c>
      <c r="N11" s="406">
        <v>32</v>
      </c>
      <c r="O11" s="406">
        <v>39</v>
      </c>
      <c r="P11" s="406">
        <v>77</v>
      </c>
      <c r="Q11" s="406">
        <v>1753</v>
      </c>
      <c r="R11" s="406">
        <v>1011</v>
      </c>
      <c r="S11" s="406">
        <v>60</v>
      </c>
      <c r="T11" s="406">
        <v>3426</v>
      </c>
      <c r="U11" s="406">
        <v>491</v>
      </c>
      <c r="V11" s="406">
        <v>153</v>
      </c>
      <c r="W11" s="406">
        <v>274</v>
      </c>
      <c r="X11" s="406">
        <v>465</v>
      </c>
      <c r="Y11" s="406">
        <v>118</v>
      </c>
      <c r="Z11" s="406">
        <v>142</v>
      </c>
      <c r="AA11" s="406">
        <v>3397</v>
      </c>
      <c r="AB11" s="406">
        <v>3730</v>
      </c>
      <c r="AC11" s="406">
        <v>25</v>
      </c>
      <c r="AD11" s="406">
        <v>776</v>
      </c>
      <c r="AE11" s="406">
        <v>3227</v>
      </c>
      <c r="AF11" s="406">
        <v>2645</v>
      </c>
      <c r="AG11" s="406">
        <v>2139</v>
      </c>
      <c r="AH11" s="406">
        <v>2592</v>
      </c>
      <c r="AI11" s="406">
        <v>1858</v>
      </c>
      <c r="AJ11" s="406">
        <v>57</v>
      </c>
      <c r="AK11" s="406">
        <v>1403</v>
      </c>
      <c r="AL11" s="406">
        <v>39</v>
      </c>
      <c r="AM11" s="406">
        <v>75</v>
      </c>
      <c r="AN11" s="406">
        <v>489</v>
      </c>
      <c r="AO11" s="406">
        <v>195</v>
      </c>
      <c r="AP11" s="406">
        <v>0</v>
      </c>
      <c r="AQ11" s="406">
        <v>2</v>
      </c>
      <c r="AR11" s="407">
        <v>33524</v>
      </c>
      <c r="AS11" s="406">
        <v>155</v>
      </c>
      <c r="AT11" s="406">
        <v>0</v>
      </c>
      <c r="AU11" s="406">
        <v>0</v>
      </c>
      <c r="AV11" s="406">
        <v>0</v>
      </c>
      <c r="AW11" s="406">
        <v>0</v>
      </c>
      <c r="AX11" s="406">
        <v>-12</v>
      </c>
      <c r="AY11" s="407">
        <v>143</v>
      </c>
      <c r="AZ11" s="406">
        <v>33667</v>
      </c>
      <c r="BA11" s="407">
        <v>2800</v>
      </c>
      <c r="BB11" s="406">
        <v>2943</v>
      </c>
      <c r="BC11" s="407">
        <v>36467</v>
      </c>
      <c r="BD11" s="406">
        <v>-23768</v>
      </c>
      <c r="BE11" s="407">
        <v>-20825</v>
      </c>
      <c r="BF11" s="405">
        <v>12699</v>
      </c>
      <c r="BH11" s="387">
        <v>0</v>
      </c>
    </row>
    <row r="12" spans="1:60" ht="15" customHeight="1">
      <c r="A12" s="404">
        <v>9</v>
      </c>
      <c r="B12" s="405" t="s">
        <v>169</v>
      </c>
      <c r="C12" s="406">
        <v>8469</v>
      </c>
      <c r="D12" s="406">
        <v>11</v>
      </c>
      <c r="E12" s="406">
        <v>739</v>
      </c>
      <c r="F12" s="406">
        <v>711</v>
      </c>
      <c r="G12" s="406">
        <v>1679</v>
      </c>
      <c r="H12" s="406">
        <v>1820</v>
      </c>
      <c r="I12" s="406">
        <v>1462</v>
      </c>
      <c r="J12" s="406">
        <v>397</v>
      </c>
      <c r="K12" s="406">
        <v>306217</v>
      </c>
      <c r="L12" s="406">
        <v>377</v>
      </c>
      <c r="M12" s="406">
        <v>1274</v>
      </c>
      <c r="N12" s="406">
        <v>3673</v>
      </c>
      <c r="O12" s="406">
        <v>1407</v>
      </c>
      <c r="P12" s="406">
        <v>496</v>
      </c>
      <c r="Q12" s="406">
        <v>2714</v>
      </c>
      <c r="R12" s="406">
        <v>3394</v>
      </c>
      <c r="S12" s="406">
        <v>283</v>
      </c>
      <c r="T12" s="406">
        <v>3178</v>
      </c>
      <c r="U12" s="406">
        <v>7435</v>
      </c>
      <c r="V12" s="406">
        <v>15689</v>
      </c>
      <c r="W12" s="406">
        <v>2370</v>
      </c>
      <c r="X12" s="406">
        <v>160</v>
      </c>
      <c r="Y12" s="406">
        <v>354</v>
      </c>
      <c r="Z12" s="406">
        <v>628</v>
      </c>
      <c r="AA12" s="406">
        <v>6</v>
      </c>
      <c r="AB12" s="406">
        <v>4</v>
      </c>
      <c r="AC12" s="406">
        <v>18</v>
      </c>
      <c r="AD12" s="406">
        <v>170</v>
      </c>
      <c r="AE12" s="406">
        <v>287</v>
      </c>
      <c r="AF12" s="406">
        <v>332</v>
      </c>
      <c r="AG12" s="406">
        <v>707</v>
      </c>
      <c r="AH12" s="406">
        <v>92564</v>
      </c>
      <c r="AI12" s="406">
        <v>110</v>
      </c>
      <c r="AJ12" s="406">
        <v>150</v>
      </c>
      <c r="AK12" s="406">
        <v>1010</v>
      </c>
      <c r="AL12" s="406">
        <v>250</v>
      </c>
      <c r="AM12" s="406">
        <v>381</v>
      </c>
      <c r="AN12" s="406">
        <v>166</v>
      </c>
      <c r="AO12" s="406">
        <v>1306</v>
      </c>
      <c r="AP12" s="406">
        <v>106</v>
      </c>
      <c r="AQ12" s="406">
        <v>262</v>
      </c>
      <c r="AR12" s="407">
        <v>462766</v>
      </c>
      <c r="AS12" s="406">
        <v>1588</v>
      </c>
      <c r="AT12" s="406">
        <v>21495</v>
      </c>
      <c r="AU12" s="406">
        <v>0</v>
      </c>
      <c r="AV12" s="406">
        <v>0</v>
      </c>
      <c r="AW12" s="406">
        <v>0</v>
      </c>
      <c r="AX12" s="406">
        <v>-2876</v>
      </c>
      <c r="AY12" s="407">
        <v>20207</v>
      </c>
      <c r="AZ12" s="406">
        <v>482973</v>
      </c>
      <c r="BA12" s="407">
        <v>581469</v>
      </c>
      <c r="BB12" s="406">
        <v>601676</v>
      </c>
      <c r="BC12" s="407">
        <v>1064442</v>
      </c>
      <c r="BD12" s="406">
        <v>-323387</v>
      </c>
      <c r="BE12" s="407">
        <v>278289</v>
      </c>
      <c r="BF12" s="405">
        <v>741055</v>
      </c>
      <c r="BH12" s="387">
        <v>21495</v>
      </c>
    </row>
    <row r="13" spans="1:60" ht="15" customHeight="1">
      <c r="A13" s="408">
        <v>10</v>
      </c>
      <c r="B13" s="409" t="s">
        <v>170</v>
      </c>
      <c r="C13" s="410">
        <v>1059</v>
      </c>
      <c r="D13" s="410">
        <v>378</v>
      </c>
      <c r="E13" s="410">
        <v>1421</v>
      </c>
      <c r="F13" s="410">
        <v>642</v>
      </c>
      <c r="G13" s="410">
        <v>671</v>
      </c>
      <c r="H13" s="410">
        <v>62</v>
      </c>
      <c r="I13" s="410">
        <v>246</v>
      </c>
      <c r="J13" s="410">
        <v>22</v>
      </c>
      <c r="K13" s="410">
        <v>180097</v>
      </c>
      <c r="L13" s="410">
        <v>31345</v>
      </c>
      <c r="M13" s="410">
        <v>2018</v>
      </c>
      <c r="N13" s="410">
        <v>57567</v>
      </c>
      <c r="O13" s="410">
        <v>1335</v>
      </c>
      <c r="P13" s="410">
        <v>130</v>
      </c>
      <c r="Q13" s="410">
        <v>153</v>
      </c>
      <c r="R13" s="410">
        <v>366</v>
      </c>
      <c r="S13" s="410">
        <v>24</v>
      </c>
      <c r="T13" s="410">
        <v>32</v>
      </c>
      <c r="U13" s="410">
        <v>687</v>
      </c>
      <c r="V13" s="410">
        <v>355</v>
      </c>
      <c r="W13" s="410">
        <v>7275</v>
      </c>
      <c r="X13" s="410">
        <v>21251</v>
      </c>
      <c r="Y13" s="410">
        <v>490</v>
      </c>
      <c r="Z13" s="410">
        <v>511</v>
      </c>
      <c r="AA13" s="410">
        <v>939</v>
      </c>
      <c r="AB13" s="410">
        <v>110</v>
      </c>
      <c r="AC13" s="410">
        <v>189</v>
      </c>
      <c r="AD13" s="410">
        <v>52003</v>
      </c>
      <c r="AE13" s="410">
        <v>186</v>
      </c>
      <c r="AF13" s="410">
        <v>3921</v>
      </c>
      <c r="AG13" s="410">
        <v>602</v>
      </c>
      <c r="AH13" s="410">
        <v>1685</v>
      </c>
      <c r="AI13" s="410">
        <v>161</v>
      </c>
      <c r="AJ13" s="410">
        <v>120</v>
      </c>
      <c r="AK13" s="410">
        <v>558</v>
      </c>
      <c r="AL13" s="410">
        <v>196</v>
      </c>
      <c r="AM13" s="410">
        <v>641</v>
      </c>
      <c r="AN13" s="410">
        <v>623</v>
      </c>
      <c r="AO13" s="410">
        <v>447</v>
      </c>
      <c r="AP13" s="410">
        <v>0</v>
      </c>
      <c r="AQ13" s="410">
        <v>701</v>
      </c>
      <c r="AR13" s="411">
        <v>371219</v>
      </c>
      <c r="AS13" s="410">
        <v>145</v>
      </c>
      <c r="AT13" s="410">
        <v>53433</v>
      </c>
      <c r="AU13" s="410">
        <v>0</v>
      </c>
      <c r="AV13" s="410">
        <v>0</v>
      </c>
      <c r="AW13" s="410">
        <v>0</v>
      </c>
      <c r="AX13" s="410">
        <v>-4395</v>
      </c>
      <c r="AY13" s="411">
        <v>49183</v>
      </c>
      <c r="AZ13" s="410">
        <v>420402</v>
      </c>
      <c r="BA13" s="411">
        <v>416406</v>
      </c>
      <c r="BB13" s="410">
        <v>465589</v>
      </c>
      <c r="BC13" s="411">
        <v>836808</v>
      </c>
      <c r="BD13" s="410">
        <v>-281191</v>
      </c>
      <c r="BE13" s="411">
        <v>184398</v>
      </c>
      <c r="BF13" s="409">
        <v>555617</v>
      </c>
      <c r="BH13" s="387">
        <v>53433</v>
      </c>
    </row>
    <row r="14" spans="1:60" ht="15" customHeight="1">
      <c r="A14" s="404">
        <v>11</v>
      </c>
      <c r="B14" s="405" t="s">
        <v>171</v>
      </c>
      <c r="C14" s="406">
        <v>347</v>
      </c>
      <c r="D14" s="406">
        <v>21</v>
      </c>
      <c r="E14" s="406">
        <v>1</v>
      </c>
      <c r="F14" s="406">
        <v>5</v>
      </c>
      <c r="G14" s="406">
        <v>1974</v>
      </c>
      <c r="H14" s="406">
        <v>20</v>
      </c>
      <c r="I14" s="406">
        <v>203</v>
      </c>
      <c r="J14" s="406">
        <v>0</v>
      </c>
      <c r="K14" s="406">
        <v>1747</v>
      </c>
      <c r="L14" s="406">
        <v>50</v>
      </c>
      <c r="M14" s="406">
        <v>5526</v>
      </c>
      <c r="N14" s="406">
        <v>4888</v>
      </c>
      <c r="O14" s="406">
        <v>443</v>
      </c>
      <c r="P14" s="406">
        <v>180</v>
      </c>
      <c r="Q14" s="406">
        <v>2718</v>
      </c>
      <c r="R14" s="406">
        <v>5099</v>
      </c>
      <c r="S14" s="406">
        <v>191</v>
      </c>
      <c r="T14" s="406">
        <v>1134</v>
      </c>
      <c r="U14" s="406">
        <v>3413</v>
      </c>
      <c r="V14" s="406">
        <v>336</v>
      </c>
      <c r="W14" s="406">
        <v>25085</v>
      </c>
      <c r="X14" s="406">
        <v>13</v>
      </c>
      <c r="Y14" s="406">
        <v>183</v>
      </c>
      <c r="Z14" s="406">
        <v>22</v>
      </c>
      <c r="AA14" s="406">
        <v>121</v>
      </c>
      <c r="AB14" s="406">
        <v>2</v>
      </c>
      <c r="AC14" s="406">
        <v>38</v>
      </c>
      <c r="AD14" s="406">
        <v>37</v>
      </c>
      <c r="AE14" s="406">
        <v>1</v>
      </c>
      <c r="AF14" s="406">
        <v>62</v>
      </c>
      <c r="AG14" s="406">
        <v>506</v>
      </c>
      <c r="AH14" s="406">
        <v>594</v>
      </c>
      <c r="AI14" s="406">
        <v>22</v>
      </c>
      <c r="AJ14" s="406">
        <v>0</v>
      </c>
      <c r="AK14" s="406">
        <v>197</v>
      </c>
      <c r="AL14" s="406">
        <v>148</v>
      </c>
      <c r="AM14" s="406">
        <v>255</v>
      </c>
      <c r="AN14" s="406">
        <v>90</v>
      </c>
      <c r="AO14" s="406">
        <v>30</v>
      </c>
      <c r="AP14" s="406">
        <v>57</v>
      </c>
      <c r="AQ14" s="406">
        <v>171</v>
      </c>
      <c r="AR14" s="407">
        <v>55930</v>
      </c>
      <c r="AS14" s="406">
        <v>109</v>
      </c>
      <c r="AT14" s="406">
        <v>1012</v>
      </c>
      <c r="AU14" s="406">
        <v>0</v>
      </c>
      <c r="AV14" s="406">
        <v>0</v>
      </c>
      <c r="AW14" s="406">
        <v>0</v>
      </c>
      <c r="AX14" s="406">
        <v>27</v>
      </c>
      <c r="AY14" s="407">
        <v>1148</v>
      </c>
      <c r="AZ14" s="406">
        <v>57078</v>
      </c>
      <c r="BA14" s="407">
        <v>66406</v>
      </c>
      <c r="BB14" s="406">
        <v>67554</v>
      </c>
      <c r="BC14" s="407">
        <v>123484</v>
      </c>
      <c r="BD14" s="406">
        <v>-30705</v>
      </c>
      <c r="BE14" s="407">
        <v>36849</v>
      </c>
      <c r="BF14" s="405">
        <v>92779</v>
      </c>
      <c r="BH14" s="387">
        <v>1012</v>
      </c>
    </row>
    <row r="15" spans="1:60" ht="15" customHeight="1">
      <c r="A15" s="404">
        <v>12</v>
      </c>
      <c r="B15" s="405" t="s">
        <v>172</v>
      </c>
      <c r="C15" s="406">
        <v>5</v>
      </c>
      <c r="D15" s="406">
        <v>1</v>
      </c>
      <c r="E15" s="406">
        <v>17</v>
      </c>
      <c r="F15" s="406">
        <v>35</v>
      </c>
      <c r="G15" s="406">
        <v>0</v>
      </c>
      <c r="H15" s="406">
        <v>7</v>
      </c>
      <c r="I15" s="406">
        <v>365</v>
      </c>
      <c r="J15" s="406">
        <v>0</v>
      </c>
      <c r="K15" s="406">
        <v>1</v>
      </c>
      <c r="L15" s="406">
        <v>0</v>
      </c>
      <c r="M15" s="406">
        <v>614</v>
      </c>
      <c r="N15" s="406">
        <v>708294</v>
      </c>
      <c r="O15" s="406">
        <v>138</v>
      </c>
      <c r="P15" s="406">
        <v>13179</v>
      </c>
      <c r="Q15" s="406">
        <v>11518</v>
      </c>
      <c r="R15" s="406">
        <v>178</v>
      </c>
      <c r="S15" s="406">
        <v>1348</v>
      </c>
      <c r="T15" s="406">
        <v>4097</v>
      </c>
      <c r="U15" s="406">
        <v>55592</v>
      </c>
      <c r="V15" s="406">
        <v>276</v>
      </c>
      <c r="W15" s="406">
        <v>10859</v>
      </c>
      <c r="X15" s="406">
        <v>0</v>
      </c>
      <c r="Y15" s="406">
        <v>1</v>
      </c>
      <c r="Z15" s="406">
        <v>0</v>
      </c>
      <c r="AA15" s="406">
        <v>0</v>
      </c>
      <c r="AB15" s="406">
        <v>0</v>
      </c>
      <c r="AC15" s="406">
        <v>0</v>
      </c>
      <c r="AD15" s="406">
        <v>5</v>
      </c>
      <c r="AE15" s="406">
        <v>0</v>
      </c>
      <c r="AF15" s="406">
        <v>11</v>
      </c>
      <c r="AG15" s="406">
        <v>0</v>
      </c>
      <c r="AH15" s="406">
        <v>2</v>
      </c>
      <c r="AI15" s="406">
        <v>0</v>
      </c>
      <c r="AJ15" s="406">
        <v>0</v>
      </c>
      <c r="AK15" s="406">
        <v>35</v>
      </c>
      <c r="AL15" s="406">
        <v>2</v>
      </c>
      <c r="AM15" s="406">
        <v>4</v>
      </c>
      <c r="AN15" s="406">
        <v>0</v>
      </c>
      <c r="AO15" s="406">
        <v>1</v>
      </c>
      <c r="AP15" s="406">
        <v>0</v>
      </c>
      <c r="AQ15" s="406">
        <v>176</v>
      </c>
      <c r="AR15" s="407">
        <v>806761</v>
      </c>
      <c r="AS15" s="406">
        <v>0</v>
      </c>
      <c r="AT15" s="406">
        <v>-315</v>
      </c>
      <c r="AU15" s="406">
        <v>0</v>
      </c>
      <c r="AV15" s="406">
        <v>-244</v>
      </c>
      <c r="AW15" s="406">
        <v>-1364</v>
      </c>
      <c r="AX15" s="406">
        <v>9974</v>
      </c>
      <c r="AY15" s="407">
        <v>8051</v>
      </c>
      <c r="AZ15" s="406">
        <v>814812</v>
      </c>
      <c r="BA15" s="407">
        <v>765447</v>
      </c>
      <c r="BB15" s="406">
        <v>773498</v>
      </c>
      <c r="BC15" s="407">
        <v>1580259</v>
      </c>
      <c r="BD15" s="406">
        <v>-186432</v>
      </c>
      <c r="BE15" s="407">
        <v>587066</v>
      </c>
      <c r="BF15" s="405">
        <v>1393827</v>
      </c>
      <c r="BH15" s="387">
        <v>-315</v>
      </c>
    </row>
    <row r="16" spans="1:60" ht="15" customHeight="1">
      <c r="A16" s="404">
        <v>13</v>
      </c>
      <c r="B16" s="405" t="s">
        <v>173</v>
      </c>
      <c r="C16" s="406">
        <v>0</v>
      </c>
      <c r="D16" s="406">
        <v>0</v>
      </c>
      <c r="E16" s="406">
        <v>0</v>
      </c>
      <c r="F16" s="406">
        <v>21</v>
      </c>
      <c r="G16" s="406">
        <v>299</v>
      </c>
      <c r="H16" s="406">
        <v>0</v>
      </c>
      <c r="I16" s="406">
        <v>109</v>
      </c>
      <c r="J16" s="406">
        <v>24</v>
      </c>
      <c r="K16" s="406">
        <v>1372</v>
      </c>
      <c r="L16" s="406">
        <v>6</v>
      </c>
      <c r="M16" s="406">
        <v>929</v>
      </c>
      <c r="N16" s="406">
        <v>2411</v>
      </c>
      <c r="O16" s="406">
        <v>42110</v>
      </c>
      <c r="P16" s="406">
        <v>2733</v>
      </c>
      <c r="Q16" s="406">
        <v>5460</v>
      </c>
      <c r="R16" s="406">
        <v>8379</v>
      </c>
      <c r="S16" s="406">
        <v>1495</v>
      </c>
      <c r="T16" s="406">
        <v>9519</v>
      </c>
      <c r="U16" s="406">
        <v>10871</v>
      </c>
      <c r="V16" s="406">
        <v>321</v>
      </c>
      <c r="W16" s="406">
        <v>4454</v>
      </c>
      <c r="X16" s="406">
        <v>80</v>
      </c>
      <c r="Y16" s="406">
        <v>10</v>
      </c>
      <c r="Z16" s="406">
        <v>0</v>
      </c>
      <c r="AA16" s="406">
        <v>7</v>
      </c>
      <c r="AB16" s="406">
        <v>0</v>
      </c>
      <c r="AC16" s="406">
        <v>0</v>
      </c>
      <c r="AD16" s="406">
        <v>20</v>
      </c>
      <c r="AE16" s="406">
        <v>21</v>
      </c>
      <c r="AF16" s="406">
        <v>74</v>
      </c>
      <c r="AG16" s="406">
        <v>5</v>
      </c>
      <c r="AH16" s="406">
        <v>899</v>
      </c>
      <c r="AI16" s="406">
        <v>10</v>
      </c>
      <c r="AJ16" s="406">
        <v>0</v>
      </c>
      <c r="AK16" s="406">
        <v>109</v>
      </c>
      <c r="AL16" s="406">
        <v>52</v>
      </c>
      <c r="AM16" s="406">
        <v>50</v>
      </c>
      <c r="AN16" s="406">
        <v>0</v>
      </c>
      <c r="AO16" s="406">
        <v>34</v>
      </c>
      <c r="AP16" s="406">
        <v>11</v>
      </c>
      <c r="AQ16" s="406">
        <v>138</v>
      </c>
      <c r="AR16" s="407">
        <v>92033</v>
      </c>
      <c r="AS16" s="406">
        <v>12</v>
      </c>
      <c r="AT16" s="406">
        <v>-1</v>
      </c>
      <c r="AU16" s="406">
        <v>0</v>
      </c>
      <c r="AV16" s="406">
        <v>0</v>
      </c>
      <c r="AW16" s="406">
        <v>-1663</v>
      </c>
      <c r="AX16" s="406">
        <v>-2011</v>
      </c>
      <c r="AY16" s="407">
        <v>-3663</v>
      </c>
      <c r="AZ16" s="406">
        <v>88370</v>
      </c>
      <c r="BA16" s="407">
        <v>490930</v>
      </c>
      <c r="BB16" s="406">
        <v>487267</v>
      </c>
      <c r="BC16" s="407">
        <v>579300</v>
      </c>
      <c r="BD16" s="406">
        <v>-70020</v>
      </c>
      <c r="BE16" s="407">
        <v>417247</v>
      </c>
      <c r="BF16" s="405">
        <v>509280</v>
      </c>
      <c r="BH16" s="387">
        <v>-1</v>
      </c>
    </row>
    <row r="17" spans="1:60" ht="15" customHeight="1">
      <c r="A17" s="404">
        <v>14</v>
      </c>
      <c r="B17" s="405" t="s">
        <v>174</v>
      </c>
      <c r="C17" s="406">
        <v>187</v>
      </c>
      <c r="D17" s="406">
        <v>16</v>
      </c>
      <c r="E17" s="406">
        <v>82</v>
      </c>
      <c r="F17" s="406">
        <v>391</v>
      </c>
      <c r="G17" s="406">
        <v>6022</v>
      </c>
      <c r="H17" s="406">
        <v>36</v>
      </c>
      <c r="I17" s="406">
        <v>752</v>
      </c>
      <c r="J17" s="406">
        <v>7</v>
      </c>
      <c r="K17" s="406">
        <v>1904</v>
      </c>
      <c r="L17" s="406">
        <v>328</v>
      </c>
      <c r="M17" s="406">
        <v>731</v>
      </c>
      <c r="N17" s="406">
        <v>121</v>
      </c>
      <c r="O17" s="406">
        <v>157</v>
      </c>
      <c r="P17" s="406">
        <v>3037</v>
      </c>
      <c r="Q17" s="406">
        <v>5014</v>
      </c>
      <c r="R17" s="406">
        <v>2922</v>
      </c>
      <c r="S17" s="406">
        <v>995</v>
      </c>
      <c r="T17" s="406">
        <v>5422</v>
      </c>
      <c r="U17" s="406">
        <v>10528</v>
      </c>
      <c r="V17" s="406">
        <v>862</v>
      </c>
      <c r="W17" s="406">
        <v>42066</v>
      </c>
      <c r="X17" s="406">
        <v>116</v>
      </c>
      <c r="Y17" s="406">
        <v>30</v>
      </c>
      <c r="Z17" s="406">
        <v>7</v>
      </c>
      <c r="AA17" s="406">
        <v>1622</v>
      </c>
      <c r="AB17" s="406">
        <v>27</v>
      </c>
      <c r="AC17" s="406">
        <v>174</v>
      </c>
      <c r="AD17" s="406">
        <v>828</v>
      </c>
      <c r="AE17" s="406">
        <v>111</v>
      </c>
      <c r="AF17" s="406">
        <v>1613</v>
      </c>
      <c r="AG17" s="406">
        <v>41</v>
      </c>
      <c r="AH17" s="406">
        <v>252</v>
      </c>
      <c r="AI17" s="406">
        <v>113</v>
      </c>
      <c r="AJ17" s="406">
        <v>51</v>
      </c>
      <c r="AK17" s="406">
        <v>282</v>
      </c>
      <c r="AL17" s="406">
        <v>75</v>
      </c>
      <c r="AM17" s="406">
        <v>392</v>
      </c>
      <c r="AN17" s="406">
        <v>13</v>
      </c>
      <c r="AO17" s="406">
        <v>293</v>
      </c>
      <c r="AP17" s="406">
        <v>4</v>
      </c>
      <c r="AQ17" s="406">
        <v>210</v>
      </c>
      <c r="AR17" s="407">
        <v>87834</v>
      </c>
      <c r="AS17" s="406">
        <v>276</v>
      </c>
      <c r="AT17" s="406">
        <v>1999</v>
      </c>
      <c r="AU17" s="406">
        <v>2</v>
      </c>
      <c r="AV17" s="406">
        <v>149</v>
      </c>
      <c r="AW17" s="406">
        <v>4488</v>
      </c>
      <c r="AX17" s="406">
        <v>-1139</v>
      </c>
      <c r="AY17" s="407">
        <v>5775</v>
      </c>
      <c r="AZ17" s="406">
        <v>93609</v>
      </c>
      <c r="BA17" s="407">
        <v>26710</v>
      </c>
      <c r="BB17" s="406">
        <v>32485</v>
      </c>
      <c r="BC17" s="407">
        <v>120319</v>
      </c>
      <c r="BD17" s="406">
        <v>-68793</v>
      </c>
      <c r="BE17" s="407">
        <v>-36308</v>
      </c>
      <c r="BF17" s="405">
        <v>51526</v>
      </c>
      <c r="BH17" s="387">
        <v>1999</v>
      </c>
    </row>
    <row r="18" spans="1:60" ht="15" customHeight="1">
      <c r="A18" s="408">
        <v>15</v>
      </c>
      <c r="B18" s="409" t="s">
        <v>175</v>
      </c>
      <c r="C18" s="410">
        <v>40</v>
      </c>
      <c r="D18" s="410">
        <v>10</v>
      </c>
      <c r="E18" s="410">
        <v>1</v>
      </c>
      <c r="F18" s="410">
        <v>80</v>
      </c>
      <c r="G18" s="410">
        <v>0</v>
      </c>
      <c r="H18" s="410">
        <v>0</v>
      </c>
      <c r="I18" s="410">
        <v>132</v>
      </c>
      <c r="J18" s="410">
        <v>0</v>
      </c>
      <c r="K18" s="410">
        <v>4</v>
      </c>
      <c r="L18" s="410">
        <v>6</v>
      </c>
      <c r="M18" s="410">
        <v>412</v>
      </c>
      <c r="N18" s="410">
        <v>24</v>
      </c>
      <c r="O18" s="410">
        <v>3</v>
      </c>
      <c r="P18" s="410">
        <v>126</v>
      </c>
      <c r="Q18" s="410">
        <v>44338</v>
      </c>
      <c r="R18" s="410">
        <v>1263</v>
      </c>
      <c r="S18" s="410">
        <v>371</v>
      </c>
      <c r="T18" s="410">
        <v>2131</v>
      </c>
      <c r="U18" s="410">
        <v>8858</v>
      </c>
      <c r="V18" s="410">
        <v>250</v>
      </c>
      <c r="W18" s="410">
        <v>3151</v>
      </c>
      <c r="X18" s="410">
        <v>0</v>
      </c>
      <c r="Y18" s="410">
        <v>451</v>
      </c>
      <c r="Z18" s="410">
        <v>1</v>
      </c>
      <c r="AA18" s="410">
        <v>594</v>
      </c>
      <c r="AB18" s="410">
        <v>2</v>
      </c>
      <c r="AC18" s="410">
        <v>0</v>
      </c>
      <c r="AD18" s="410">
        <v>73</v>
      </c>
      <c r="AE18" s="410">
        <v>18</v>
      </c>
      <c r="AF18" s="410">
        <v>1296</v>
      </c>
      <c r="AG18" s="410">
        <v>0</v>
      </c>
      <c r="AH18" s="410">
        <v>7644</v>
      </c>
      <c r="AI18" s="410">
        <v>0</v>
      </c>
      <c r="AJ18" s="410">
        <v>94</v>
      </c>
      <c r="AK18" s="410">
        <v>6335</v>
      </c>
      <c r="AL18" s="410">
        <v>3</v>
      </c>
      <c r="AM18" s="410">
        <v>0</v>
      </c>
      <c r="AN18" s="410">
        <v>339</v>
      </c>
      <c r="AO18" s="410">
        <v>15</v>
      </c>
      <c r="AP18" s="410">
        <v>280</v>
      </c>
      <c r="AQ18" s="410">
        <v>0</v>
      </c>
      <c r="AR18" s="411">
        <v>78345</v>
      </c>
      <c r="AS18" s="410">
        <v>22</v>
      </c>
      <c r="AT18" s="410">
        <v>739</v>
      </c>
      <c r="AU18" s="410">
        <v>1</v>
      </c>
      <c r="AV18" s="410">
        <v>6495</v>
      </c>
      <c r="AW18" s="410">
        <v>209747</v>
      </c>
      <c r="AX18" s="410">
        <v>2647</v>
      </c>
      <c r="AY18" s="411">
        <v>219651</v>
      </c>
      <c r="AZ18" s="410">
        <v>297996</v>
      </c>
      <c r="BA18" s="411">
        <v>204624</v>
      </c>
      <c r="BB18" s="410">
        <v>424275</v>
      </c>
      <c r="BC18" s="411">
        <v>502620</v>
      </c>
      <c r="BD18" s="410">
        <v>-263317</v>
      </c>
      <c r="BE18" s="411">
        <v>160958</v>
      </c>
      <c r="BF18" s="409">
        <v>239303</v>
      </c>
      <c r="BH18" s="387">
        <v>739</v>
      </c>
    </row>
    <row r="19" spans="1:60" ht="15" customHeight="1">
      <c r="A19" s="404">
        <v>16</v>
      </c>
      <c r="B19" s="405" t="s">
        <v>177</v>
      </c>
      <c r="C19" s="406">
        <v>0</v>
      </c>
      <c r="D19" s="406">
        <v>0</v>
      </c>
      <c r="E19" s="406">
        <v>0</v>
      </c>
      <c r="F19" s="406">
        <v>2</v>
      </c>
      <c r="G19" s="406">
        <v>0</v>
      </c>
      <c r="H19" s="406">
        <v>0</v>
      </c>
      <c r="I19" s="406">
        <v>0</v>
      </c>
      <c r="J19" s="406">
        <v>11</v>
      </c>
      <c r="K19" s="406">
        <v>1</v>
      </c>
      <c r="L19" s="406">
        <v>0</v>
      </c>
      <c r="M19" s="406">
        <v>0</v>
      </c>
      <c r="N19" s="406">
        <v>1</v>
      </c>
      <c r="O19" s="406">
        <v>22</v>
      </c>
      <c r="P19" s="406">
        <v>57</v>
      </c>
      <c r="Q19" s="406">
        <v>19111</v>
      </c>
      <c r="R19" s="406">
        <v>51800</v>
      </c>
      <c r="S19" s="406">
        <v>4324</v>
      </c>
      <c r="T19" s="406">
        <v>57194</v>
      </c>
      <c r="U19" s="406">
        <v>4305</v>
      </c>
      <c r="V19" s="406">
        <v>6</v>
      </c>
      <c r="W19" s="406">
        <v>137</v>
      </c>
      <c r="X19" s="406">
        <v>2</v>
      </c>
      <c r="Y19" s="406">
        <v>1</v>
      </c>
      <c r="Z19" s="406">
        <v>0</v>
      </c>
      <c r="AA19" s="406">
        <v>15</v>
      </c>
      <c r="AB19" s="406">
        <v>10</v>
      </c>
      <c r="AC19" s="406">
        <v>0</v>
      </c>
      <c r="AD19" s="406">
        <v>1</v>
      </c>
      <c r="AE19" s="406">
        <v>194</v>
      </c>
      <c r="AF19" s="406">
        <v>809</v>
      </c>
      <c r="AG19" s="406">
        <v>121</v>
      </c>
      <c r="AH19" s="406">
        <v>4</v>
      </c>
      <c r="AI19" s="406">
        <v>0</v>
      </c>
      <c r="AJ19" s="406">
        <v>0</v>
      </c>
      <c r="AK19" s="406">
        <v>3175</v>
      </c>
      <c r="AL19" s="406">
        <v>0</v>
      </c>
      <c r="AM19" s="406">
        <v>0</v>
      </c>
      <c r="AN19" s="406">
        <v>0</v>
      </c>
      <c r="AO19" s="406">
        <v>2</v>
      </c>
      <c r="AP19" s="406">
        <v>408</v>
      </c>
      <c r="AQ19" s="406">
        <v>0</v>
      </c>
      <c r="AR19" s="407">
        <v>141713</v>
      </c>
      <c r="AS19" s="406">
        <v>5</v>
      </c>
      <c r="AT19" s="406">
        <v>747</v>
      </c>
      <c r="AU19" s="406">
        <v>0</v>
      </c>
      <c r="AV19" s="406">
        <v>0</v>
      </c>
      <c r="AW19" s="406">
        <v>0</v>
      </c>
      <c r="AX19" s="406">
        <v>-5456</v>
      </c>
      <c r="AY19" s="407">
        <v>-4704</v>
      </c>
      <c r="AZ19" s="406">
        <v>137009</v>
      </c>
      <c r="BA19" s="407">
        <v>198209</v>
      </c>
      <c r="BB19" s="406">
        <v>193505</v>
      </c>
      <c r="BC19" s="407">
        <v>335218</v>
      </c>
      <c r="BD19" s="406">
        <v>-122015</v>
      </c>
      <c r="BE19" s="407">
        <v>71490</v>
      </c>
      <c r="BF19" s="405">
        <v>213203</v>
      </c>
      <c r="BH19" s="387">
        <v>747</v>
      </c>
    </row>
    <row r="20" spans="1:60" ht="15" customHeight="1">
      <c r="A20" s="404">
        <v>17</v>
      </c>
      <c r="B20" s="405" t="s">
        <v>302</v>
      </c>
      <c r="C20" s="406">
        <v>5</v>
      </c>
      <c r="D20" s="406">
        <v>0</v>
      </c>
      <c r="E20" s="406">
        <v>34</v>
      </c>
      <c r="F20" s="406">
        <v>32</v>
      </c>
      <c r="G20" s="406">
        <v>0</v>
      </c>
      <c r="H20" s="406">
        <v>0</v>
      </c>
      <c r="I20" s="406">
        <v>12</v>
      </c>
      <c r="J20" s="406">
        <v>0</v>
      </c>
      <c r="K20" s="406">
        <v>0</v>
      </c>
      <c r="L20" s="406">
        <v>0</v>
      </c>
      <c r="M20" s="406">
        <v>5</v>
      </c>
      <c r="N20" s="406">
        <v>0</v>
      </c>
      <c r="O20" s="406">
        <v>2</v>
      </c>
      <c r="P20" s="406">
        <v>26</v>
      </c>
      <c r="Q20" s="406">
        <v>4777</v>
      </c>
      <c r="R20" s="406">
        <v>4341</v>
      </c>
      <c r="S20" s="406">
        <v>4215</v>
      </c>
      <c r="T20" s="406">
        <v>4125</v>
      </c>
      <c r="U20" s="406">
        <v>15840</v>
      </c>
      <c r="V20" s="406">
        <v>10</v>
      </c>
      <c r="W20" s="406">
        <v>3717</v>
      </c>
      <c r="X20" s="406">
        <v>1</v>
      </c>
      <c r="Y20" s="406">
        <v>8</v>
      </c>
      <c r="Z20" s="406">
        <v>0</v>
      </c>
      <c r="AA20" s="406">
        <v>123</v>
      </c>
      <c r="AB20" s="406">
        <v>1</v>
      </c>
      <c r="AC20" s="406">
        <v>6</v>
      </c>
      <c r="AD20" s="406">
        <v>97</v>
      </c>
      <c r="AE20" s="406">
        <v>29</v>
      </c>
      <c r="AF20" s="406">
        <v>673</v>
      </c>
      <c r="AG20" s="406">
        <v>175</v>
      </c>
      <c r="AH20" s="406">
        <v>52</v>
      </c>
      <c r="AI20" s="406">
        <v>0</v>
      </c>
      <c r="AJ20" s="406">
        <v>7</v>
      </c>
      <c r="AK20" s="406">
        <v>1810</v>
      </c>
      <c r="AL20" s="406">
        <v>8</v>
      </c>
      <c r="AM20" s="406">
        <v>6</v>
      </c>
      <c r="AN20" s="406">
        <v>49</v>
      </c>
      <c r="AO20" s="406">
        <v>4</v>
      </c>
      <c r="AP20" s="406">
        <v>0</v>
      </c>
      <c r="AQ20" s="406">
        <v>42</v>
      </c>
      <c r="AR20" s="407">
        <v>40232</v>
      </c>
      <c r="AS20" s="406">
        <v>608</v>
      </c>
      <c r="AT20" s="406">
        <v>22390</v>
      </c>
      <c r="AU20" s="406">
        <v>0</v>
      </c>
      <c r="AV20" s="406">
        <v>2951</v>
      </c>
      <c r="AW20" s="406">
        <v>58518</v>
      </c>
      <c r="AX20" s="406">
        <v>2067</v>
      </c>
      <c r="AY20" s="407">
        <v>86534</v>
      </c>
      <c r="AZ20" s="406">
        <v>126766</v>
      </c>
      <c r="BA20" s="407">
        <v>24406</v>
      </c>
      <c r="BB20" s="406">
        <v>110940</v>
      </c>
      <c r="BC20" s="407">
        <v>151172</v>
      </c>
      <c r="BD20" s="406">
        <v>-118439</v>
      </c>
      <c r="BE20" s="407">
        <v>-7499</v>
      </c>
      <c r="BF20" s="405">
        <v>32733</v>
      </c>
      <c r="BH20" s="387">
        <v>22390</v>
      </c>
    </row>
    <row r="21" spans="1:60" ht="15" customHeight="1">
      <c r="A21" s="404">
        <v>18</v>
      </c>
      <c r="B21" s="405" t="s">
        <v>291</v>
      </c>
      <c r="C21" s="406">
        <v>0</v>
      </c>
      <c r="D21" s="406">
        <v>5</v>
      </c>
      <c r="E21" s="406">
        <v>1</v>
      </c>
      <c r="F21" s="406">
        <v>0</v>
      </c>
      <c r="G21" s="406">
        <v>12</v>
      </c>
      <c r="H21" s="406">
        <v>0</v>
      </c>
      <c r="I21" s="406">
        <v>0</v>
      </c>
      <c r="J21" s="406">
        <v>0</v>
      </c>
      <c r="K21" s="406">
        <v>9</v>
      </c>
      <c r="L21" s="406">
        <v>1</v>
      </c>
      <c r="M21" s="406">
        <v>1</v>
      </c>
      <c r="N21" s="406">
        <v>0</v>
      </c>
      <c r="O21" s="406">
        <v>0</v>
      </c>
      <c r="P21" s="406">
        <v>3</v>
      </c>
      <c r="Q21" s="406">
        <v>178</v>
      </c>
      <c r="R21" s="406">
        <v>26</v>
      </c>
      <c r="S21" s="406">
        <v>1</v>
      </c>
      <c r="T21" s="406">
        <v>6697</v>
      </c>
      <c r="U21" s="406">
        <v>5620</v>
      </c>
      <c r="V21" s="406">
        <v>2</v>
      </c>
      <c r="W21" s="406">
        <v>772</v>
      </c>
      <c r="X21" s="406">
        <v>5</v>
      </c>
      <c r="Y21" s="406">
        <v>0</v>
      </c>
      <c r="Z21" s="406">
        <v>1</v>
      </c>
      <c r="AA21" s="406">
        <v>177</v>
      </c>
      <c r="AB21" s="406">
        <v>32</v>
      </c>
      <c r="AC21" s="406">
        <v>30</v>
      </c>
      <c r="AD21" s="406">
        <v>50</v>
      </c>
      <c r="AE21" s="406">
        <v>39</v>
      </c>
      <c r="AF21" s="406">
        <v>614</v>
      </c>
      <c r="AG21" s="406">
        <v>13</v>
      </c>
      <c r="AH21" s="406">
        <v>22</v>
      </c>
      <c r="AI21" s="406">
        <v>4</v>
      </c>
      <c r="AJ21" s="406">
        <v>173</v>
      </c>
      <c r="AK21" s="406">
        <v>258</v>
      </c>
      <c r="AL21" s="406">
        <v>1</v>
      </c>
      <c r="AM21" s="406">
        <v>26</v>
      </c>
      <c r="AN21" s="406">
        <v>25</v>
      </c>
      <c r="AO21" s="406">
        <v>1</v>
      </c>
      <c r="AP21" s="406">
        <v>0</v>
      </c>
      <c r="AQ21" s="406">
        <v>0</v>
      </c>
      <c r="AR21" s="407">
        <v>14799</v>
      </c>
      <c r="AS21" s="406">
        <v>343</v>
      </c>
      <c r="AT21" s="406">
        <v>20668</v>
      </c>
      <c r="AU21" s="406">
        <v>0</v>
      </c>
      <c r="AV21" s="406">
        <v>8341</v>
      </c>
      <c r="AW21" s="406">
        <v>20938</v>
      </c>
      <c r="AX21" s="406">
        <v>-289</v>
      </c>
      <c r="AY21" s="407">
        <v>50001</v>
      </c>
      <c r="AZ21" s="406">
        <v>64800</v>
      </c>
      <c r="BA21" s="407">
        <v>203591</v>
      </c>
      <c r="BB21" s="406">
        <v>253592</v>
      </c>
      <c r="BC21" s="407">
        <v>268391</v>
      </c>
      <c r="BD21" s="406">
        <v>-60820</v>
      </c>
      <c r="BE21" s="407">
        <v>192772</v>
      </c>
      <c r="BF21" s="405">
        <v>207571</v>
      </c>
      <c r="BH21" s="387">
        <v>20668</v>
      </c>
    </row>
    <row r="22" spans="1:60" ht="15" customHeight="1">
      <c r="A22" s="404">
        <v>19</v>
      </c>
      <c r="B22" s="405" t="s">
        <v>178</v>
      </c>
      <c r="C22" s="406">
        <v>0</v>
      </c>
      <c r="D22" s="406">
        <v>0</v>
      </c>
      <c r="E22" s="406">
        <v>1478</v>
      </c>
      <c r="F22" s="406">
        <v>0</v>
      </c>
      <c r="G22" s="406">
        <v>0</v>
      </c>
      <c r="H22" s="406">
        <v>0</v>
      </c>
      <c r="I22" s="406">
        <v>0</v>
      </c>
      <c r="J22" s="406">
        <v>0</v>
      </c>
      <c r="K22" s="406">
        <v>0</v>
      </c>
      <c r="L22" s="406">
        <v>0</v>
      </c>
      <c r="M22" s="406">
        <v>0</v>
      </c>
      <c r="N22" s="406">
        <v>0</v>
      </c>
      <c r="O22" s="406">
        <v>0</v>
      </c>
      <c r="P22" s="406">
        <v>0</v>
      </c>
      <c r="Q22" s="406">
        <v>2</v>
      </c>
      <c r="R22" s="406">
        <v>0</v>
      </c>
      <c r="S22" s="406">
        <v>0</v>
      </c>
      <c r="T22" s="406">
        <v>0</v>
      </c>
      <c r="U22" s="406">
        <v>256250</v>
      </c>
      <c r="V22" s="406">
        <v>0</v>
      </c>
      <c r="W22" s="406">
        <v>0</v>
      </c>
      <c r="X22" s="406">
        <v>0</v>
      </c>
      <c r="Y22" s="406">
        <v>0</v>
      </c>
      <c r="Z22" s="406">
        <v>0</v>
      </c>
      <c r="AA22" s="406">
        <v>0</v>
      </c>
      <c r="AB22" s="406">
        <v>0</v>
      </c>
      <c r="AC22" s="406">
        <v>0</v>
      </c>
      <c r="AD22" s="406">
        <v>6484</v>
      </c>
      <c r="AE22" s="406">
        <v>0</v>
      </c>
      <c r="AF22" s="406">
        <v>1985</v>
      </c>
      <c r="AG22" s="406">
        <v>22</v>
      </c>
      <c r="AH22" s="406">
        <v>0</v>
      </c>
      <c r="AI22" s="406">
        <v>0</v>
      </c>
      <c r="AJ22" s="406">
        <v>0</v>
      </c>
      <c r="AK22" s="406">
        <v>7562</v>
      </c>
      <c r="AL22" s="406">
        <v>0</v>
      </c>
      <c r="AM22" s="406">
        <v>0</v>
      </c>
      <c r="AN22" s="406">
        <v>1</v>
      </c>
      <c r="AO22" s="406">
        <v>4</v>
      </c>
      <c r="AP22" s="406">
        <v>0</v>
      </c>
      <c r="AQ22" s="406">
        <v>0</v>
      </c>
      <c r="AR22" s="407">
        <v>273788</v>
      </c>
      <c r="AS22" s="406">
        <v>0</v>
      </c>
      <c r="AT22" s="406">
        <v>48962</v>
      </c>
      <c r="AU22" s="406">
        <v>0</v>
      </c>
      <c r="AV22" s="406">
        <v>7941</v>
      </c>
      <c r="AW22" s="406">
        <v>45616</v>
      </c>
      <c r="AX22" s="406">
        <v>16396</v>
      </c>
      <c r="AY22" s="407">
        <v>118915</v>
      </c>
      <c r="AZ22" s="406">
        <v>392703</v>
      </c>
      <c r="BA22" s="407">
        <v>503769</v>
      </c>
      <c r="BB22" s="406">
        <v>622684</v>
      </c>
      <c r="BC22" s="407">
        <v>896472</v>
      </c>
      <c r="BD22" s="406">
        <v>-280874</v>
      </c>
      <c r="BE22" s="407">
        <v>341810</v>
      </c>
      <c r="BF22" s="405">
        <v>615598</v>
      </c>
      <c r="BH22" s="387">
        <v>48962</v>
      </c>
    </row>
    <row r="23" spans="1:60" ht="15" customHeight="1">
      <c r="A23" s="408">
        <v>20</v>
      </c>
      <c r="B23" s="409" t="s">
        <v>179</v>
      </c>
      <c r="C23" s="410">
        <v>1298</v>
      </c>
      <c r="D23" s="410">
        <v>572</v>
      </c>
      <c r="E23" s="410">
        <v>729</v>
      </c>
      <c r="F23" s="410">
        <v>248</v>
      </c>
      <c r="G23" s="410">
        <v>6226</v>
      </c>
      <c r="H23" s="410">
        <v>515</v>
      </c>
      <c r="I23" s="410">
        <v>2428</v>
      </c>
      <c r="J23" s="410">
        <v>617</v>
      </c>
      <c r="K23" s="410">
        <v>4298</v>
      </c>
      <c r="L23" s="410">
        <v>1700</v>
      </c>
      <c r="M23" s="410">
        <v>1500</v>
      </c>
      <c r="N23" s="410">
        <v>14684</v>
      </c>
      <c r="O23" s="410">
        <v>9959</v>
      </c>
      <c r="P23" s="410">
        <v>216</v>
      </c>
      <c r="Q23" s="410">
        <v>8908</v>
      </c>
      <c r="R23" s="410">
        <v>6582</v>
      </c>
      <c r="S23" s="410">
        <v>1807</v>
      </c>
      <c r="T23" s="410">
        <v>6223</v>
      </c>
      <c r="U23" s="410">
        <v>19957</v>
      </c>
      <c r="V23" s="410">
        <v>19906</v>
      </c>
      <c r="W23" s="410">
        <v>7472</v>
      </c>
      <c r="X23" s="410">
        <v>2837</v>
      </c>
      <c r="Y23" s="410">
        <v>1564</v>
      </c>
      <c r="Z23" s="410">
        <v>635</v>
      </c>
      <c r="AA23" s="410">
        <v>3394</v>
      </c>
      <c r="AB23" s="410">
        <v>737</v>
      </c>
      <c r="AC23" s="410">
        <v>331</v>
      </c>
      <c r="AD23" s="410">
        <v>1814</v>
      </c>
      <c r="AE23" s="410">
        <v>1583</v>
      </c>
      <c r="AF23" s="410">
        <v>1282</v>
      </c>
      <c r="AG23" s="410">
        <v>1416</v>
      </c>
      <c r="AH23" s="410">
        <v>2466</v>
      </c>
      <c r="AI23" s="410">
        <v>670</v>
      </c>
      <c r="AJ23" s="410">
        <v>441</v>
      </c>
      <c r="AK23" s="410">
        <v>3577</v>
      </c>
      <c r="AL23" s="410">
        <v>457</v>
      </c>
      <c r="AM23" s="410">
        <v>528</v>
      </c>
      <c r="AN23" s="410">
        <v>1031</v>
      </c>
      <c r="AO23" s="410">
        <v>717</v>
      </c>
      <c r="AP23" s="410">
        <v>2199</v>
      </c>
      <c r="AQ23" s="410">
        <v>202</v>
      </c>
      <c r="AR23" s="411">
        <v>143726</v>
      </c>
      <c r="AS23" s="410">
        <v>2094</v>
      </c>
      <c r="AT23" s="410">
        <v>35174</v>
      </c>
      <c r="AU23" s="410">
        <v>12</v>
      </c>
      <c r="AV23" s="410">
        <v>1040</v>
      </c>
      <c r="AW23" s="410">
        <v>9134</v>
      </c>
      <c r="AX23" s="410">
        <v>-345</v>
      </c>
      <c r="AY23" s="411">
        <v>47109</v>
      </c>
      <c r="AZ23" s="410">
        <v>190835</v>
      </c>
      <c r="BA23" s="411">
        <v>76581</v>
      </c>
      <c r="BB23" s="410">
        <v>123690</v>
      </c>
      <c r="BC23" s="411">
        <v>267416</v>
      </c>
      <c r="BD23" s="410">
        <v>-146233</v>
      </c>
      <c r="BE23" s="411">
        <v>-22543</v>
      </c>
      <c r="BF23" s="409">
        <v>121183</v>
      </c>
      <c r="BH23" s="387">
        <v>35174</v>
      </c>
    </row>
    <row r="24" spans="1:60" ht="15" customHeight="1">
      <c r="A24" s="404">
        <v>21</v>
      </c>
      <c r="B24" s="405" t="s">
        <v>180</v>
      </c>
      <c r="C24" s="406">
        <v>402</v>
      </c>
      <c r="D24" s="406">
        <v>42</v>
      </c>
      <c r="E24" s="406">
        <v>57</v>
      </c>
      <c r="F24" s="406">
        <v>71</v>
      </c>
      <c r="G24" s="406">
        <v>150</v>
      </c>
      <c r="H24" s="406">
        <v>37</v>
      </c>
      <c r="I24" s="406">
        <v>247</v>
      </c>
      <c r="J24" s="406">
        <v>20</v>
      </c>
      <c r="K24" s="406">
        <v>1924</v>
      </c>
      <c r="L24" s="406">
        <v>203</v>
      </c>
      <c r="M24" s="406">
        <v>552</v>
      </c>
      <c r="N24" s="406">
        <v>4670</v>
      </c>
      <c r="O24" s="406">
        <v>1459</v>
      </c>
      <c r="P24" s="406">
        <v>177</v>
      </c>
      <c r="Q24" s="406">
        <v>260</v>
      </c>
      <c r="R24" s="406">
        <v>307</v>
      </c>
      <c r="S24" s="406">
        <v>52</v>
      </c>
      <c r="T24" s="406">
        <v>67</v>
      </c>
      <c r="U24" s="406">
        <v>340</v>
      </c>
      <c r="V24" s="406">
        <v>275</v>
      </c>
      <c r="W24" s="406">
        <v>275</v>
      </c>
      <c r="X24" s="406">
        <v>4555</v>
      </c>
      <c r="Y24" s="406">
        <v>1165</v>
      </c>
      <c r="Z24" s="406">
        <v>126</v>
      </c>
      <c r="AA24" s="406">
        <v>1702</v>
      </c>
      <c r="AB24" s="406">
        <v>628</v>
      </c>
      <c r="AC24" s="406">
        <v>4919</v>
      </c>
      <c r="AD24" s="406">
        <v>2599</v>
      </c>
      <c r="AE24" s="406">
        <v>1009</v>
      </c>
      <c r="AF24" s="406">
        <v>2982</v>
      </c>
      <c r="AG24" s="406">
        <v>1395</v>
      </c>
      <c r="AH24" s="406">
        <v>1747</v>
      </c>
      <c r="AI24" s="406">
        <v>79</v>
      </c>
      <c r="AJ24" s="406">
        <v>83</v>
      </c>
      <c r="AK24" s="406">
        <v>293</v>
      </c>
      <c r="AL24" s="406">
        <v>140</v>
      </c>
      <c r="AM24" s="406">
        <v>187</v>
      </c>
      <c r="AN24" s="406">
        <v>260</v>
      </c>
      <c r="AO24" s="406">
        <v>203</v>
      </c>
      <c r="AP24" s="406">
        <v>0</v>
      </c>
      <c r="AQ24" s="406">
        <v>0</v>
      </c>
      <c r="AR24" s="407">
        <v>35659</v>
      </c>
      <c r="AS24" s="406">
        <v>0</v>
      </c>
      <c r="AT24" s="406">
        <v>0</v>
      </c>
      <c r="AU24" s="406">
        <v>0</v>
      </c>
      <c r="AV24" s="406">
        <v>196632</v>
      </c>
      <c r="AW24" s="406">
        <v>262719</v>
      </c>
      <c r="AX24" s="406">
        <v>0</v>
      </c>
      <c r="AY24" s="407">
        <v>459351</v>
      </c>
      <c r="AZ24" s="406">
        <v>495010</v>
      </c>
      <c r="BA24" s="407">
        <v>220</v>
      </c>
      <c r="BB24" s="406">
        <v>459571</v>
      </c>
      <c r="BC24" s="407">
        <v>495230</v>
      </c>
      <c r="BD24" s="406">
        <v>-23470</v>
      </c>
      <c r="BE24" s="407">
        <v>436101</v>
      </c>
      <c r="BF24" s="405">
        <v>471760</v>
      </c>
      <c r="BH24" s="387">
        <v>0</v>
      </c>
    </row>
    <row r="25" spans="1:60" ht="15" customHeight="1">
      <c r="A25" s="404">
        <v>22</v>
      </c>
      <c r="B25" s="405" t="s">
        <v>181</v>
      </c>
      <c r="C25" s="406">
        <v>1390</v>
      </c>
      <c r="D25" s="406">
        <v>213</v>
      </c>
      <c r="E25" s="406">
        <v>337</v>
      </c>
      <c r="F25" s="406">
        <v>1309</v>
      </c>
      <c r="G25" s="406">
        <v>3288</v>
      </c>
      <c r="H25" s="406">
        <v>511</v>
      </c>
      <c r="I25" s="406">
        <v>3968</v>
      </c>
      <c r="J25" s="406">
        <v>299</v>
      </c>
      <c r="K25" s="406">
        <v>20011</v>
      </c>
      <c r="L25" s="406">
        <v>4185</v>
      </c>
      <c r="M25" s="406">
        <v>8236</v>
      </c>
      <c r="N25" s="406">
        <v>34683</v>
      </c>
      <c r="O25" s="406">
        <v>17782</v>
      </c>
      <c r="P25" s="406">
        <v>1072</v>
      </c>
      <c r="Q25" s="406">
        <v>3280</v>
      </c>
      <c r="R25" s="406">
        <v>7350</v>
      </c>
      <c r="S25" s="406">
        <v>277</v>
      </c>
      <c r="T25" s="406">
        <v>1282</v>
      </c>
      <c r="U25" s="406">
        <v>7410</v>
      </c>
      <c r="V25" s="406">
        <v>3604</v>
      </c>
      <c r="W25" s="406">
        <v>1491</v>
      </c>
      <c r="X25" s="406">
        <v>31011</v>
      </c>
      <c r="Y25" s="406">
        <v>1774</v>
      </c>
      <c r="Z25" s="406">
        <v>3274</v>
      </c>
      <c r="AA25" s="406">
        <v>13990</v>
      </c>
      <c r="AB25" s="406">
        <v>1293</v>
      </c>
      <c r="AC25" s="406">
        <v>1758</v>
      </c>
      <c r="AD25" s="406">
        <v>4524</v>
      </c>
      <c r="AE25" s="406">
        <v>1713</v>
      </c>
      <c r="AF25" s="406">
        <v>4384</v>
      </c>
      <c r="AG25" s="406">
        <v>7378</v>
      </c>
      <c r="AH25" s="406">
        <v>9996</v>
      </c>
      <c r="AI25" s="406">
        <v>212</v>
      </c>
      <c r="AJ25" s="406">
        <v>184</v>
      </c>
      <c r="AK25" s="406">
        <v>1516</v>
      </c>
      <c r="AL25" s="406">
        <v>4526</v>
      </c>
      <c r="AM25" s="406">
        <v>5429</v>
      </c>
      <c r="AN25" s="406">
        <v>2517</v>
      </c>
      <c r="AO25" s="406">
        <v>2646</v>
      </c>
      <c r="AP25" s="406">
        <v>0</v>
      </c>
      <c r="AQ25" s="406">
        <v>164</v>
      </c>
      <c r="AR25" s="407">
        <v>220267</v>
      </c>
      <c r="AS25" s="406">
        <v>62</v>
      </c>
      <c r="AT25" s="406">
        <v>52184</v>
      </c>
      <c r="AU25" s="406">
        <v>0</v>
      </c>
      <c r="AV25" s="406">
        <v>0</v>
      </c>
      <c r="AW25" s="406">
        <v>0</v>
      </c>
      <c r="AX25" s="406">
        <v>0</v>
      </c>
      <c r="AY25" s="407">
        <v>52246</v>
      </c>
      <c r="AZ25" s="406">
        <v>272513</v>
      </c>
      <c r="BA25" s="407">
        <v>187210</v>
      </c>
      <c r="BB25" s="406">
        <v>239456</v>
      </c>
      <c r="BC25" s="407">
        <v>459723</v>
      </c>
      <c r="BD25" s="406">
        <v>-107868</v>
      </c>
      <c r="BE25" s="407">
        <v>131588</v>
      </c>
      <c r="BF25" s="405">
        <v>351855</v>
      </c>
      <c r="BH25" s="387">
        <v>52184</v>
      </c>
    </row>
    <row r="26" spans="1:60" ht="15" customHeight="1">
      <c r="A26" s="404">
        <v>23</v>
      </c>
      <c r="B26" s="405" t="s">
        <v>388</v>
      </c>
      <c r="C26" s="406">
        <v>90</v>
      </c>
      <c r="D26" s="406">
        <v>6</v>
      </c>
      <c r="E26" s="406">
        <v>11</v>
      </c>
      <c r="F26" s="406">
        <v>79</v>
      </c>
      <c r="G26" s="406">
        <v>574</v>
      </c>
      <c r="H26" s="406">
        <v>15</v>
      </c>
      <c r="I26" s="406">
        <v>201</v>
      </c>
      <c r="J26" s="406">
        <v>6</v>
      </c>
      <c r="K26" s="406">
        <v>1166</v>
      </c>
      <c r="L26" s="406">
        <v>258</v>
      </c>
      <c r="M26" s="406">
        <v>85</v>
      </c>
      <c r="N26" s="406">
        <v>770</v>
      </c>
      <c r="O26" s="406">
        <v>303</v>
      </c>
      <c r="P26" s="406">
        <v>32</v>
      </c>
      <c r="Q26" s="406">
        <v>115</v>
      </c>
      <c r="R26" s="406">
        <v>224</v>
      </c>
      <c r="S26" s="406">
        <v>19</v>
      </c>
      <c r="T26" s="406">
        <v>28</v>
      </c>
      <c r="U26" s="406">
        <v>230</v>
      </c>
      <c r="V26" s="406">
        <v>142</v>
      </c>
      <c r="W26" s="406">
        <v>338</v>
      </c>
      <c r="X26" s="406">
        <v>182</v>
      </c>
      <c r="Y26" s="406">
        <v>103</v>
      </c>
      <c r="Z26" s="406">
        <v>401</v>
      </c>
      <c r="AA26" s="406">
        <v>1392</v>
      </c>
      <c r="AB26" s="406">
        <v>290</v>
      </c>
      <c r="AC26" s="406">
        <v>158</v>
      </c>
      <c r="AD26" s="406">
        <v>1336</v>
      </c>
      <c r="AE26" s="406">
        <v>737</v>
      </c>
      <c r="AF26" s="406">
        <v>1458</v>
      </c>
      <c r="AG26" s="406">
        <v>2641</v>
      </c>
      <c r="AH26" s="406">
        <v>3758</v>
      </c>
      <c r="AI26" s="406">
        <v>102</v>
      </c>
      <c r="AJ26" s="406">
        <v>18</v>
      </c>
      <c r="AK26" s="406">
        <v>206</v>
      </c>
      <c r="AL26" s="406">
        <v>923</v>
      </c>
      <c r="AM26" s="406">
        <v>1388</v>
      </c>
      <c r="AN26" s="406">
        <v>387</v>
      </c>
      <c r="AO26" s="406">
        <v>822</v>
      </c>
      <c r="AP26" s="406">
        <v>0</v>
      </c>
      <c r="AQ26" s="406">
        <v>50</v>
      </c>
      <c r="AR26" s="407">
        <v>21044</v>
      </c>
      <c r="AS26" s="406">
        <v>25</v>
      </c>
      <c r="AT26" s="406">
        <v>15897</v>
      </c>
      <c r="AU26" s="406">
        <v>-45</v>
      </c>
      <c r="AV26" s="406">
        <v>0</v>
      </c>
      <c r="AW26" s="406">
        <v>0</v>
      </c>
      <c r="AX26" s="406">
        <v>0</v>
      </c>
      <c r="AY26" s="407">
        <v>15877</v>
      </c>
      <c r="AZ26" s="406">
        <v>36921</v>
      </c>
      <c r="BA26" s="407">
        <v>0</v>
      </c>
      <c r="BB26" s="406">
        <v>15877</v>
      </c>
      <c r="BC26" s="407">
        <v>36921</v>
      </c>
      <c r="BD26" s="406">
        <v>0</v>
      </c>
      <c r="BE26" s="407">
        <v>15877</v>
      </c>
      <c r="BF26" s="405">
        <v>36921</v>
      </c>
      <c r="BH26" s="387">
        <v>15897</v>
      </c>
    </row>
    <row r="27" spans="1:60" ht="15" customHeight="1">
      <c r="A27" s="404">
        <v>24</v>
      </c>
      <c r="B27" s="405" t="s">
        <v>389</v>
      </c>
      <c r="C27" s="406">
        <v>39</v>
      </c>
      <c r="D27" s="406">
        <v>4</v>
      </c>
      <c r="E27" s="406">
        <v>0</v>
      </c>
      <c r="F27" s="406">
        <v>44</v>
      </c>
      <c r="G27" s="406">
        <v>121</v>
      </c>
      <c r="H27" s="406">
        <v>2</v>
      </c>
      <c r="I27" s="406">
        <v>113</v>
      </c>
      <c r="J27" s="406">
        <v>5</v>
      </c>
      <c r="K27" s="406">
        <v>843</v>
      </c>
      <c r="L27" s="406">
        <v>11</v>
      </c>
      <c r="M27" s="406">
        <v>145</v>
      </c>
      <c r="N27" s="406">
        <v>260</v>
      </c>
      <c r="O27" s="406">
        <v>19</v>
      </c>
      <c r="P27" s="406">
        <v>1</v>
      </c>
      <c r="Q27" s="406">
        <v>18</v>
      </c>
      <c r="R27" s="406">
        <v>123</v>
      </c>
      <c r="S27" s="406">
        <v>6</v>
      </c>
      <c r="T27" s="406">
        <v>7</v>
      </c>
      <c r="U27" s="406">
        <v>133</v>
      </c>
      <c r="V27" s="406">
        <v>3</v>
      </c>
      <c r="W27" s="406">
        <v>750</v>
      </c>
      <c r="X27" s="406">
        <v>1919</v>
      </c>
      <c r="Y27" s="406">
        <v>43</v>
      </c>
      <c r="Z27" s="406">
        <v>0</v>
      </c>
      <c r="AA27" s="406">
        <v>578</v>
      </c>
      <c r="AB27" s="406">
        <v>486</v>
      </c>
      <c r="AC27" s="406">
        <v>5</v>
      </c>
      <c r="AD27" s="406">
        <v>778</v>
      </c>
      <c r="AE27" s="406">
        <v>894</v>
      </c>
      <c r="AF27" s="406">
        <v>6698</v>
      </c>
      <c r="AG27" s="406">
        <v>1150</v>
      </c>
      <c r="AH27" s="406">
        <v>1816</v>
      </c>
      <c r="AI27" s="406">
        <v>1</v>
      </c>
      <c r="AJ27" s="406">
        <v>21</v>
      </c>
      <c r="AK27" s="406">
        <v>55</v>
      </c>
      <c r="AL27" s="406">
        <v>2515</v>
      </c>
      <c r="AM27" s="406">
        <v>1613</v>
      </c>
      <c r="AN27" s="406">
        <v>596</v>
      </c>
      <c r="AO27" s="406">
        <v>679</v>
      </c>
      <c r="AP27" s="406">
        <v>0</v>
      </c>
      <c r="AQ27" s="406">
        <v>393</v>
      </c>
      <c r="AR27" s="407">
        <v>22887</v>
      </c>
      <c r="AS27" s="406">
        <v>0</v>
      </c>
      <c r="AT27" s="406">
        <v>1587</v>
      </c>
      <c r="AU27" s="406">
        <v>4629</v>
      </c>
      <c r="AV27" s="406">
        <v>0</v>
      </c>
      <c r="AW27" s="406">
        <v>0</v>
      </c>
      <c r="AX27" s="406">
        <v>0</v>
      </c>
      <c r="AY27" s="407">
        <v>6216</v>
      </c>
      <c r="AZ27" s="406">
        <v>29103</v>
      </c>
      <c r="BA27" s="407">
        <v>17018</v>
      </c>
      <c r="BB27" s="406">
        <v>23234</v>
      </c>
      <c r="BC27" s="407">
        <v>46121</v>
      </c>
      <c r="BD27" s="406">
        <v>-1757</v>
      </c>
      <c r="BE27" s="407">
        <v>21477</v>
      </c>
      <c r="BF27" s="405">
        <v>44364</v>
      </c>
      <c r="BH27" s="387">
        <v>1587</v>
      </c>
    </row>
    <row r="28" spans="1:60" ht="15" customHeight="1">
      <c r="A28" s="408">
        <v>25</v>
      </c>
      <c r="B28" s="409" t="s">
        <v>182</v>
      </c>
      <c r="C28" s="410">
        <v>9566</v>
      </c>
      <c r="D28" s="410">
        <v>693</v>
      </c>
      <c r="E28" s="410">
        <v>3140</v>
      </c>
      <c r="F28" s="410">
        <v>583</v>
      </c>
      <c r="G28" s="410">
        <v>16552</v>
      </c>
      <c r="H28" s="410">
        <v>1402</v>
      </c>
      <c r="I28" s="410">
        <v>4841</v>
      </c>
      <c r="J28" s="410">
        <v>880</v>
      </c>
      <c r="K28" s="410">
        <v>15450</v>
      </c>
      <c r="L28" s="410">
        <v>5802</v>
      </c>
      <c r="M28" s="410">
        <v>2702</v>
      </c>
      <c r="N28" s="410">
        <v>12583</v>
      </c>
      <c r="O28" s="410">
        <v>7038</v>
      </c>
      <c r="P28" s="410">
        <v>2394</v>
      </c>
      <c r="Q28" s="410">
        <v>12130</v>
      </c>
      <c r="R28" s="410">
        <v>8962</v>
      </c>
      <c r="S28" s="410">
        <v>1698</v>
      </c>
      <c r="T28" s="410">
        <v>9096</v>
      </c>
      <c r="U28" s="410">
        <v>23399</v>
      </c>
      <c r="V28" s="410">
        <v>5378</v>
      </c>
      <c r="W28" s="410">
        <v>25026</v>
      </c>
      <c r="X28" s="410">
        <v>6388</v>
      </c>
      <c r="Y28" s="410">
        <v>734</v>
      </c>
      <c r="Z28" s="410">
        <v>654</v>
      </c>
      <c r="AA28" s="410">
        <v>6209</v>
      </c>
      <c r="AB28" s="410">
        <v>1257</v>
      </c>
      <c r="AC28" s="410">
        <v>703</v>
      </c>
      <c r="AD28" s="410">
        <v>13708</v>
      </c>
      <c r="AE28" s="410">
        <v>2378</v>
      </c>
      <c r="AF28" s="410">
        <v>3598</v>
      </c>
      <c r="AG28" s="410">
        <v>3370</v>
      </c>
      <c r="AH28" s="410">
        <v>36730</v>
      </c>
      <c r="AI28" s="410">
        <v>1767</v>
      </c>
      <c r="AJ28" s="410">
        <v>681</v>
      </c>
      <c r="AK28" s="410">
        <v>5250</v>
      </c>
      <c r="AL28" s="410">
        <v>4173</v>
      </c>
      <c r="AM28" s="410">
        <v>18454</v>
      </c>
      <c r="AN28" s="410">
        <v>1468</v>
      </c>
      <c r="AO28" s="410">
        <v>2342</v>
      </c>
      <c r="AP28" s="410">
        <v>2570</v>
      </c>
      <c r="AQ28" s="410">
        <v>365</v>
      </c>
      <c r="AR28" s="411">
        <v>282114</v>
      </c>
      <c r="AS28" s="410">
        <v>15257</v>
      </c>
      <c r="AT28" s="410">
        <v>395788</v>
      </c>
      <c r="AU28" s="410">
        <v>65</v>
      </c>
      <c r="AV28" s="410">
        <v>4448</v>
      </c>
      <c r="AW28" s="410">
        <v>62874</v>
      </c>
      <c r="AX28" s="410">
        <v>1595</v>
      </c>
      <c r="AY28" s="411">
        <v>480027</v>
      </c>
      <c r="AZ28" s="410">
        <v>762141</v>
      </c>
      <c r="BA28" s="411">
        <v>256433</v>
      </c>
      <c r="BB28" s="410">
        <v>736460</v>
      </c>
      <c r="BC28" s="411">
        <v>1018574</v>
      </c>
      <c r="BD28" s="410">
        <v>-441183</v>
      </c>
      <c r="BE28" s="411">
        <v>295277</v>
      </c>
      <c r="BF28" s="409">
        <v>577391</v>
      </c>
      <c r="BH28" s="387">
        <v>395788</v>
      </c>
    </row>
    <row r="29" spans="1:60" ht="15" customHeight="1">
      <c r="A29" s="404">
        <v>26</v>
      </c>
      <c r="B29" s="405" t="s">
        <v>183</v>
      </c>
      <c r="C29" s="406">
        <v>761</v>
      </c>
      <c r="D29" s="406">
        <v>172</v>
      </c>
      <c r="E29" s="406">
        <v>394</v>
      </c>
      <c r="F29" s="406">
        <v>1018</v>
      </c>
      <c r="G29" s="406">
        <v>3769</v>
      </c>
      <c r="H29" s="406">
        <v>287</v>
      </c>
      <c r="I29" s="406">
        <v>665</v>
      </c>
      <c r="J29" s="406">
        <v>118</v>
      </c>
      <c r="K29" s="406">
        <v>5897</v>
      </c>
      <c r="L29" s="406">
        <v>2033</v>
      </c>
      <c r="M29" s="406">
        <v>1003</v>
      </c>
      <c r="N29" s="406">
        <v>5585</v>
      </c>
      <c r="O29" s="406">
        <v>3254</v>
      </c>
      <c r="P29" s="406">
        <v>655</v>
      </c>
      <c r="Q29" s="406">
        <v>1564</v>
      </c>
      <c r="R29" s="406">
        <v>1153</v>
      </c>
      <c r="S29" s="406">
        <v>158</v>
      </c>
      <c r="T29" s="406">
        <v>942</v>
      </c>
      <c r="U29" s="406">
        <v>3479</v>
      </c>
      <c r="V29" s="406">
        <v>549</v>
      </c>
      <c r="W29" s="406">
        <v>6206</v>
      </c>
      <c r="X29" s="406">
        <v>6185</v>
      </c>
      <c r="Y29" s="406">
        <v>989</v>
      </c>
      <c r="Z29" s="406">
        <v>1216</v>
      </c>
      <c r="AA29" s="406">
        <v>9747</v>
      </c>
      <c r="AB29" s="406">
        <v>10097</v>
      </c>
      <c r="AC29" s="406">
        <v>39306</v>
      </c>
      <c r="AD29" s="406">
        <v>13030</v>
      </c>
      <c r="AE29" s="406">
        <v>1682</v>
      </c>
      <c r="AF29" s="406">
        <v>7686</v>
      </c>
      <c r="AG29" s="406">
        <v>2966</v>
      </c>
      <c r="AH29" s="406">
        <v>6681</v>
      </c>
      <c r="AI29" s="406">
        <v>1174</v>
      </c>
      <c r="AJ29" s="406">
        <v>1942</v>
      </c>
      <c r="AK29" s="406">
        <v>1138</v>
      </c>
      <c r="AL29" s="406">
        <v>1587</v>
      </c>
      <c r="AM29" s="406">
        <v>853</v>
      </c>
      <c r="AN29" s="406">
        <v>689</v>
      </c>
      <c r="AO29" s="406">
        <v>260</v>
      </c>
      <c r="AP29" s="406">
        <v>0</v>
      </c>
      <c r="AQ29" s="406">
        <v>103</v>
      </c>
      <c r="AR29" s="407">
        <v>146993</v>
      </c>
      <c r="AS29" s="406">
        <v>3</v>
      </c>
      <c r="AT29" s="406">
        <v>148135</v>
      </c>
      <c r="AU29" s="406">
        <v>0</v>
      </c>
      <c r="AV29" s="406">
        <v>0</v>
      </c>
      <c r="AW29" s="406">
        <v>0</v>
      </c>
      <c r="AX29" s="406">
        <v>0</v>
      </c>
      <c r="AY29" s="407">
        <v>148138</v>
      </c>
      <c r="AZ29" s="406">
        <v>295131</v>
      </c>
      <c r="BA29" s="407">
        <v>14105</v>
      </c>
      <c r="BB29" s="406">
        <v>162243</v>
      </c>
      <c r="BC29" s="407">
        <v>309236</v>
      </c>
      <c r="BD29" s="406">
        <v>-73827</v>
      </c>
      <c r="BE29" s="407">
        <v>88416</v>
      </c>
      <c r="BF29" s="405">
        <v>235409</v>
      </c>
      <c r="BH29" s="387">
        <v>148135</v>
      </c>
    </row>
    <row r="30" spans="1:60" ht="15" customHeight="1">
      <c r="A30" s="404">
        <v>27</v>
      </c>
      <c r="B30" s="405" t="s">
        <v>184</v>
      </c>
      <c r="C30" s="406">
        <v>125</v>
      </c>
      <c r="D30" s="406">
        <v>19</v>
      </c>
      <c r="E30" s="406">
        <v>23</v>
      </c>
      <c r="F30" s="406">
        <v>70</v>
      </c>
      <c r="G30" s="406">
        <v>409</v>
      </c>
      <c r="H30" s="406">
        <v>38</v>
      </c>
      <c r="I30" s="406">
        <v>79</v>
      </c>
      <c r="J30" s="406">
        <v>32</v>
      </c>
      <c r="K30" s="406">
        <v>973</v>
      </c>
      <c r="L30" s="406">
        <v>115</v>
      </c>
      <c r="M30" s="406">
        <v>134</v>
      </c>
      <c r="N30" s="406">
        <v>800</v>
      </c>
      <c r="O30" s="406">
        <v>82</v>
      </c>
      <c r="P30" s="406">
        <v>172</v>
      </c>
      <c r="Q30" s="406">
        <v>434</v>
      </c>
      <c r="R30" s="406">
        <v>193</v>
      </c>
      <c r="S30" s="406">
        <v>37</v>
      </c>
      <c r="T30" s="406">
        <v>513</v>
      </c>
      <c r="U30" s="406">
        <v>400</v>
      </c>
      <c r="V30" s="406">
        <v>186</v>
      </c>
      <c r="W30" s="406">
        <v>1146</v>
      </c>
      <c r="X30" s="406">
        <v>1047</v>
      </c>
      <c r="Y30" s="406">
        <v>35</v>
      </c>
      <c r="Z30" s="406">
        <v>60</v>
      </c>
      <c r="AA30" s="406">
        <v>10219</v>
      </c>
      <c r="AB30" s="406">
        <v>2587</v>
      </c>
      <c r="AC30" s="406">
        <v>13375</v>
      </c>
      <c r="AD30" s="406">
        <v>10522</v>
      </c>
      <c r="AE30" s="406">
        <v>2157</v>
      </c>
      <c r="AF30" s="406">
        <v>316</v>
      </c>
      <c r="AG30" s="406">
        <v>500</v>
      </c>
      <c r="AH30" s="406">
        <v>6966</v>
      </c>
      <c r="AI30" s="406">
        <v>580</v>
      </c>
      <c r="AJ30" s="406">
        <v>426</v>
      </c>
      <c r="AK30" s="406">
        <v>1137</v>
      </c>
      <c r="AL30" s="406">
        <v>569</v>
      </c>
      <c r="AM30" s="406">
        <v>1043</v>
      </c>
      <c r="AN30" s="406">
        <v>324</v>
      </c>
      <c r="AO30" s="406">
        <v>1248</v>
      </c>
      <c r="AP30" s="406">
        <v>0</v>
      </c>
      <c r="AQ30" s="406">
        <v>687</v>
      </c>
      <c r="AR30" s="407">
        <v>59778</v>
      </c>
      <c r="AS30" s="406">
        <v>0</v>
      </c>
      <c r="AT30" s="406">
        <v>458483</v>
      </c>
      <c r="AU30" s="406">
        <v>188</v>
      </c>
      <c r="AV30" s="406">
        <v>0</v>
      </c>
      <c r="AW30" s="406">
        <v>10187</v>
      </c>
      <c r="AX30" s="406">
        <v>0</v>
      </c>
      <c r="AY30" s="407">
        <v>468858</v>
      </c>
      <c r="AZ30" s="406">
        <v>528636</v>
      </c>
      <c r="BA30" s="407">
        <v>473</v>
      </c>
      <c r="BB30" s="406">
        <v>469331</v>
      </c>
      <c r="BC30" s="407">
        <v>529109</v>
      </c>
      <c r="BD30" s="406">
        <v>-2755</v>
      </c>
      <c r="BE30" s="407">
        <v>466576</v>
      </c>
      <c r="BF30" s="405">
        <v>526354</v>
      </c>
      <c r="BH30" s="387">
        <v>458483</v>
      </c>
    </row>
    <row r="31" spans="1:60" ht="15" customHeight="1">
      <c r="A31" s="404">
        <v>28</v>
      </c>
      <c r="B31" s="405" t="s">
        <v>303</v>
      </c>
      <c r="C31" s="406">
        <v>8166</v>
      </c>
      <c r="D31" s="406">
        <v>2077</v>
      </c>
      <c r="E31" s="406">
        <v>1854</v>
      </c>
      <c r="F31" s="406">
        <v>6879</v>
      </c>
      <c r="G31" s="406">
        <v>9116</v>
      </c>
      <c r="H31" s="406">
        <v>441</v>
      </c>
      <c r="I31" s="406">
        <v>2843</v>
      </c>
      <c r="J31" s="406">
        <v>419</v>
      </c>
      <c r="K31" s="406">
        <v>14882</v>
      </c>
      <c r="L31" s="406">
        <v>11414</v>
      </c>
      <c r="M31" s="406">
        <v>5673</v>
      </c>
      <c r="N31" s="406">
        <v>21383</v>
      </c>
      <c r="O31" s="406">
        <v>21840</v>
      </c>
      <c r="P31" s="406">
        <v>1642</v>
      </c>
      <c r="Q31" s="406">
        <v>6220</v>
      </c>
      <c r="R31" s="406">
        <v>4343</v>
      </c>
      <c r="S31" s="406">
        <v>673</v>
      </c>
      <c r="T31" s="406">
        <v>2676</v>
      </c>
      <c r="U31" s="406">
        <v>11059</v>
      </c>
      <c r="V31" s="406">
        <v>18254</v>
      </c>
      <c r="W31" s="406">
        <v>20675</v>
      </c>
      <c r="X31" s="406">
        <v>13066</v>
      </c>
      <c r="Y31" s="406">
        <v>824</v>
      </c>
      <c r="Z31" s="406">
        <v>2744</v>
      </c>
      <c r="AA31" s="406">
        <v>30377</v>
      </c>
      <c r="AB31" s="406">
        <v>8395</v>
      </c>
      <c r="AC31" s="406">
        <v>1294</v>
      </c>
      <c r="AD31" s="406">
        <v>90507</v>
      </c>
      <c r="AE31" s="406">
        <v>6023</v>
      </c>
      <c r="AF31" s="406">
        <v>12635</v>
      </c>
      <c r="AG31" s="406">
        <v>6979</v>
      </c>
      <c r="AH31" s="406">
        <v>11576</v>
      </c>
      <c r="AI31" s="406">
        <v>1762</v>
      </c>
      <c r="AJ31" s="406">
        <v>1191</v>
      </c>
      <c r="AK31" s="406">
        <v>3963</v>
      </c>
      <c r="AL31" s="406">
        <v>8607</v>
      </c>
      <c r="AM31" s="406">
        <v>3917</v>
      </c>
      <c r="AN31" s="406">
        <v>2399</v>
      </c>
      <c r="AO31" s="406">
        <v>2647</v>
      </c>
      <c r="AP31" s="406">
        <v>576</v>
      </c>
      <c r="AQ31" s="406">
        <v>3425</v>
      </c>
      <c r="AR31" s="407">
        <v>385436</v>
      </c>
      <c r="AS31" s="406">
        <v>3817</v>
      </c>
      <c r="AT31" s="406">
        <v>138675</v>
      </c>
      <c r="AU31" s="406">
        <v>1159</v>
      </c>
      <c r="AV31" s="406">
        <v>527</v>
      </c>
      <c r="AW31" s="406">
        <v>6869</v>
      </c>
      <c r="AX31" s="406">
        <v>520</v>
      </c>
      <c r="AY31" s="407">
        <v>151567</v>
      </c>
      <c r="AZ31" s="406">
        <v>537003</v>
      </c>
      <c r="BA31" s="407">
        <v>263257</v>
      </c>
      <c r="BB31" s="406">
        <v>414824</v>
      </c>
      <c r="BC31" s="407">
        <v>800260</v>
      </c>
      <c r="BD31" s="406">
        <v>-287377</v>
      </c>
      <c r="BE31" s="407">
        <v>127447</v>
      </c>
      <c r="BF31" s="405">
        <v>512883</v>
      </c>
      <c r="BH31" s="387">
        <v>138674</v>
      </c>
    </row>
    <row r="32" spans="1:60" ht="15" customHeight="1">
      <c r="A32" s="404">
        <v>29</v>
      </c>
      <c r="B32" s="405" t="s">
        <v>185</v>
      </c>
      <c r="C32" s="406">
        <v>524</v>
      </c>
      <c r="D32" s="406">
        <v>47</v>
      </c>
      <c r="E32" s="406">
        <v>188</v>
      </c>
      <c r="F32" s="406">
        <v>260</v>
      </c>
      <c r="G32" s="406">
        <v>1415</v>
      </c>
      <c r="H32" s="406">
        <v>110</v>
      </c>
      <c r="I32" s="406">
        <v>354</v>
      </c>
      <c r="J32" s="406">
        <v>92</v>
      </c>
      <c r="K32" s="406">
        <v>3896</v>
      </c>
      <c r="L32" s="406">
        <v>355</v>
      </c>
      <c r="M32" s="406">
        <v>605</v>
      </c>
      <c r="N32" s="406">
        <v>2830</v>
      </c>
      <c r="O32" s="406">
        <v>1088</v>
      </c>
      <c r="P32" s="406">
        <v>281</v>
      </c>
      <c r="Q32" s="406">
        <v>1462</v>
      </c>
      <c r="R32" s="406">
        <v>1920</v>
      </c>
      <c r="S32" s="406">
        <v>485</v>
      </c>
      <c r="T32" s="406">
        <v>2515</v>
      </c>
      <c r="U32" s="406">
        <v>1763</v>
      </c>
      <c r="V32" s="406">
        <v>641</v>
      </c>
      <c r="W32" s="406">
        <v>3979</v>
      </c>
      <c r="X32" s="406">
        <v>3660</v>
      </c>
      <c r="Y32" s="406">
        <v>1620</v>
      </c>
      <c r="Z32" s="406">
        <v>432</v>
      </c>
      <c r="AA32" s="406">
        <v>21844</v>
      </c>
      <c r="AB32" s="406">
        <v>13835</v>
      </c>
      <c r="AC32" s="406">
        <v>1765</v>
      </c>
      <c r="AD32" s="406">
        <v>6180</v>
      </c>
      <c r="AE32" s="406">
        <v>45769</v>
      </c>
      <c r="AF32" s="406">
        <v>11092</v>
      </c>
      <c r="AG32" s="406">
        <v>3779</v>
      </c>
      <c r="AH32" s="406">
        <v>10323</v>
      </c>
      <c r="AI32" s="406">
        <v>3227</v>
      </c>
      <c r="AJ32" s="406">
        <v>723</v>
      </c>
      <c r="AK32" s="406">
        <v>15188</v>
      </c>
      <c r="AL32" s="406">
        <v>2032</v>
      </c>
      <c r="AM32" s="406">
        <v>2439</v>
      </c>
      <c r="AN32" s="406">
        <v>2148</v>
      </c>
      <c r="AO32" s="406">
        <v>1327</v>
      </c>
      <c r="AP32" s="406">
        <v>0</v>
      </c>
      <c r="AQ32" s="406">
        <v>2736</v>
      </c>
      <c r="AR32" s="407">
        <v>174929</v>
      </c>
      <c r="AS32" s="406">
        <v>1658</v>
      </c>
      <c r="AT32" s="406">
        <v>123597</v>
      </c>
      <c r="AU32" s="406">
        <v>84</v>
      </c>
      <c r="AV32" s="406">
        <v>8996</v>
      </c>
      <c r="AW32" s="406">
        <v>47635</v>
      </c>
      <c r="AX32" s="406">
        <v>-270</v>
      </c>
      <c r="AY32" s="407">
        <v>181700</v>
      </c>
      <c r="AZ32" s="406">
        <v>356629</v>
      </c>
      <c r="BA32" s="407">
        <v>23982</v>
      </c>
      <c r="BB32" s="406">
        <v>205682</v>
      </c>
      <c r="BC32" s="407">
        <v>380611</v>
      </c>
      <c r="BD32" s="406">
        <v>-148670</v>
      </c>
      <c r="BE32" s="407">
        <v>57012</v>
      </c>
      <c r="BF32" s="405">
        <v>231941</v>
      </c>
      <c r="BH32" s="387">
        <v>123597</v>
      </c>
    </row>
    <row r="33" spans="1:60" ht="15" customHeight="1">
      <c r="A33" s="408">
        <v>30</v>
      </c>
      <c r="B33" s="409" t="s">
        <v>186</v>
      </c>
      <c r="C33" s="410">
        <v>0</v>
      </c>
      <c r="D33" s="410">
        <v>0</v>
      </c>
      <c r="E33" s="410">
        <v>0</v>
      </c>
      <c r="F33" s="410">
        <v>0</v>
      </c>
      <c r="G33" s="410">
        <v>0</v>
      </c>
      <c r="H33" s="410">
        <v>0</v>
      </c>
      <c r="I33" s="410">
        <v>0</v>
      </c>
      <c r="J33" s="410">
        <v>0</v>
      </c>
      <c r="K33" s="410">
        <v>0</v>
      </c>
      <c r="L33" s="410">
        <v>0</v>
      </c>
      <c r="M33" s="410">
        <v>0</v>
      </c>
      <c r="N33" s="410">
        <v>0</v>
      </c>
      <c r="O33" s="410">
        <v>0</v>
      </c>
      <c r="P33" s="410">
        <v>0</v>
      </c>
      <c r="Q33" s="410">
        <v>0</v>
      </c>
      <c r="R33" s="410">
        <v>0</v>
      </c>
      <c r="S33" s="410">
        <v>0</v>
      </c>
      <c r="T33" s="410">
        <v>0</v>
      </c>
      <c r="U33" s="410">
        <v>0</v>
      </c>
      <c r="V33" s="410">
        <v>0</v>
      </c>
      <c r="W33" s="410">
        <v>0</v>
      </c>
      <c r="X33" s="410">
        <v>0</v>
      </c>
      <c r="Y33" s="410">
        <v>0</v>
      </c>
      <c r="Z33" s="410">
        <v>0</v>
      </c>
      <c r="AA33" s="410">
        <v>0</v>
      </c>
      <c r="AB33" s="410">
        <v>0</v>
      </c>
      <c r="AC33" s="410">
        <v>0</v>
      </c>
      <c r="AD33" s="410">
        <v>0</v>
      </c>
      <c r="AE33" s="410">
        <v>0</v>
      </c>
      <c r="AF33" s="410">
        <v>0</v>
      </c>
      <c r="AG33" s="410">
        <v>0</v>
      </c>
      <c r="AH33" s="410">
        <v>0</v>
      </c>
      <c r="AI33" s="410">
        <v>0</v>
      </c>
      <c r="AJ33" s="410">
        <v>0</v>
      </c>
      <c r="AK33" s="410">
        <v>0</v>
      </c>
      <c r="AL33" s="410">
        <v>0</v>
      </c>
      <c r="AM33" s="410">
        <v>0</v>
      </c>
      <c r="AN33" s="410">
        <v>0</v>
      </c>
      <c r="AO33" s="410">
        <v>0</v>
      </c>
      <c r="AP33" s="410">
        <v>0</v>
      </c>
      <c r="AQ33" s="410">
        <v>8937</v>
      </c>
      <c r="AR33" s="411">
        <v>8937</v>
      </c>
      <c r="AS33" s="410">
        <v>0</v>
      </c>
      <c r="AT33" s="410">
        <v>12307</v>
      </c>
      <c r="AU33" s="410">
        <v>343946</v>
      </c>
      <c r="AV33" s="410">
        <v>0</v>
      </c>
      <c r="AW33" s="410">
        <v>0</v>
      </c>
      <c r="AX33" s="410">
        <v>0</v>
      </c>
      <c r="AY33" s="411">
        <v>356253</v>
      </c>
      <c r="AZ33" s="410">
        <v>365190</v>
      </c>
      <c r="BA33" s="411">
        <v>0</v>
      </c>
      <c r="BB33" s="410">
        <v>356253</v>
      </c>
      <c r="BC33" s="411">
        <v>365190</v>
      </c>
      <c r="BD33" s="410">
        <v>0</v>
      </c>
      <c r="BE33" s="411">
        <v>356253</v>
      </c>
      <c r="BF33" s="409">
        <v>365190</v>
      </c>
      <c r="BH33" s="387">
        <v>12307</v>
      </c>
    </row>
    <row r="34" spans="1:60" ht="15" customHeight="1">
      <c r="A34" s="404">
        <v>31</v>
      </c>
      <c r="B34" s="405" t="s">
        <v>187</v>
      </c>
      <c r="C34" s="406">
        <v>4</v>
      </c>
      <c r="D34" s="406">
        <v>6</v>
      </c>
      <c r="E34" s="406">
        <v>0</v>
      </c>
      <c r="F34" s="406">
        <v>28</v>
      </c>
      <c r="G34" s="406">
        <v>65</v>
      </c>
      <c r="H34" s="406">
        <v>0</v>
      </c>
      <c r="I34" s="406">
        <v>8</v>
      </c>
      <c r="J34" s="406">
        <v>0</v>
      </c>
      <c r="K34" s="406">
        <v>243</v>
      </c>
      <c r="L34" s="406">
        <v>3</v>
      </c>
      <c r="M34" s="406">
        <v>66</v>
      </c>
      <c r="N34" s="406">
        <v>29</v>
      </c>
      <c r="O34" s="406">
        <v>0</v>
      </c>
      <c r="P34" s="406">
        <v>29</v>
      </c>
      <c r="Q34" s="406">
        <v>99</v>
      </c>
      <c r="R34" s="406">
        <v>211</v>
      </c>
      <c r="S34" s="406">
        <v>27</v>
      </c>
      <c r="T34" s="406">
        <v>66</v>
      </c>
      <c r="U34" s="406">
        <v>129</v>
      </c>
      <c r="V34" s="406">
        <v>12</v>
      </c>
      <c r="W34" s="406">
        <v>77</v>
      </c>
      <c r="X34" s="406">
        <v>180</v>
      </c>
      <c r="Y34" s="406">
        <v>4</v>
      </c>
      <c r="Z34" s="406">
        <v>6</v>
      </c>
      <c r="AA34" s="406">
        <v>123</v>
      </c>
      <c r="AB34" s="406">
        <v>49</v>
      </c>
      <c r="AC34" s="406">
        <v>0</v>
      </c>
      <c r="AD34" s="406">
        <v>206</v>
      </c>
      <c r="AE34" s="406">
        <v>980</v>
      </c>
      <c r="AF34" s="406">
        <v>47</v>
      </c>
      <c r="AG34" s="406">
        <v>0</v>
      </c>
      <c r="AH34" s="406">
        <v>70</v>
      </c>
      <c r="AI34" s="406">
        <v>0</v>
      </c>
      <c r="AJ34" s="406">
        <v>21</v>
      </c>
      <c r="AK34" s="406">
        <v>116</v>
      </c>
      <c r="AL34" s="406">
        <v>18</v>
      </c>
      <c r="AM34" s="406">
        <v>65</v>
      </c>
      <c r="AN34" s="406">
        <v>14</v>
      </c>
      <c r="AO34" s="406">
        <v>53</v>
      </c>
      <c r="AP34" s="406">
        <v>0</v>
      </c>
      <c r="AQ34" s="406">
        <v>6</v>
      </c>
      <c r="AR34" s="407">
        <v>3060</v>
      </c>
      <c r="AS34" s="406">
        <v>0</v>
      </c>
      <c r="AT34" s="406">
        <v>59674</v>
      </c>
      <c r="AU34" s="406">
        <v>194057</v>
      </c>
      <c r="AV34" s="406">
        <v>23466</v>
      </c>
      <c r="AW34" s="406">
        <v>133046</v>
      </c>
      <c r="AX34" s="406">
        <v>0</v>
      </c>
      <c r="AY34" s="407">
        <v>410243</v>
      </c>
      <c r="AZ34" s="406">
        <v>413303</v>
      </c>
      <c r="BA34" s="407">
        <v>6204</v>
      </c>
      <c r="BB34" s="406">
        <v>416447</v>
      </c>
      <c r="BC34" s="407">
        <v>419507</v>
      </c>
      <c r="BD34" s="406">
        <v>-129305</v>
      </c>
      <c r="BE34" s="407">
        <v>287142</v>
      </c>
      <c r="BF34" s="405">
        <v>290202</v>
      </c>
      <c r="BH34" s="387">
        <v>44568</v>
      </c>
    </row>
    <row r="35" spans="1:60" ht="15" customHeight="1">
      <c r="A35" s="404">
        <v>32</v>
      </c>
      <c r="B35" s="405" t="s">
        <v>304</v>
      </c>
      <c r="C35" s="406">
        <v>47</v>
      </c>
      <c r="D35" s="406">
        <v>0</v>
      </c>
      <c r="E35" s="406">
        <v>0</v>
      </c>
      <c r="F35" s="406">
        <v>0</v>
      </c>
      <c r="G35" s="406">
        <v>0</v>
      </c>
      <c r="H35" s="406">
        <v>0</v>
      </c>
      <c r="I35" s="406">
        <v>0</v>
      </c>
      <c r="J35" s="406">
        <v>0</v>
      </c>
      <c r="K35" s="406">
        <v>2</v>
      </c>
      <c r="L35" s="406">
        <v>0</v>
      </c>
      <c r="M35" s="406">
        <v>0</v>
      </c>
      <c r="N35" s="406">
        <v>3</v>
      </c>
      <c r="O35" s="406">
        <v>0</v>
      </c>
      <c r="P35" s="406">
        <v>0</v>
      </c>
      <c r="Q35" s="406">
        <v>0</v>
      </c>
      <c r="R35" s="406">
        <v>0</v>
      </c>
      <c r="S35" s="406">
        <v>0</v>
      </c>
      <c r="T35" s="406">
        <v>0</v>
      </c>
      <c r="U35" s="406">
        <v>0</v>
      </c>
      <c r="V35" s="406">
        <v>0</v>
      </c>
      <c r="W35" s="406">
        <v>0</v>
      </c>
      <c r="X35" s="406">
        <v>2</v>
      </c>
      <c r="Y35" s="406">
        <v>11</v>
      </c>
      <c r="Z35" s="406">
        <v>0</v>
      </c>
      <c r="AA35" s="406">
        <v>16</v>
      </c>
      <c r="AB35" s="406">
        <v>36</v>
      </c>
      <c r="AC35" s="406">
        <v>3</v>
      </c>
      <c r="AD35" s="406">
        <v>1591</v>
      </c>
      <c r="AE35" s="406">
        <v>205</v>
      </c>
      <c r="AF35" s="406">
        <v>10</v>
      </c>
      <c r="AG35" s="406">
        <v>7</v>
      </c>
      <c r="AH35" s="406">
        <v>10968</v>
      </c>
      <c r="AI35" s="406">
        <v>0</v>
      </c>
      <c r="AJ35" s="406">
        <v>0</v>
      </c>
      <c r="AK35" s="406">
        <v>12</v>
      </c>
      <c r="AL35" s="406">
        <v>0</v>
      </c>
      <c r="AM35" s="406">
        <v>15</v>
      </c>
      <c r="AN35" s="406">
        <v>7</v>
      </c>
      <c r="AO35" s="406">
        <v>3</v>
      </c>
      <c r="AP35" s="406">
        <v>0</v>
      </c>
      <c r="AQ35" s="406">
        <v>88</v>
      </c>
      <c r="AR35" s="407">
        <v>13026</v>
      </c>
      <c r="AS35" s="406">
        <v>5672</v>
      </c>
      <c r="AT35" s="406">
        <v>151511</v>
      </c>
      <c r="AU35" s="406">
        <v>583574</v>
      </c>
      <c r="AV35" s="406">
        <v>0</v>
      </c>
      <c r="AW35" s="406">
        <v>0</v>
      </c>
      <c r="AX35" s="406">
        <v>0</v>
      </c>
      <c r="AY35" s="407">
        <v>740757</v>
      </c>
      <c r="AZ35" s="406">
        <v>753783</v>
      </c>
      <c r="BA35" s="407">
        <v>20667</v>
      </c>
      <c r="BB35" s="406">
        <v>761424</v>
      </c>
      <c r="BC35" s="407">
        <v>774450</v>
      </c>
      <c r="BD35" s="406">
        <v>-21031</v>
      </c>
      <c r="BE35" s="407">
        <v>740393</v>
      </c>
      <c r="BF35" s="405">
        <v>753419</v>
      </c>
      <c r="BH35" s="387">
        <v>90112</v>
      </c>
    </row>
    <row r="36" spans="1:60" ht="15" customHeight="1">
      <c r="A36" s="404">
        <v>33</v>
      </c>
      <c r="B36" s="405" t="s">
        <v>305</v>
      </c>
      <c r="C36" s="406">
        <v>12</v>
      </c>
      <c r="D36" s="406">
        <v>4</v>
      </c>
      <c r="E36" s="406">
        <v>476</v>
      </c>
      <c r="F36" s="406">
        <v>81</v>
      </c>
      <c r="G36" s="406">
        <v>340</v>
      </c>
      <c r="H36" s="406">
        <v>10</v>
      </c>
      <c r="I36" s="406">
        <v>81</v>
      </c>
      <c r="J36" s="406">
        <v>8</v>
      </c>
      <c r="K36" s="406">
        <v>634</v>
      </c>
      <c r="L36" s="406">
        <v>86</v>
      </c>
      <c r="M36" s="406">
        <v>99</v>
      </c>
      <c r="N36" s="406">
        <v>1337</v>
      </c>
      <c r="O36" s="406">
        <v>156</v>
      </c>
      <c r="P36" s="406">
        <v>49</v>
      </c>
      <c r="Q36" s="406">
        <v>357</v>
      </c>
      <c r="R36" s="406">
        <v>170</v>
      </c>
      <c r="S36" s="406">
        <v>18</v>
      </c>
      <c r="T36" s="406">
        <v>12</v>
      </c>
      <c r="U36" s="406">
        <v>179</v>
      </c>
      <c r="V36" s="406">
        <v>90</v>
      </c>
      <c r="W36" s="406">
        <v>504</v>
      </c>
      <c r="X36" s="406">
        <v>342</v>
      </c>
      <c r="Y36" s="406">
        <v>341</v>
      </c>
      <c r="Z36" s="406">
        <v>86</v>
      </c>
      <c r="AA36" s="406">
        <v>342</v>
      </c>
      <c r="AB36" s="406">
        <v>766</v>
      </c>
      <c r="AC36" s="406">
        <v>172</v>
      </c>
      <c r="AD36" s="406">
        <v>772</v>
      </c>
      <c r="AE36" s="406">
        <v>303</v>
      </c>
      <c r="AF36" s="406">
        <v>1</v>
      </c>
      <c r="AG36" s="406">
        <v>180</v>
      </c>
      <c r="AH36" s="406">
        <v>683</v>
      </c>
      <c r="AI36" s="406">
        <v>0</v>
      </c>
      <c r="AJ36" s="406">
        <v>125</v>
      </c>
      <c r="AK36" s="406">
        <v>552</v>
      </c>
      <c r="AL36" s="406">
        <v>119</v>
      </c>
      <c r="AM36" s="406">
        <v>232</v>
      </c>
      <c r="AN36" s="406">
        <v>579</v>
      </c>
      <c r="AO36" s="406">
        <v>127</v>
      </c>
      <c r="AP36" s="406">
        <v>0</v>
      </c>
      <c r="AQ36" s="406">
        <v>175</v>
      </c>
      <c r="AR36" s="407">
        <v>10600</v>
      </c>
      <c r="AS36" s="406">
        <v>0</v>
      </c>
      <c r="AT36" s="406">
        <v>33863</v>
      </c>
      <c r="AU36" s="406">
        <v>0</v>
      </c>
      <c r="AV36" s="406">
        <v>0</v>
      </c>
      <c r="AW36" s="406">
        <v>0</v>
      </c>
      <c r="AX36" s="406">
        <v>0</v>
      </c>
      <c r="AY36" s="407">
        <v>33863</v>
      </c>
      <c r="AZ36" s="406">
        <v>44463</v>
      </c>
      <c r="BA36" s="407">
        <v>3959</v>
      </c>
      <c r="BB36" s="406">
        <v>37822</v>
      </c>
      <c r="BC36" s="407">
        <v>48422</v>
      </c>
      <c r="BD36" s="406">
        <v>-2416</v>
      </c>
      <c r="BE36" s="407">
        <v>35406</v>
      </c>
      <c r="BF36" s="405">
        <v>46006</v>
      </c>
      <c r="BH36" s="387">
        <v>21294</v>
      </c>
    </row>
    <row r="37" spans="1:60" ht="15" customHeight="1">
      <c r="A37" s="404">
        <v>34</v>
      </c>
      <c r="B37" s="405" t="s">
        <v>306</v>
      </c>
      <c r="C37" s="406">
        <v>508</v>
      </c>
      <c r="D37" s="406">
        <v>99</v>
      </c>
      <c r="E37" s="406">
        <v>91</v>
      </c>
      <c r="F37" s="406">
        <v>238</v>
      </c>
      <c r="G37" s="406">
        <v>867</v>
      </c>
      <c r="H37" s="406">
        <v>49</v>
      </c>
      <c r="I37" s="406">
        <v>249</v>
      </c>
      <c r="J37" s="406">
        <v>112</v>
      </c>
      <c r="K37" s="406">
        <v>1278</v>
      </c>
      <c r="L37" s="406">
        <v>168</v>
      </c>
      <c r="M37" s="406">
        <v>468</v>
      </c>
      <c r="N37" s="406">
        <v>1377</v>
      </c>
      <c r="O37" s="406">
        <v>300</v>
      </c>
      <c r="P37" s="406">
        <v>143</v>
      </c>
      <c r="Q37" s="406">
        <v>1023</v>
      </c>
      <c r="R37" s="406">
        <v>2414</v>
      </c>
      <c r="S37" s="406">
        <v>401</v>
      </c>
      <c r="T37" s="406">
        <v>646</v>
      </c>
      <c r="U37" s="406">
        <v>3031</v>
      </c>
      <c r="V37" s="406">
        <v>1959</v>
      </c>
      <c r="W37" s="406">
        <v>12707</v>
      </c>
      <c r="X37" s="406">
        <v>1262</v>
      </c>
      <c r="Y37" s="406">
        <v>113</v>
      </c>
      <c r="Z37" s="406">
        <v>243</v>
      </c>
      <c r="AA37" s="406">
        <v>5133</v>
      </c>
      <c r="AB37" s="406">
        <v>2210</v>
      </c>
      <c r="AC37" s="406">
        <v>317</v>
      </c>
      <c r="AD37" s="406">
        <v>14452</v>
      </c>
      <c r="AE37" s="406">
        <v>2704</v>
      </c>
      <c r="AF37" s="406">
        <v>5205</v>
      </c>
      <c r="AG37" s="406">
        <v>617</v>
      </c>
      <c r="AH37" s="406">
        <v>6799</v>
      </c>
      <c r="AI37" s="406">
        <v>277</v>
      </c>
      <c r="AJ37" s="406">
        <v>139</v>
      </c>
      <c r="AK37" s="406">
        <v>2271</v>
      </c>
      <c r="AL37" s="406">
        <v>679</v>
      </c>
      <c r="AM37" s="406">
        <v>240</v>
      </c>
      <c r="AN37" s="406">
        <v>346</v>
      </c>
      <c r="AO37" s="406">
        <v>250</v>
      </c>
      <c r="AP37" s="406">
        <v>0</v>
      </c>
      <c r="AQ37" s="406">
        <v>167</v>
      </c>
      <c r="AR37" s="407">
        <v>71552</v>
      </c>
      <c r="AS37" s="406">
        <v>275</v>
      </c>
      <c r="AT37" s="406">
        <v>3207</v>
      </c>
      <c r="AU37" s="406">
        <v>0</v>
      </c>
      <c r="AV37" s="406">
        <v>0</v>
      </c>
      <c r="AW37" s="406">
        <v>0</v>
      </c>
      <c r="AX37" s="406">
        <v>0</v>
      </c>
      <c r="AY37" s="407">
        <v>3482</v>
      </c>
      <c r="AZ37" s="406">
        <v>75034</v>
      </c>
      <c r="BA37" s="407">
        <v>17501</v>
      </c>
      <c r="BB37" s="406">
        <v>20983</v>
      </c>
      <c r="BC37" s="407">
        <v>92535</v>
      </c>
      <c r="BD37" s="406">
        <v>-40181</v>
      </c>
      <c r="BE37" s="407">
        <v>-19198</v>
      </c>
      <c r="BF37" s="405">
        <v>52354</v>
      </c>
      <c r="BH37" s="387">
        <v>3207</v>
      </c>
    </row>
    <row r="38" spans="1:60" ht="15" customHeight="1">
      <c r="A38" s="408">
        <v>35</v>
      </c>
      <c r="B38" s="409" t="s">
        <v>61</v>
      </c>
      <c r="C38" s="410">
        <v>2101</v>
      </c>
      <c r="D38" s="410">
        <v>785</v>
      </c>
      <c r="E38" s="410">
        <v>432</v>
      </c>
      <c r="F38" s="410">
        <v>957</v>
      </c>
      <c r="G38" s="410">
        <v>11637</v>
      </c>
      <c r="H38" s="410">
        <v>595</v>
      </c>
      <c r="I38" s="410">
        <v>1209</v>
      </c>
      <c r="J38" s="410">
        <v>411</v>
      </c>
      <c r="K38" s="410">
        <v>15998</v>
      </c>
      <c r="L38" s="410">
        <v>2438</v>
      </c>
      <c r="M38" s="410">
        <v>3564</v>
      </c>
      <c r="N38" s="410">
        <v>9585</v>
      </c>
      <c r="O38" s="410">
        <v>3911</v>
      </c>
      <c r="P38" s="410">
        <v>1222</v>
      </c>
      <c r="Q38" s="410">
        <v>8157</v>
      </c>
      <c r="R38" s="410">
        <v>8456</v>
      </c>
      <c r="S38" s="410">
        <v>1000</v>
      </c>
      <c r="T38" s="410">
        <v>4462</v>
      </c>
      <c r="U38" s="410">
        <v>12737</v>
      </c>
      <c r="V38" s="410">
        <v>3707</v>
      </c>
      <c r="W38" s="410">
        <v>32963</v>
      </c>
      <c r="X38" s="410">
        <v>16909</v>
      </c>
      <c r="Y38" s="410">
        <v>5498</v>
      </c>
      <c r="Z38" s="410">
        <v>2497</v>
      </c>
      <c r="AA38" s="410">
        <v>44858</v>
      </c>
      <c r="AB38" s="410">
        <v>24963</v>
      </c>
      <c r="AC38" s="410">
        <v>12869</v>
      </c>
      <c r="AD38" s="410">
        <v>36606</v>
      </c>
      <c r="AE38" s="410">
        <v>29407</v>
      </c>
      <c r="AF38" s="410">
        <v>28179</v>
      </c>
      <c r="AG38" s="410">
        <v>13923</v>
      </c>
      <c r="AH38" s="410">
        <v>29684</v>
      </c>
      <c r="AI38" s="410">
        <v>3321</v>
      </c>
      <c r="AJ38" s="410">
        <v>9037</v>
      </c>
      <c r="AK38" s="410">
        <v>29333</v>
      </c>
      <c r="AL38" s="410">
        <v>1353</v>
      </c>
      <c r="AM38" s="410">
        <v>4527</v>
      </c>
      <c r="AN38" s="410">
        <v>2905</v>
      </c>
      <c r="AO38" s="410">
        <v>2742</v>
      </c>
      <c r="AP38" s="410">
        <v>0</v>
      </c>
      <c r="AQ38" s="410">
        <v>1279</v>
      </c>
      <c r="AR38" s="411">
        <v>426217</v>
      </c>
      <c r="AS38" s="410">
        <v>463</v>
      </c>
      <c r="AT38" s="410">
        <v>18834</v>
      </c>
      <c r="AU38" s="410">
        <v>0</v>
      </c>
      <c r="AV38" s="410">
        <v>1498</v>
      </c>
      <c r="AW38" s="410">
        <v>22932</v>
      </c>
      <c r="AX38" s="410">
        <v>0</v>
      </c>
      <c r="AY38" s="411">
        <v>43727</v>
      </c>
      <c r="AZ38" s="410">
        <v>469944</v>
      </c>
      <c r="BA38" s="411">
        <v>17750</v>
      </c>
      <c r="BB38" s="410">
        <v>61477</v>
      </c>
      <c r="BC38" s="411">
        <v>487694</v>
      </c>
      <c r="BD38" s="410">
        <v>-244108</v>
      </c>
      <c r="BE38" s="411">
        <v>-182631</v>
      </c>
      <c r="BF38" s="409">
        <v>243586</v>
      </c>
      <c r="BH38" s="387">
        <v>18834</v>
      </c>
    </row>
    <row r="39" spans="1:60" ht="15" customHeight="1">
      <c r="A39" s="404">
        <v>36</v>
      </c>
      <c r="B39" s="405" t="s">
        <v>62</v>
      </c>
      <c r="C39" s="406">
        <v>0</v>
      </c>
      <c r="D39" s="406">
        <v>0</v>
      </c>
      <c r="E39" s="406">
        <v>0</v>
      </c>
      <c r="F39" s="406">
        <v>0</v>
      </c>
      <c r="G39" s="406">
        <v>0</v>
      </c>
      <c r="H39" s="406">
        <v>0</v>
      </c>
      <c r="I39" s="406">
        <v>0</v>
      </c>
      <c r="J39" s="406">
        <v>0</v>
      </c>
      <c r="K39" s="406">
        <v>0</v>
      </c>
      <c r="L39" s="406">
        <v>0</v>
      </c>
      <c r="M39" s="406">
        <v>0</v>
      </c>
      <c r="N39" s="406">
        <v>0</v>
      </c>
      <c r="O39" s="406">
        <v>0</v>
      </c>
      <c r="P39" s="406">
        <v>0</v>
      </c>
      <c r="Q39" s="406">
        <v>0</v>
      </c>
      <c r="R39" s="406">
        <v>0</v>
      </c>
      <c r="S39" s="406">
        <v>0</v>
      </c>
      <c r="T39" s="406">
        <v>0</v>
      </c>
      <c r="U39" s="406">
        <v>0</v>
      </c>
      <c r="V39" s="406">
        <v>0</v>
      </c>
      <c r="W39" s="406">
        <v>0</v>
      </c>
      <c r="X39" s="406">
        <v>0</v>
      </c>
      <c r="Y39" s="406">
        <v>0</v>
      </c>
      <c r="Z39" s="406">
        <v>0</v>
      </c>
      <c r="AA39" s="406">
        <v>0</v>
      </c>
      <c r="AB39" s="406">
        <v>0</v>
      </c>
      <c r="AC39" s="406">
        <v>0</v>
      </c>
      <c r="AD39" s="406">
        <v>0</v>
      </c>
      <c r="AE39" s="406">
        <v>0</v>
      </c>
      <c r="AF39" s="406">
        <v>0</v>
      </c>
      <c r="AG39" s="406">
        <v>0</v>
      </c>
      <c r="AH39" s="406">
        <v>0</v>
      </c>
      <c r="AI39" s="406">
        <v>0</v>
      </c>
      <c r="AJ39" s="406">
        <v>0</v>
      </c>
      <c r="AK39" s="406">
        <v>0</v>
      </c>
      <c r="AL39" s="406">
        <v>0</v>
      </c>
      <c r="AM39" s="406">
        <v>0</v>
      </c>
      <c r="AN39" s="406">
        <v>0</v>
      </c>
      <c r="AO39" s="406">
        <v>0</v>
      </c>
      <c r="AP39" s="406">
        <v>0</v>
      </c>
      <c r="AQ39" s="406">
        <v>0</v>
      </c>
      <c r="AR39" s="407">
        <v>0</v>
      </c>
      <c r="AS39" s="406">
        <v>16821</v>
      </c>
      <c r="AT39" s="406">
        <v>24106</v>
      </c>
      <c r="AU39" s="406">
        <v>0</v>
      </c>
      <c r="AV39" s="406">
        <v>0</v>
      </c>
      <c r="AW39" s="406">
        <v>0</v>
      </c>
      <c r="AX39" s="406">
        <v>0</v>
      </c>
      <c r="AY39" s="407">
        <v>40927</v>
      </c>
      <c r="AZ39" s="406">
        <v>40927</v>
      </c>
      <c r="BA39" s="407">
        <v>61922</v>
      </c>
      <c r="BB39" s="406">
        <v>102849</v>
      </c>
      <c r="BC39" s="407">
        <v>102849</v>
      </c>
      <c r="BD39" s="406">
        <v>-22909</v>
      </c>
      <c r="BE39" s="407">
        <v>79940</v>
      </c>
      <c r="BF39" s="405">
        <v>79940</v>
      </c>
      <c r="BH39" s="387">
        <v>24106</v>
      </c>
    </row>
    <row r="40" spans="1:60" ht="15" customHeight="1">
      <c r="A40" s="404">
        <v>37</v>
      </c>
      <c r="B40" s="405" t="s">
        <v>307</v>
      </c>
      <c r="C40" s="406">
        <v>0</v>
      </c>
      <c r="D40" s="406">
        <v>0</v>
      </c>
      <c r="E40" s="406">
        <v>0</v>
      </c>
      <c r="F40" s="406">
        <v>0</v>
      </c>
      <c r="G40" s="406">
        <v>0</v>
      </c>
      <c r="H40" s="406">
        <v>0</v>
      </c>
      <c r="I40" s="406">
        <v>0</v>
      </c>
      <c r="J40" s="406">
        <v>0</v>
      </c>
      <c r="K40" s="406">
        <v>0</v>
      </c>
      <c r="L40" s="406">
        <v>0</v>
      </c>
      <c r="M40" s="406">
        <v>0</v>
      </c>
      <c r="N40" s="406">
        <v>0</v>
      </c>
      <c r="O40" s="406">
        <v>0</v>
      </c>
      <c r="P40" s="406">
        <v>0</v>
      </c>
      <c r="Q40" s="406">
        <v>0</v>
      </c>
      <c r="R40" s="406">
        <v>0</v>
      </c>
      <c r="S40" s="406">
        <v>0</v>
      </c>
      <c r="T40" s="406">
        <v>0</v>
      </c>
      <c r="U40" s="406">
        <v>0</v>
      </c>
      <c r="V40" s="406">
        <v>0</v>
      </c>
      <c r="W40" s="406">
        <v>0</v>
      </c>
      <c r="X40" s="406">
        <v>0</v>
      </c>
      <c r="Y40" s="406">
        <v>0</v>
      </c>
      <c r="Z40" s="406">
        <v>0</v>
      </c>
      <c r="AA40" s="406">
        <v>0</v>
      </c>
      <c r="AB40" s="406">
        <v>0</v>
      </c>
      <c r="AC40" s="406">
        <v>0</v>
      </c>
      <c r="AD40" s="406">
        <v>0</v>
      </c>
      <c r="AE40" s="406">
        <v>0</v>
      </c>
      <c r="AF40" s="406">
        <v>0</v>
      </c>
      <c r="AG40" s="406">
        <v>629</v>
      </c>
      <c r="AH40" s="406">
        <v>1739</v>
      </c>
      <c r="AI40" s="406">
        <v>0</v>
      </c>
      <c r="AJ40" s="406">
        <v>0</v>
      </c>
      <c r="AK40" s="406">
        <v>0</v>
      </c>
      <c r="AL40" s="406">
        <v>1175</v>
      </c>
      <c r="AM40" s="406">
        <v>1060</v>
      </c>
      <c r="AN40" s="406">
        <v>0</v>
      </c>
      <c r="AO40" s="406">
        <v>0</v>
      </c>
      <c r="AP40" s="406">
        <v>0</v>
      </c>
      <c r="AQ40" s="406">
        <v>0</v>
      </c>
      <c r="AR40" s="407">
        <v>4603</v>
      </c>
      <c r="AS40" s="406">
        <v>70397</v>
      </c>
      <c r="AT40" s="406">
        <v>140292</v>
      </c>
      <c r="AU40" s="406">
        <v>0</v>
      </c>
      <c r="AV40" s="406">
        <v>0</v>
      </c>
      <c r="AW40" s="406">
        <v>0</v>
      </c>
      <c r="AX40" s="406">
        <v>0</v>
      </c>
      <c r="AY40" s="407">
        <v>210689</v>
      </c>
      <c r="AZ40" s="406">
        <v>215292</v>
      </c>
      <c r="BA40" s="407">
        <v>32025</v>
      </c>
      <c r="BB40" s="406">
        <v>242714</v>
      </c>
      <c r="BC40" s="407">
        <v>247317</v>
      </c>
      <c r="BD40" s="406">
        <v>-96344</v>
      </c>
      <c r="BE40" s="407">
        <v>146370</v>
      </c>
      <c r="BF40" s="405">
        <v>150973</v>
      </c>
      <c r="BH40" s="387">
        <v>127928</v>
      </c>
    </row>
    <row r="41" spans="1:60" ht="15" customHeight="1">
      <c r="A41" s="404">
        <v>38</v>
      </c>
      <c r="B41" s="405" t="s">
        <v>308</v>
      </c>
      <c r="C41" s="406">
        <v>0</v>
      </c>
      <c r="D41" s="406">
        <v>0</v>
      </c>
      <c r="E41" s="406">
        <v>0</v>
      </c>
      <c r="F41" s="406">
        <v>0</v>
      </c>
      <c r="G41" s="406">
        <v>0</v>
      </c>
      <c r="H41" s="406">
        <v>0</v>
      </c>
      <c r="I41" s="406">
        <v>0</v>
      </c>
      <c r="J41" s="406">
        <v>0</v>
      </c>
      <c r="K41" s="406">
        <v>0</v>
      </c>
      <c r="L41" s="406">
        <v>0</v>
      </c>
      <c r="M41" s="406">
        <v>0</v>
      </c>
      <c r="N41" s="406">
        <v>0</v>
      </c>
      <c r="O41" s="406">
        <v>0</v>
      </c>
      <c r="P41" s="406">
        <v>0</v>
      </c>
      <c r="Q41" s="406">
        <v>0</v>
      </c>
      <c r="R41" s="406">
        <v>0</v>
      </c>
      <c r="S41" s="406">
        <v>0</v>
      </c>
      <c r="T41" s="406">
        <v>0</v>
      </c>
      <c r="U41" s="406">
        <v>0</v>
      </c>
      <c r="V41" s="406">
        <v>0</v>
      </c>
      <c r="W41" s="406">
        <v>0</v>
      </c>
      <c r="X41" s="406">
        <v>0</v>
      </c>
      <c r="Y41" s="406">
        <v>0</v>
      </c>
      <c r="Z41" s="406">
        <v>0</v>
      </c>
      <c r="AA41" s="406">
        <v>10</v>
      </c>
      <c r="AB41" s="406">
        <v>0</v>
      </c>
      <c r="AC41" s="406">
        <v>0</v>
      </c>
      <c r="AD41" s="406">
        <v>0</v>
      </c>
      <c r="AE41" s="406">
        <v>1254</v>
      </c>
      <c r="AF41" s="406">
        <v>0</v>
      </c>
      <c r="AG41" s="406">
        <v>26</v>
      </c>
      <c r="AH41" s="406">
        <v>0</v>
      </c>
      <c r="AI41" s="406">
        <v>0</v>
      </c>
      <c r="AJ41" s="406">
        <v>0</v>
      </c>
      <c r="AK41" s="406">
        <v>43</v>
      </c>
      <c r="AL41" s="406">
        <v>208</v>
      </c>
      <c r="AM41" s="406">
        <v>35</v>
      </c>
      <c r="AN41" s="406">
        <v>179</v>
      </c>
      <c r="AO41" s="406">
        <v>81</v>
      </c>
      <c r="AP41" s="406">
        <v>0</v>
      </c>
      <c r="AQ41" s="406">
        <v>16</v>
      </c>
      <c r="AR41" s="407">
        <v>1852</v>
      </c>
      <c r="AS41" s="406">
        <v>7135</v>
      </c>
      <c r="AT41" s="406">
        <v>95340</v>
      </c>
      <c r="AU41" s="406">
        <v>0</v>
      </c>
      <c r="AV41" s="406">
        <v>0</v>
      </c>
      <c r="AW41" s="406">
        <v>0</v>
      </c>
      <c r="AX41" s="406">
        <v>0</v>
      </c>
      <c r="AY41" s="407">
        <v>102475</v>
      </c>
      <c r="AZ41" s="406">
        <v>104327</v>
      </c>
      <c r="BA41" s="407">
        <v>14482</v>
      </c>
      <c r="BB41" s="406">
        <v>116957</v>
      </c>
      <c r="BC41" s="407">
        <v>118809</v>
      </c>
      <c r="BD41" s="406">
        <v>-52443</v>
      </c>
      <c r="BE41" s="407">
        <v>64514</v>
      </c>
      <c r="BF41" s="405">
        <v>66366</v>
      </c>
      <c r="BH41" s="387">
        <v>95340</v>
      </c>
    </row>
    <row r="42" spans="1:60" ht="15" customHeight="1">
      <c r="A42" s="404">
        <v>39</v>
      </c>
      <c r="B42" s="405" t="s">
        <v>309</v>
      </c>
      <c r="C42" s="406">
        <v>12</v>
      </c>
      <c r="D42" s="406">
        <v>5</v>
      </c>
      <c r="E42" s="406">
        <v>35</v>
      </c>
      <c r="F42" s="406">
        <v>6</v>
      </c>
      <c r="G42" s="406">
        <v>40</v>
      </c>
      <c r="H42" s="406">
        <v>1</v>
      </c>
      <c r="I42" s="406">
        <v>3</v>
      </c>
      <c r="J42" s="406">
        <v>1</v>
      </c>
      <c r="K42" s="406">
        <v>33</v>
      </c>
      <c r="L42" s="406">
        <v>9</v>
      </c>
      <c r="M42" s="406">
        <v>5</v>
      </c>
      <c r="N42" s="406">
        <v>74</v>
      </c>
      <c r="O42" s="406">
        <v>21</v>
      </c>
      <c r="P42" s="406">
        <v>1</v>
      </c>
      <c r="Q42" s="406">
        <v>43</v>
      </c>
      <c r="R42" s="406">
        <v>50</v>
      </c>
      <c r="S42" s="406">
        <v>0</v>
      </c>
      <c r="T42" s="406">
        <v>42</v>
      </c>
      <c r="U42" s="406">
        <v>64</v>
      </c>
      <c r="V42" s="406">
        <v>8</v>
      </c>
      <c r="W42" s="406">
        <v>131</v>
      </c>
      <c r="X42" s="406">
        <v>25</v>
      </c>
      <c r="Y42" s="406">
        <v>10</v>
      </c>
      <c r="Z42" s="406">
        <v>3</v>
      </c>
      <c r="AA42" s="406">
        <v>468</v>
      </c>
      <c r="AB42" s="406">
        <v>49</v>
      </c>
      <c r="AC42" s="406">
        <v>251</v>
      </c>
      <c r="AD42" s="406">
        <v>180</v>
      </c>
      <c r="AE42" s="406">
        <v>315</v>
      </c>
      <c r="AF42" s="406">
        <v>178</v>
      </c>
      <c r="AG42" s="406">
        <v>173</v>
      </c>
      <c r="AH42" s="406">
        <v>8074</v>
      </c>
      <c r="AI42" s="406">
        <v>120</v>
      </c>
      <c r="AJ42" s="406">
        <v>57</v>
      </c>
      <c r="AK42" s="406">
        <v>285</v>
      </c>
      <c r="AL42" s="406">
        <v>1076</v>
      </c>
      <c r="AM42" s="406">
        <v>475</v>
      </c>
      <c r="AN42" s="406">
        <v>236</v>
      </c>
      <c r="AO42" s="406">
        <v>1459</v>
      </c>
      <c r="AP42" s="406">
        <v>0</v>
      </c>
      <c r="AQ42" s="406">
        <v>43</v>
      </c>
      <c r="AR42" s="407">
        <v>14061</v>
      </c>
      <c r="AS42" s="406">
        <v>884</v>
      </c>
      <c r="AT42" s="406">
        <v>92887</v>
      </c>
      <c r="AU42" s="406">
        <v>0</v>
      </c>
      <c r="AV42" s="406">
        <v>0</v>
      </c>
      <c r="AW42" s="406">
        <v>0</v>
      </c>
      <c r="AX42" s="406">
        <v>0</v>
      </c>
      <c r="AY42" s="407">
        <v>93771</v>
      </c>
      <c r="AZ42" s="406">
        <v>107832</v>
      </c>
      <c r="BA42" s="407">
        <v>7651</v>
      </c>
      <c r="BB42" s="406">
        <v>101422</v>
      </c>
      <c r="BC42" s="407">
        <v>115483</v>
      </c>
      <c r="BD42" s="406">
        <v>-41470</v>
      </c>
      <c r="BE42" s="407">
        <v>59952</v>
      </c>
      <c r="BF42" s="405">
        <v>74013</v>
      </c>
      <c r="BH42" s="387">
        <v>105251</v>
      </c>
    </row>
    <row r="43" spans="1:60" ht="15" customHeight="1">
      <c r="A43" s="408">
        <v>40</v>
      </c>
      <c r="B43" s="409" t="s">
        <v>193</v>
      </c>
      <c r="C43" s="410">
        <v>79</v>
      </c>
      <c r="D43" s="410">
        <v>62</v>
      </c>
      <c r="E43" s="410">
        <v>43</v>
      </c>
      <c r="F43" s="410">
        <v>43</v>
      </c>
      <c r="G43" s="410">
        <v>175</v>
      </c>
      <c r="H43" s="410">
        <v>19</v>
      </c>
      <c r="I43" s="410">
        <v>35</v>
      </c>
      <c r="J43" s="410">
        <v>13</v>
      </c>
      <c r="K43" s="410">
        <v>188</v>
      </c>
      <c r="L43" s="410">
        <v>11</v>
      </c>
      <c r="M43" s="410">
        <v>89</v>
      </c>
      <c r="N43" s="410">
        <v>146</v>
      </c>
      <c r="O43" s="410">
        <v>65</v>
      </c>
      <c r="P43" s="410">
        <v>17</v>
      </c>
      <c r="Q43" s="410">
        <v>346</v>
      </c>
      <c r="R43" s="410">
        <v>138</v>
      </c>
      <c r="S43" s="410">
        <v>30</v>
      </c>
      <c r="T43" s="410">
        <v>72</v>
      </c>
      <c r="U43" s="410">
        <v>180</v>
      </c>
      <c r="V43" s="410">
        <v>34</v>
      </c>
      <c r="W43" s="410">
        <v>483</v>
      </c>
      <c r="X43" s="410">
        <v>11</v>
      </c>
      <c r="Y43" s="410">
        <v>38</v>
      </c>
      <c r="Z43" s="410">
        <v>144</v>
      </c>
      <c r="AA43" s="410">
        <v>1200</v>
      </c>
      <c r="AB43" s="410">
        <v>809</v>
      </c>
      <c r="AC43" s="410">
        <v>147</v>
      </c>
      <c r="AD43" s="410">
        <v>1161</v>
      </c>
      <c r="AE43" s="410">
        <v>524</v>
      </c>
      <c r="AF43" s="410">
        <v>1045</v>
      </c>
      <c r="AG43" s="410">
        <v>714</v>
      </c>
      <c r="AH43" s="410">
        <v>1883</v>
      </c>
      <c r="AI43" s="410">
        <v>233</v>
      </c>
      <c r="AJ43" s="410">
        <v>51</v>
      </c>
      <c r="AK43" s="410">
        <v>390</v>
      </c>
      <c r="AL43" s="410">
        <v>178</v>
      </c>
      <c r="AM43" s="410">
        <v>131</v>
      </c>
      <c r="AN43" s="410">
        <v>150</v>
      </c>
      <c r="AO43" s="410">
        <v>247</v>
      </c>
      <c r="AP43" s="410">
        <v>0</v>
      </c>
      <c r="AQ43" s="410">
        <v>7</v>
      </c>
      <c r="AR43" s="411">
        <v>11331</v>
      </c>
      <c r="AS43" s="410">
        <v>0</v>
      </c>
      <c r="AT43" s="410">
        <v>0</v>
      </c>
      <c r="AU43" s="410">
        <v>0</v>
      </c>
      <c r="AV43" s="410">
        <v>0</v>
      </c>
      <c r="AW43" s="410">
        <v>0</v>
      </c>
      <c r="AX43" s="410">
        <v>0</v>
      </c>
      <c r="AY43" s="411">
        <v>0</v>
      </c>
      <c r="AZ43" s="410">
        <v>11331</v>
      </c>
      <c r="BA43" s="411">
        <v>0</v>
      </c>
      <c r="BB43" s="410">
        <v>0</v>
      </c>
      <c r="BC43" s="411">
        <v>11331</v>
      </c>
      <c r="BD43" s="410">
        <v>0</v>
      </c>
      <c r="BE43" s="411">
        <v>0</v>
      </c>
      <c r="BF43" s="409">
        <v>11331</v>
      </c>
      <c r="BH43" s="387">
        <v>0</v>
      </c>
    </row>
    <row r="44" spans="1:60" ht="15" customHeight="1">
      <c r="A44" s="412">
        <v>41</v>
      </c>
      <c r="B44" s="405" t="s">
        <v>194</v>
      </c>
      <c r="C44" s="406">
        <v>537</v>
      </c>
      <c r="D44" s="406">
        <v>183</v>
      </c>
      <c r="E44" s="406">
        <v>260</v>
      </c>
      <c r="F44" s="406">
        <v>466</v>
      </c>
      <c r="G44" s="406">
        <v>1880</v>
      </c>
      <c r="H44" s="406">
        <v>84</v>
      </c>
      <c r="I44" s="406">
        <v>266</v>
      </c>
      <c r="J44" s="406">
        <v>34</v>
      </c>
      <c r="K44" s="406">
        <v>1461</v>
      </c>
      <c r="L44" s="406">
        <v>135</v>
      </c>
      <c r="M44" s="406">
        <v>581</v>
      </c>
      <c r="N44" s="406">
        <v>3108</v>
      </c>
      <c r="O44" s="406">
        <v>1946</v>
      </c>
      <c r="P44" s="406">
        <v>256</v>
      </c>
      <c r="Q44" s="406">
        <v>1390</v>
      </c>
      <c r="R44" s="406">
        <v>102</v>
      </c>
      <c r="S44" s="406">
        <v>128</v>
      </c>
      <c r="T44" s="406">
        <v>403</v>
      </c>
      <c r="U44" s="406">
        <v>3066</v>
      </c>
      <c r="V44" s="406">
        <v>333</v>
      </c>
      <c r="W44" s="406">
        <v>6210</v>
      </c>
      <c r="X44" s="406">
        <v>959</v>
      </c>
      <c r="Y44" s="406">
        <v>389</v>
      </c>
      <c r="Z44" s="406">
        <v>926</v>
      </c>
      <c r="AA44" s="406">
        <v>3980</v>
      </c>
      <c r="AB44" s="406">
        <v>1207</v>
      </c>
      <c r="AC44" s="406">
        <v>703</v>
      </c>
      <c r="AD44" s="406">
        <v>4220</v>
      </c>
      <c r="AE44" s="406">
        <v>729</v>
      </c>
      <c r="AF44" s="406">
        <v>343</v>
      </c>
      <c r="AG44" s="406">
        <v>2957</v>
      </c>
      <c r="AH44" s="406">
        <v>3297</v>
      </c>
      <c r="AI44" s="406">
        <v>220</v>
      </c>
      <c r="AJ44" s="406">
        <v>359</v>
      </c>
      <c r="AK44" s="406">
        <v>947</v>
      </c>
      <c r="AL44" s="406">
        <v>148</v>
      </c>
      <c r="AM44" s="406">
        <v>240</v>
      </c>
      <c r="AN44" s="406">
        <v>106</v>
      </c>
      <c r="AO44" s="406">
        <v>625</v>
      </c>
      <c r="AP44" s="406">
        <v>5</v>
      </c>
      <c r="AQ44" s="406">
        <v>12</v>
      </c>
      <c r="AR44" s="407">
        <v>45201</v>
      </c>
      <c r="AS44" s="406">
        <v>0</v>
      </c>
      <c r="AT44" s="406">
        <v>91</v>
      </c>
      <c r="AU44" s="406">
        <v>0</v>
      </c>
      <c r="AV44" s="406">
        <v>0</v>
      </c>
      <c r="AW44" s="406">
        <v>0</v>
      </c>
      <c r="AX44" s="406">
        <v>0</v>
      </c>
      <c r="AY44" s="407">
        <v>91</v>
      </c>
      <c r="AZ44" s="406">
        <v>45292</v>
      </c>
      <c r="BA44" s="407">
        <v>53</v>
      </c>
      <c r="BB44" s="406">
        <v>144</v>
      </c>
      <c r="BC44" s="407">
        <v>45345</v>
      </c>
      <c r="BD44" s="406">
        <v>-9106</v>
      </c>
      <c r="BE44" s="407">
        <v>-8962</v>
      </c>
      <c r="BF44" s="405">
        <v>36239</v>
      </c>
      <c r="BH44" s="387">
        <v>91</v>
      </c>
    </row>
    <row r="45" spans="1:60" ht="15" customHeight="1">
      <c r="A45" s="413">
        <v>42</v>
      </c>
      <c r="B45" s="414" t="s">
        <v>41</v>
      </c>
      <c r="C45" s="415">
        <v>76161</v>
      </c>
      <c r="D45" s="415">
        <v>12264</v>
      </c>
      <c r="E45" s="415">
        <v>21127</v>
      </c>
      <c r="F45" s="415">
        <v>14610</v>
      </c>
      <c r="G45" s="415">
        <v>170128</v>
      </c>
      <c r="H45" s="415">
        <v>11128</v>
      </c>
      <c r="I45" s="415">
        <v>44861</v>
      </c>
      <c r="J45" s="415">
        <v>5858</v>
      </c>
      <c r="K45" s="415">
        <v>587733</v>
      </c>
      <c r="L45" s="415">
        <v>400295</v>
      </c>
      <c r="M45" s="415">
        <v>50725</v>
      </c>
      <c r="N45" s="415">
        <v>1039838</v>
      </c>
      <c r="O45" s="415">
        <v>376373</v>
      </c>
      <c r="P45" s="415">
        <v>28586</v>
      </c>
      <c r="Q45" s="415">
        <v>144576</v>
      </c>
      <c r="R45" s="415">
        <v>123414</v>
      </c>
      <c r="S45" s="415">
        <v>20391</v>
      </c>
      <c r="T45" s="415">
        <v>127238</v>
      </c>
      <c r="U45" s="415">
        <v>471225</v>
      </c>
      <c r="V45" s="415">
        <v>75294</v>
      </c>
      <c r="W45" s="415">
        <v>246484</v>
      </c>
      <c r="X45" s="415">
        <v>223647</v>
      </c>
      <c r="Y45" s="415">
        <v>17057</v>
      </c>
      <c r="Z45" s="415">
        <v>14996</v>
      </c>
      <c r="AA45" s="415">
        <v>169790</v>
      </c>
      <c r="AB45" s="415">
        <v>74982</v>
      </c>
      <c r="AC45" s="415">
        <v>78811</v>
      </c>
      <c r="AD45" s="415">
        <v>267337</v>
      </c>
      <c r="AE45" s="415">
        <v>107801</v>
      </c>
      <c r="AF45" s="415">
        <v>102976</v>
      </c>
      <c r="AG45" s="415">
        <v>58999</v>
      </c>
      <c r="AH45" s="415">
        <v>277165</v>
      </c>
      <c r="AI45" s="415">
        <v>18211</v>
      </c>
      <c r="AJ45" s="415">
        <v>16414</v>
      </c>
      <c r="AK45" s="415">
        <v>90834</v>
      </c>
      <c r="AL45" s="415">
        <v>39649</v>
      </c>
      <c r="AM45" s="415">
        <v>88207</v>
      </c>
      <c r="AN45" s="415">
        <v>19198</v>
      </c>
      <c r="AO45" s="415">
        <v>22282</v>
      </c>
      <c r="AP45" s="415">
        <v>11331</v>
      </c>
      <c r="AQ45" s="415">
        <v>20735</v>
      </c>
      <c r="AR45" s="416">
        <v>5768731</v>
      </c>
      <c r="AS45" s="415">
        <v>138079</v>
      </c>
      <c r="AT45" s="415">
        <v>2485115</v>
      </c>
      <c r="AU45" s="415">
        <v>1127682</v>
      </c>
      <c r="AV45" s="415">
        <v>262397</v>
      </c>
      <c r="AW45" s="415">
        <v>900665</v>
      </c>
      <c r="AX45" s="415">
        <v>21685</v>
      </c>
      <c r="AY45" s="416">
        <v>4935623</v>
      </c>
      <c r="AZ45" s="415">
        <v>10704354</v>
      </c>
      <c r="BA45" s="416">
        <v>4918403</v>
      </c>
      <c r="BB45" s="415">
        <v>9854026</v>
      </c>
      <c r="BC45" s="416">
        <v>15622757</v>
      </c>
      <c r="BD45" s="415">
        <v>-5059148</v>
      </c>
      <c r="BE45" s="416">
        <v>4794878</v>
      </c>
      <c r="BF45" s="414">
        <v>10563609</v>
      </c>
      <c r="BH45" s="387">
        <v>2396040</v>
      </c>
    </row>
    <row r="46" spans="1:60" ht="15" customHeight="1">
      <c r="A46" s="404">
        <v>43</v>
      </c>
      <c r="B46" s="390" t="s">
        <v>47</v>
      </c>
      <c r="C46" s="402">
        <v>357</v>
      </c>
      <c r="D46" s="402">
        <v>318</v>
      </c>
      <c r="E46" s="402">
        <v>853</v>
      </c>
      <c r="F46" s="402">
        <v>1796</v>
      </c>
      <c r="G46" s="402">
        <v>2637</v>
      </c>
      <c r="H46" s="402">
        <v>240</v>
      </c>
      <c r="I46" s="402">
        <v>891</v>
      </c>
      <c r="J46" s="402">
        <v>256</v>
      </c>
      <c r="K46" s="402">
        <v>5515</v>
      </c>
      <c r="L46" s="402">
        <v>1939</v>
      </c>
      <c r="M46" s="402">
        <v>1552</v>
      </c>
      <c r="N46" s="402">
        <v>14094</v>
      </c>
      <c r="O46" s="402">
        <v>8279</v>
      </c>
      <c r="P46" s="402">
        <v>1002</v>
      </c>
      <c r="Q46" s="402">
        <v>2912</v>
      </c>
      <c r="R46" s="402">
        <v>4764</v>
      </c>
      <c r="S46" s="402">
        <v>449</v>
      </c>
      <c r="T46" s="402">
        <v>835</v>
      </c>
      <c r="U46" s="402">
        <v>6810</v>
      </c>
      <c r="V46" s="402">
        <v>1950</v>
      </c>
      <c r="W46" s="402">
        <v>9647</v>
      </c>
      <c r="X46" s="402">
        <v>2746</v>
      </c>
      <c r="Y46" s="402">
        <v>487</v>
      </c>
      <c r="Z46" s="402">
        <v>1104</v>
      </c>
      <c r="AA46" s="402">
        <v>13459</v>
      </c>
      <c r="AB46" s="402">
        <v>7294</v>
      </c>
      <c r="AC46" s="402">
        <v>1992</v>
      </c>
      <c r="AD46" s="402">
        <v>10114</v>
      </c>
      <c r="AE46" s="402">
        <v>3385</v>
      </c>
      <c r="AF46" s="402">
        <v>4602</v>
      </c>
      <c r="AG46" s="402">
        <v>2096</v>
      </c>
      <c r="AH46" s="402">
        <v>8843</v>
      </c>
      <c r="AI46" s="402">
        <v>1720</v>
      </c>
      <c r="AJ46" s="402">
        <v>345</v>
      </c>
      <c r="AK46" s="402">
        <v>4235</v>
      </c>
      <c r="AL46" s="402">
        <v>1805</v>
      </c>
      <c r="AM46" s="402">
        <v>2360</v>
      </c>
      <c r="AN46" s="402">
        <v>1578</v>
      </c>
      <c r="AO46" s="402">
        <v>2667</v>
      </c>
      <c r="AP46" s="402">
        <v>0</v>
      </c>
      <c r="AQ46" s="390">
        <v>151</v>
      </c>
      <c r="AR46" s="403">
        <v>138079</v>
      </c>
      <c r="AT46" s="387">
        <v>337142</v>
      </c>
      <c r="BH46" s="387">
        <v>337142</v>
      </c>
    </row>
    <row r="47" spans="1:60" ht="15" customHeight="1">
      <c r="A47" s="404">
        <v>44</v>
      </c>
      <c r="B47" s="405" t="s">
        <v>48</v>
      </c>
      <c r="C47" s="406">
        <v>14317</v>
      </c>
      <c r="D47" s="406">
        <v>5064</v>
      </c>
      <c r="E47" s="406">
        <v>4861</v>
      </c>
      <c r="F47" s="406">
        <v>5986</v>
      </c>
      <c r="G47" s="406">
        <v>45023</v>
      </c>
      <c r="H47" s="406">
        <v>3341</v>
      </c>
      <c r="I47" s="406">
        <v>15304</v>
      </c>
      <c r="J47" s="406">
        <v>4066</v>
      </c>
      <c r="K47" s="406">
        <v>16619</v>
      </c>
      <c r="L47" s="406">
        <v>2934</v>
      </c>
      <c r="M47" s="406">
        <v>19151</v>
      </c>
      <c r="N47" s="406">
        <v>22629</v>
      </c>
      <c r="O47" s="406">
        <v>8201</v>
      </c>
      <c r="P47" s="406">
        <v>13961</v>
      </c>
      <c r="Q47" s="406">
        <v>33451</v>
      </c>
      <c r="R47" s="406">
        <v>50957</v>
      </c>
      <c r="S47" s="406">
        <v>7282</v>
      </c>
      <c r="T47" s="406">
        <v>43526</v>
      </c>
      <c r="U47" s="406">
        <v>45506</v>
      </c>
      <c r="V47" s="406">
        <v>25959</v>
      </c>
      <c r="W47" s="406">
        <v>172131</v>
      </c>
      <c r="X47" s="406">
        <v>24470</v>
      </c>
      <c r="Y47" s="406">
        <v>5447</v>
      </c>
      <c r="Z47" s="406">
        <v>18095</v>
      </c>
      <c r="AA47" s="406">
        <v>265765</v>
      </c>
      <c r="AB47" s="406">
        <v>78505</v>
      </c>
      <c r="AC47" s="406">
        <v>21325</v>
      </c>
      <c r="AD47" s="406">
        <v>121235</v>
      </c>
      <c r="AE47" s="406">
        <v>36266</v>
      </c>
      <c r="AF47" s="406">
        <v>152966</v>
      </c>
      <c r="AG47" s="406">
        <v>172991</v>
      </c>
      <c r="AH47" s="406">
        <v>406603</v>
      </c>
      <c r="AI47" s="406">
        <v>21023</v>
      </c>
      <c r="AJ47" s="406">
        <v>9752</v>
      </c>
      <c r="AK47" s="406">
        <v>127334</v>
      </c>
      <c r="AL47" s="406">
        <v>16108</v>
      </c>
      <c r="AM47" s="406">
        <v>45914</v>
      </c>
      <c r="AN47" s="406">
        <v>14352</v>
      </c>
      <c r="AO47" s="406">
        <v>20335</v>
      </c>
      <c r="AP47" s="406">
        <v>0</v>
      </c>
      <c r="AQ47" s="405">
        <v>323</v>
      </c>
      <c r="AR47" s="407">
        <v>2119078</v>
      </c>
      <c r="AT47" s="387">
        <f>AT30-AT46</f>
        <v>121341</v>
      </c>
      <c r="BH47" s="387">
        <f>BH30-BH46</f>
        <v>121341</v>
      </c>
    </row>
    <row r="48" spans="1:60" ht="15" customHeight="1">
      <c r="A48" s="404">
        <v>45</v>
      </c>
      <c r="B48" s="405" t="s">
        <v>49</v>
      </c>
      <c r="C48" s="406">
        <v>29360</v>
      </c>
      <c r="D48" s="406">
        <v>8015</v>
      </c>
      <c r="E48" s="406">
        <v>7309</v>
      </c>
      <c r="F48" s="406">
        <v>2850</v>
      </c>
      <c r="G48" s="406">
        <v>11995</v>
      </c>
      <c r="H48" s="406">
        <v>1338</v>
      </c>
      <c r="I48" s="406">
        <v>-107</v>
      </c>
      <c r="J48" s="406">
        <v>591</v>
      </c>
      <c r="K48" s="406">
        <v>44624</v>
      </c>
      <c r="L48" s="406">
        <v>21586</v>
      </c>
      <c r="M48" s="406">
        <v>8052</v>
      </c>
      <c r="N48" s="406">
        <v>199297</v>
      </c>
      <c r="O48" s="406">
        <v>97278</v>
      </c>
      <c r="P48" s="406">
        <v>2453</v>
      </c>
      <c r="Q48" s="406">
        <v>30611</v>
      </c>
      <c r="R48" s="406">
        <v>-19856</v>
      </c>
      <c r="S48" s="406">
        <v>-1222</v>
      </c>
      <c r="T48" s="406">
        <v>-12078</v>
      </c>
      <c r="U48" s="406">
        <v>36957</v>
      </c>
      <c r="V48" s="406">
        <v>3417</v>
      </c>
      <c r="W48" s="406">
        <v>8697</v>
      </c>
      <c r="X48" s="406">
        <v>29589</v>
      </c>
      <c r="Y48" s="406">
        <v>6627</v>
      </c>
      <c r="Z48" s="406">
        <v>5926</v>
      </c>
      <c r="AA48" s="406">
        <v>53176</v>
      </c>
      <c r="AB48" s="406">
        <v>55914</v>
      </c>
      <c r="AC48" s="406">
        <v>223063</v>
      </c>
      <c r="AD48" s="406">
        <v>39116</v>
      </c>
      <c r="AE48" s="406">
        <v>42793</v>
      </c>
      <c r="AF48" s="406">
        <v>0</v>
      </c>
      <c r="AG48" s="406">
        <v>430</v>
      </c>
      <c r="AH48" s="406">
        <v>10104</v>
      </c>
      <c r="AI48" s="406">
        <v>1717</v>
      </c>
      <c r="AJ48" s="406">
        <v>3132</v>
      </c>
      <c r="AK48" s="406">
        <v>-10134</v>
      </c>
      <c r="AL48" s="406">
        <v>9423</v>
      </c>
      <c r="AM48" s="406">
        <v>2234</v>
      </c>
      <c r="AN48" s="406">
        <v>18337</v>
      </c>
      <c r="AO48" s="406">
        <v>13103</v>
      </c>
      <c r="AP48" s="406">
        <v>0</v>
      </c>
      <c r="AQ48" s="405">
        <v>12802</v>
      </c>
      <c r="AR48" s="407">
        <v>998519</v>
      </c>
      <c r="AT48" s="387">
        <f>AT45-AT46</f>
        <v>2147973</v>
      </c>
      <c r="BH48" s="387">
        <f>BH45-BH46</f>
        <v>2058898</v>
      </c>
    </row>
    <row r="49" spans="1:44" ht="15" customHeight="1">
      <c r="A49" s="404">
        <v>46</v>
      </c>
      <c r="B49" s="405" t="s">
        <v>50</v>
      </c>
      <c r="C49" s="406">
        <v>22160</v>
      </c>
      <c r="D49" s="406">
        <v>3584</v>
      </c>
      <c r="E49" s="406">
        <v>5260</v>
      </c>
      <c r="F49" s="406">
        <v>3365</v>
      </c>
      <c r="G49" s="406">
        <v>18162</v>
      </c>
      <c r="H49" s="406">
        <v>2008</v>
      </c>
      <c r="I49" s="406">
        <v>3732</v>
      </c>
      <c r="J49" s="406">
        <v>1453</v>
      </c>
      <c r="K49" s="406">
        <v>73681</v>
      </c>
      <c r="L49" s="406">
        <v>16275</v>
      </c>
      <c r="M49" s="406">
        <v>10409</v>
      </c>
      <c r="N49" s="406">
        <v>96730</v>
      </c>
      <c r="O49" s="406">
        <v>16379</v>
      </c>
      <c r="P49" s="406">
        <v>4203</v>
      </c>
      <c r="Q49" s="406">
        <v>25000</v>
      </c>
      <c r="R49" s="406">
        <v>51557</v>
      </c>
      <c r="S49" s="406">
        <v>5627</v>
      </c>
      <c r="T49" s="406">
        <v>41927</v>
      </c>
      <c r="U49" s="406">
        <v>54728</v>
      </c>
      <c r="V49" s="406">
        <v>9298</v>
      </c>
      <c r="W49" s="406">
        <v>19292</v>
      </c>
      <c r="X49" s="406">
        <v>61173</v>
      </c>
      <c r="Y49" s="406">
        <v>7440</v>
      </c>
      <c r="Z49" s="406">
        <v>3396</v>
      </c>
      <c r="AA49" s="406">
        <v>51525</v>
      </c>
      <c r="AB49" s="406">
        <v>17804</v>
      </c>
      <c r="AC49" s="406">
        <v>176682</v>
      </c>
      <c r="AD49" s="406">
        <v>54501</v>
      </c>
      <c r="AE49" s="406">
        <v>33806</v>
      </c>
      <c r="AF49" s="406">
        <v>103876</v>
      </c>
      <c r="AG49" s="406">
        <v>53004</v>
      </c>
      <c r="AH49" s="406">
        <v>48716</v>
      </c>
      <c r="AI49" s="406">
        <v>2826</v>
      </c>
      <c r="AJ49" s="406">
        <v>21805</v>
      </c>
      <c r="AK49" s="406">
        <v>18203</v>
      </c>
      <c r="AL49" s="406">
        <v>10736</v>
      </c>
      <c r="AM49" s="406">
        <v>7227</v>
      </c>
      <c r="AN49" s="406">
        <v>9415</v>
      </c>
      <c r="AO49" s="406">
        <v>11429</v>
      </c>
      <c r="AP49" s="406">
        <v>0</v>
      </c>
      <c r="AQ49" s="405">
        <v>1777</v>
      </c>
      <c r="AR49" s="407">
        <v>1180171</v>
      </c>
    </row>
    <row r="50" spans="1:44" ht="15" customHeight="1">
      <c r="A50" s="404">
        <v>47</v>
      </c>
      <c r="B50" s="417" t="s">
        <v>336</v>
      </c>
      <c r="C50" s="406">
        <v>5648</v>
      </c>
      <c r="D50" s="406">
        <v>741</v>
      </c>
      <c r="E50" s="406">
        <v>2001</v>
      </c>
      <c r="F50" s="406">
        <v>1432</v>
      </c>
      <c r="G50" s="406">
        <v>45005</v>
      </c>
      <c r="H50" s="406">
        <v>925</v>
      </c>
      <c r="I50" s="406">
        <v>1661</v>
      </c>
      <c r="J50" s="406">
        <v>475</v>
      </c>
      <c r="K50" s="406">
        <v>12883</v>
      </c>
      <c r="L50" s="406">
        <v>114516</v>
      </c>
      <c r="M50" s="406">
        <v>2890</v>
      </c>
      <c r="N50" s="406">
        <v>21242</v>
      </c>
      <c r="O50" s="406">
        <v>2770</v>
      </c>
      <c r="P50" s="406">
        <v>1321</v>
      </c>
      <c r="Q50" s="406">
        <v>2754</v>
      </c>
      <c r="R50" s="406">
        <v>2368</v>
      </c>
      <c r="S50" s="406">
        <v>206</v>
      </c>
      <c r="T50" s="406">
        <v>6126</v>
      </c>
      <c r="U50" s="406">
        <v>376</v>
      </c>
      <c r="V50" s="406">
        <v>5265</v>
      </c>
      <c r="W50" s="406">
        <v>17619</v>
      </c>
      <c r="X50" s="406">
        <v>10260</v>
      </c>
      <c r="Y50" s="406">
        <v>1596</v>
      </c>
      <c r="Z50" s="406">
        <v>847</v>
      </c>
      <c r="AA50" s="406">
        <v>23958</v>
      </c>
      <c r="AB50" s="406">
        <v>4783</v>
      </c>
      <c r="AC50" s="406">
        <v>24677</v>
      </c>
      <c r="AD50" s="406">
        <v>22132</v>
      </c>
      <c r="AE50" s="406">
        <v>7892</v>
      </c>
      <c r="AF50" s="406">
        <v>770</v>
      </c>
      <c r="AG50" s="406">
        <v>2774</v>
      </c>
      <c r="AH50" s="406">
        <v>10701</v>
      </c>
      <c r="AI50" s="406">
        <v>1588</v>
      </c>
      <c r="AJ50" s="406">
        <v>906</v>
      </c>
      <c r="AK50" s="406">
        <v>13127</v>
      </c>
      <c r="AL50" s="406">
        <v>2220</v>
      </c>
      <c r="AM50" s="406">
        <v>5031</v>
      </c>
      <c r="AN50" s="406">
        <v>3486</v>
      </c>
      <c r="AO50" s="406">
        <v>4197</v>
      </c>
      <c r="AP50" s="406">
        <v>0</v>
      </c>
      <c r="AQ50" s="405">
        <v>634</v>
      </c>
      <c r="AR50" s="407">
        <v>389803</v>
      </c>
    </row>
    <row r="51" spans="1:44" ht="15" customHeight="1">
      <c r="A51" s="404">
        <v>48</v>
      </c>
      <c r="B51" s="405" t="s">
        <v>52</v>
      </c>
      <c r="C51" s="406">
        <v>-6961</v>
      </c>
      <c r="D51" s="406">
        <v>-1456</v>
      </c>
      <c r="E51" s="406">
        <v>-23</v>
      </c>
      <c r="F51" s="406">
        <v>0</v>
      </c>
      <c r="G51" s="406">
        <v>-532</v>
      </c>
      <c r="H51" s="406">
        <v>0</v>
      </c>
      <c r="I51" s="406">
        <v>-1</v>
      </c>
      <c r="J51" s="406">
        <v>0</v>
      </c>
      <c r="K51" s="406">
        <v>0</v>
      </c>
      <c r="L51" s="406">
        <v>-1928</v>
      </c>
      <c r="M51" s="406">
        <v>0</v>
      </c>
      <c r="N51" s="406">
        <v>-3</v>
      </c>
      <c r="O51" s="406">
        <v>0</v>
      </c>
      <c r="P51" s="406">
        <v>0</v>
      </c>
      <c r="Q51" s="406">
        <v>-1</v>
      </c>
      <c r="R51" s="406">
        <v>-1</v>
      </c>
      <c r="S51" s="406">
        <v>0</v>
      </c>
      <c r="T51" s="406">
        <v>-3</v>
      </c>
      <c r="U51" s="406">
        <v>-4</v>
      </c>
      <c r="V51" s="406">
        <v>0</v>
      </c>
      <c r="W51" s="406">
        <v>-2110</v>
      </c>
      <c r="X51" s="406">
        <v>-30</v>
      </c>
      <c r="Y51" s="406">
        <v>-1733</v>
      </c>
      <c r="Z51" s="406">
        <v>0</v>
      </c>
      <c r="AA51" s="406">
        <v>-282</v>
      </c>
      <c r="AB51" s="406">
        <v>-3873</v>
      </c>
      <c r="AC51" s="406">
        <v>-196</v>
      </c>
      <c r="AD51" s="406">
        <v>-1552</v>
      </c>
      <c r="AE51" s="406">
        <v>-2</v>
      </c>
      <c r="AF51" s="406">
        <v>0</v>
      </c>
      <c r="AG51" s="406">
        <v>-92</v>
      </c>
      <c r="AH51" s="406">
        <v>-8713</v>
      </c>
      <c r="AI51" s="406">
        <v>-1079</v>
      </c>
      <c r="AJ51" s="406">
        <v>0</v>
      </c>
      <c r="AK51" s="406">
        <v>-13</v>
      </c>
      <c r="AL51" s="406">
        <v>-1</v>
      </c>
      <c r="AM51" s="406">
        <v>0</v>
      </c>
      <c r="AN51" s="406">
        <v>0</v>
      </c>
      <c r="AO51" s="406">
        <v>0</v>
      </c>
      <c r="AP51" s="406">
        <v>0</v>
      </c>
      <c r="AQ51" s="405">
        <v>-183</v>
      </c>
      <c r="AR51" s="407">
        <v>-30772</v>
      </c>
    </row>
    <row r="52" spans="1:44" ht="15" customHeight="1">
      <c r="A52" s="413">
        <v>49</v>
      </c>
      <c r="B52" s="414" t="s">
        <v>53</v>
      </c>
      <c r="C52" s="415">
        <v>64881</v>
      </c>
      <c r="D52" s="415">
        <v>16266</v>
      </c>
      <c r="E52" s="415">
        <v>20261</v>
      </c>
      <c r="F52" s="415">
        <v>15429</v>
      </c>
      <c r="G52" s="415">
        <v>122290</v>
      </c>
      <c r="H52" s="415">
        <v>7852</v>
      </c>
      <c r="I52" s="415">
        <v>21480</v>
      </c>
      <c r="J52" s="415">
        <v>6841</v>
      </c>
      <c r="K52" s="415">
        <v>153322</v>
      </c>
      <c r="L52" s="415">
        <v>155322</v>
      </c>
      <c r="M52" s="415">
        <v>42054</v>
      </c>
      <c r="N52" s="415">
        <v>353989</v>
      </c>
      <c r="O52" s="415">
        <v>132907</v>
      </c>
      <c r="P52" s="415">
        <v>22940</v>
      </c>
      <c r="Q52" s="415">
        <v>94727</v>
      </c>
      <c r="R52" s="415">
        <v>89789</v>
      </c>
      <c r="S52" s="415">
        <v>12342</v>
      </c>
      <c r="T52" s="415">
        <v>80333</v>
      </c>
      <c r="U52" s="415">
        <v>144373</v>
      </c>
      <c r="V52" s="415">
        <v>45889</v>
      </c>
      <c r="W52" s="415">
        <v>225276</v>
      </c>
      <c r="X52" s="415">
        <v>128208</v>
      </c>
      <c r="Y52" s="415">
        <v>19864</v>
      </c>
      <c r="Z52" s="415">
        <v>29368</v>
      </c>
      <c r="AA52" s="415">
        <v>407601</v>
      </c>
      <c r="AB52" s="415">
        <v>160427</v>
      </c>
      <c r="AC52" s="415">
        <v>447543</v>
      </c>
      <c r="AD52" s="415">
        <v>245546</v>
      </c>
      <c r="AE52" s="415">
        <v>124140</v>
      </c>
      <c r="AF52" s="415">
        <v>262214</v>
      </c>
      <c r="AG52" s="415">
        <v>231203</v>
      </c>
      <c r="AH52" s="415">
        <v>476254</v>
      </c>
      <c r="AI52" s="415">
        <v>27795</v>
      </c>
      <c r="AJ52" s="415">
        <v>35940</v>
      </c>
      <c r="AK52" s="415">
        <v>152752</v>
      </c>
      <c r="AL52" s="415">
        <v>40291</v>
      </c>
      <c r="AM52" s="415">
        <v>62766</v>
      </c>
      <c r="AN52" s="415">
        <v>47168</v>
      </c>
      <c r="AO52" s="415">
        <v>51731</v>
      </c>
      <c r="AP52" s="415">
        <v>0</v>
      </c>
      <c r="AQ52" s="414">
        <v>15504</v>
      </c>
      <c r="AR52" s="416">
        <v>4794878</v>
      </c>
    </row>
    <row r="53" spans="1:44" ht="15" customHeight="1">
      <c r="A53" s="418">
        <v>50</v>
      </c>
      <c r="B53" s="396" t="s">
        <v>46</v>
      </c>
      <c r="C53" s="419">
        <v>141042</v>
      </c>
      <c r="D53" s="419">
        <v>28530</v>
      </c>
      <c r="E53" s="419">
        <v>41388</v>
      </c>
      <c r="F53" s="419">
        <v>30039</v>
      </c>
      <c r="G53" s="419">
        <v>292418</v>
      </c>
      <c r="H53" s="419">
        <v>18980</v>
      </c>
      <c r="I53" s="419">
        <v>66341</v>
      </c>
      <c r="J53" s="419">
        <v>12699</v>
      </c>
      <c r="K53" s="419">
        <v>741055</v>
      </c>
      <c r="L53" s="419">
        <v>555617</v>
      </c>
      <c r="M53" s="419">
        <v>92779</v>
      </c>
      <c r="N53" s="419">
        <v>1393827</v>
      </c>
      <c r="O53" s="419">
        <v>509280</v>
      </c>
      <c r="P53" s="419">
        <v>51526</v>
      </c>
      <c r="Q53" s="419">
        <v>239303</v>
      </c>
      <c r="R53" s="419">
        <v>213203</v>
      </c>
      <c r="S53" s="419">
        <v>32733</v>
      </c>
      <c r="T53" s="419">
        <v>207571</v>
      </c>
      <c r="U53" s="419">
        <v>615598</v>
      </c>
      <c r="V53" s="419">
        <v>121183</v>
      </c>
      <c r="W53" s="419">
        <v>471760</v>
      </c>
      <c r="X53" s="419">
        <v>351855</v>
      </c>
      <c r="Y53" s="419">
        <v>36921</v>
      </c>
      <c r="Z53" s="419">
        <v>44364</v>
      </c>
      <c r="AA53" s="419">
        <v>577391</v>
      </c>
      <c r="AB53" s="419">
        <v>235409</v>
      </c>
      <c r="AC53" s="419">
        <v>526354</v>
      </c>
      <c r="AD53" s="419">
        <v>512883</v>
      </c>
      <c r="AE53" s="419">
        <v>231941</v>
      </c>
      <c r="AF53" s="419">
        <v>365190</v>
      </c>
      <c r="AG53" s="419">
        <v>290202</v>
      </c>
      <c r="AH53" s="419">
        <v>753419</v>
      </c>
      <c r="AI53" s="419">
        <v>46006</v>
      </c>
      <c r="AJ53" s="419">
        <v>52354</v>
      </c>
      <c r="AK53" s="419">
        <v>243586</v>
      </c>
      <c r="AL53" s="419">
        <v>79940</v>
      </c>
      <c r="AM53" s="419">
        <v>150973</v>
      </c>
      <c r="AN53" s="419">
        <v>66366</v>
      </c>
      <c r="AO53" s="419">
        <v>74013</v>
      </c>
      <c r="AP53" s="419">
        <v>11331</v>
      </c>
      <c r="AQ53" s="396">
        <v>36239</v>
      </c>
      <c r="AR53" s="420">
        <v>10563609</v>
      </c>
    </row>
    <row r="54" spans="1:44">
      <c r="B54" s="387" t="s">
        <v>392</v>
      </c>
      <c r="C54" s="387">
        <v>12687</v>
      </c>
      <c r="D54" s="387">
        <v>4585</v>
      </c>
      <c r="E54" s="387">
        <v>4285</v>
      </c>
      <c r="F54" s="387">
        <v>4958</v>
      </c>
      <c r="G54" s="387">
        <v>37806</v>
      </c>
      <c r="H54" s="387">
        <v>2831</v>
      </c>
      <c r="I54" s="387">
        <v>12905</v>
      </c>
      <c r="K54" s="387">
        <v>13717</v>
      </c>
      <c r="L54" s="387">
        <v>2298</v>
      </c>
      <c r="M54" s="387">
        <v>16064</v>
      </c>
      <c r="N54" s="387">
        <v>19243</v>
      </c>
      <c r="O54" s="387">
        <v>6208</v>
      </c>
      <c r="P54" s="387">
        <v>11852</v>
      </c>
      <c r="Q54" s="387">
        <v>28242</v>
      </c>
      <c r="R54" s="387">
        <v>42477</v>
      </c>
      <c r="S54" s="387">
        <v>5981</v>
      </c>
      <c r="T54" s="387">
        <v>36267</v>
      </c>
      <c r="U54" s="387">
        <v>37977</v>
      </c>
      <c r="V54" s="387">
        <v>25424</v>
      </c>
      <c r="W54" s="387">
        <v>147529</v>
      </c>
      <c r="X54" s="387">
        <v>19300</v>
      </c>
      <c r="Y54" s="387">
        <v>4378</v>
      </c>
      <c r="Z54" s="387">
        <v>15849</v>
      </c>
      <c r="AA54" s="387">
        <v>228564</v>
      </c>
      <c r="AB54" s="387">
        <v>61007</v>
      </c>
      <c r="AC54" s="387">
        <v>19277</v>
      </c>
      <c r="AD54" s="387">
        <v>102421</v>
      </c>
      <c r="AE54" s="387">
        <v>30904</v>
      </c>
      <c r="AF54" s="387">
        <v>113979</v>
      </c>
      <c r="AG54" s="387">
        <v>135823</v>
      </c>
      <c r="AH54" s="387">
        <v>347257</v>
      </c>
      <c r="AI54" s="387">
        <v>19029</v>
      </c>
      <c r="AK54" s="387">
        <v>119651</v>
      </c>
      <c r="AO54" s="387">
        <v>86291</v>
      </c>
      <c r="AP54" s="387">
        <v>0</v>
      </c>
      <c r="AQ54" s="387">
        <v>270</v>
      </c>
      <c r="AR54" s="387">
        <v>1777336</v>
      </c>
    </row>
  </sheetData>
  <phoneticPr fontId="3"/>
  <pageMargins left="0.39370078740157483" right="0.39370078740157483" top="0.70866141732283472" bottom="0.39370078740157483" header="0.31496062992125984" footer="0.31496062992125984"/>
  <pageSetup paperSize="8" scale="3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ご利用にあたって（必ずお読みください）</vt:lpstr>
      <vt:lpstr>データ入力表</vt:lpstr>
      <vt:lpstr>①結果</vt:lpstr>
      <vt:lpstr>②表</vt:lpstr>
      <vt:lpstr>③フロー</vt:lpstr>
      <vt:lpstr>④グラフ</vt:lpstr>
      <vt:lpstr>計算</vt:lpstr>
      <vt:lpstr>価格変換</vt:lpstr>
      <vt:lpstr>マージン</vt:lpstr>
      <vt:lpstr>各種係数</vt:lpstr>
      <vt:lpstr>逆行列係数</vt:lpstr>
      <vt:lpstr>投入係数</vt:lpstr>
      <vt:lpstr>H27取引基本表（生産者）</vt:lpstr>
      <vt:lpstr>②表!Print_Area</vt:lpstr>
      <vt:lpstr>④グラフ!Print_Area</vt:lpstr>
      <vt:lpstr>'H27取引基本表（生産者）'!Print_Area</vt:lpstr>
      <vt:lpstr>データ入力表!Print_Area</vt:lpstr>
      <vt:lpstr>②表!Print_Titles</vt:lpstr>
      <vt:lpstr>価格変換!Print_Titles</vt:lpstr>
      <vt:lpstr>計算!Print_Titles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2020-06-16T01:39:29Z</cp:lastPrinted>
  <dcterms:created xsi:type="dcterms:W3CDTF">2011-09-06T06:45:53Z</dcterms:created>
  <dcterms:modified xsi:type="dcterms:W3CDTF">2024-07-19T01:13:57Z</dcterms:modified>
</cp:coreProperties>
</file>