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defaultThemeVersion="124226"/>
  <mc:AlternateContent xmlns:mc="http://schemas.openxmlformats.org/markup-compatibility/2006">
    <mc:Choice Requires="x15">
      <x15ac:absPath xmlns:x15ac="http://schemas.microsoft.com/office/spreadsheetml/2010/11/ac" url="D:\産業連関表関係\産業連関表関係（H27産業連関表）\作業＆資料フォルダ\①産業連関表\①H27産業連関表作成作業\1 H27年表作表作業フォルダ\⑬分析ツール追加\決裁用\⑧税収効果（36部門）\"/>
    </mc:Choice>
  </mc:AlternateContent>
  <bookViews>
    <workbookView xWindow="-10980" yWindow="855" windowWidth="18315" windowHeight="11595"/>
  </bookViews>
  <sheets>
    <sheet name="ご利用にあたって（必ずお読みください）" sheetId="17" r:id="rId1"/>
    <sheet name="データ入力表" sheetId="7" r:id="rId2"/>
    <sheet name="①結果" sheetId="8" r:id="rId3"/>
    <sheet name="②表" sheetId="11" r:id="rId4"/>
    <sheet name="③フロー" sheetId="26" r:id="rId5"/>
    <sheet name="④グラフ(経済効果)" sheetId="16" r:id="rId6"/>
    <sheet name="④グラフ(税収効果)" sheetId="27" r:id="rId7"/>
    <sheet name="税収係数_直接税" sheetId="30" r:id="rId8"/>
    <sheet name="税収係数_間接税" sheetId="31" r:id="rId9"/>
    <sheet name="計算" sheetId="25" r:id="rId10"/>
    <sheet name="価格変換" sheetId="29" r:id="rId11"/>
    <sheet name="マージン" sheetId="28" r:id="rId12"/>
    <sheet name="各種係数" sheetId="2" r:id="rId13"/>
    <sheet name="逆行列係数" sheetId="5" r:id="rId14"/>
    <sheet name="投入係数" sheetId="4" r:id="rId15"/>
    <sheet name="H27取引基本表（生産者）(36)" sheetId="10" r:id="rId16"/>
  </sheets>
  <externalReferences>
    <externalReference r:id="rId17"/>
  </externalReferences>
  <definedNames>
    <definedName name="_Fill" localSheetId="6" hidden="1">[1]局移出入取扱!#REF!</definedName>
    <definedName name="_Fill" localSheetId="8" hidden="1">[1]局移出入取扱!#REF!</definedName>
    <definedName name="_Fill" localSheetId="7" hidden="1">[1]局移出入取扱!#REF!</definedName>
    <definedName name="_Fill" hidden="1">[1]局移出入取扱!#REF!</definedName>
    <definedName name="_Order1" hidden="1">255</definedName>
    <definedName name="_xlnm.Print_Area" localSheetId="2">①結果!$A$1:$H$39</definedName>
    <definedName name="_xlnm.Print_Area" localSheetId="3">②表!$A$1:$V$46</definedName>
    <definedName name="_xlnm.Print_Area" localSheetId="6">'④グラフ(税収効果)'!$A$1:$K$68</definedName>
    <definedName name="_xlnm.Print_Area" localSheetId="1">データ入力表!$A$1:$J$70</definedName>
    <definedName name="_xlnm.Print_Titles" localSheetId="15">'H27取引基本表（生産者）(36)'!$A:$B</definedName>
    <definedName name="_xlnm.Print_Titles" localSheetId="13">逆行列係数!$A:$B</definedName>
    <definedName name="_xlnm.Print_Titles" localSheetId="14">投入係数!$A:$B</definedName>
  </definedNames>
  <calcPr calcId="162913"/>
</workbook>
</file>

<file path=xl/calcChain.xml><?xml version="1.0" encoding="utf-8"?>
<calcChain xmlns="http://schemas.openxmlformats.org/spreadsheetml/2006/main">
  <c r="E50" i="7" l="1"/>
  <c r="AH37" i="25" l="1"/>
  <c r="AH38" i="25"/>
  <c r="AH36" i="25"/>
  <c r="AH35" i="25"/>
  <c r="AH34" i="25"/>
  <c r="AH33" i="25"/>
  <c r="AH40" i="25"/>
  <c r="AH39" i="25"/>
  <c r="AH32" i="25"/>
  <c r="AH31" i="25"/>
  <c r="AH30" i="25"/>
  <c r="AH29" i="25"/>
  <c r="AH28" i="25"/>
  <c r="AH27" i="25"/>
  <c r="AH26" i="25"/>
  <c r="AH25" i="25"/>
  <c r="AH24" i="25"/>
  <c r="AH23" i="25"/>
  <c r="AH22" i="25"/>
  <c r="AH21" i="25"/>
  <c r="AH20" i="25"/>
  <c r="AH19" i="25"/>
  <c r="AH18" i="25"/>
  <c r="AH17" i="25"/>
  <c r="AH16" i="25"/>
  <c r="AH15" i="25"/>
  <c r="AH14" i="25"/>
  <c r="AH13" i="25"/>
  <c r="AH12" i="25"/>
  <c r="AH11" i="25"/>
  <c r="AH10" i="25"/>
  <c r="AH9" i="25"/>
  <c r="AH8" i="25"/>
  <c r="AH7" i="25"/>
  <c r="AH6" i="25"/>
  <c r="AH5" i="25"/>
  <c r="O70" i="31"/>
  <c r="P70" i="31"/>
  <c r="Q70" i="31"/>
  <c r="O71" i="31"/>
  <c r="P71" i="31"/>
  <c r="Q71" i="31"/>
  <c r="O72" i="31"/>
  <c r="P72" i="31"/>
  <c r="Q72" i="31"/>
  <c r="B46" i="31"/>
  <c r="B47" i="31"/>
  <c r="B45" i="31"/>
  <c r="B19" i="31"/>
  <c r="B22" i="31"/>
  <c r="B21" i="31"/>
  <c r="B20" i="31"/>
  <c r="C56" i="31" l="1"/>
  <c r="D56" i="31"/>
  <c r="E56" i="31"/>
  <c r="F56" i="31"/>
  <c r="G56" i="31"/>
  <c r="H56" i="31"/>
  <c r="I56" i="31"/>
  <c r="J56" i="31"/>
  <c r="K56" i="31"/>
  <c r="L56" i="31"/>
  <c r="M56" i="31"/>
  <c r="N56" i="31"/>
  <c r="R56" i="31"/>
  <c r="S56" i="31"/>
  <c r="T56" i="31"/>
  <c r="C57" i="31"/>
  <c r="D57" i="31"/>
  <c r="E57" i="31"/>
  <c r="F57" i="31"/>
  <c r="G57" i="31"/>
  <c r="H57" i="31"/>
  <c r="I57" i="31"/>
  <c r="J57" i="31"/>
  <c r="K57" i="31"/>
  <c r="L57" i="31"/>
  <c r="M57" i="31"/>
  <c r="N57" i="31"/>
  <c r="R57" i="31"/>
  <c r="S57" i="31"/>
  <c r="T57" i="31"/>
  <c r="C58" i="31"/>
  <c r="D58" i="31"/>
  <c r="E58" i="31"/>
  <c r="F58" i="31"/>
  <c r="G58" i="31"/>
  <c r="H58" i="31"/>
  <c r="I58" i="31"/>
  <c r="J58" i="31"/>
  <c r="K58" i="31"/>
  <c r="L58" i="31"/>
  <c r="M58" i="31"/>
  <c r="N58" i="31"/>
  <c r="R58" i="31"/>
  <c r="S58" i="31"/>
  <c r="T58" i="31"/>
  <c r="C59" i="31"/>
  <c r="D59" i="31"/>
  <c r="E59" i="31"/>
  <c r="F59" i="31"/>
  <c r="G59" i="31"/>
  <c r="H59" i="31"/>
  <c r="I59" i="31"/>
  <c r="J59" i="31"/>
  <c r="K59" i="31"/>
  <c r="L59" i="31"/>
  <c r="M59" i="31"/>
  <c r="N59" i="31"/>
  <c r="R59" i="31"/>
  <c r="S59" i="31"/>
  <c r="T59" i="31"/>
  <c r="C60" i="31"/>
  <c r="D60" i="31"/>
  <c r="E60" i="31"/>
  <c r="F60" i="31"/>
  <c r="G60" i="31"/>
  <c r="H60" i="31"/>
  <c r="I60" i="31"/>
  <c r="J60" i="31"/>
  <c r="K60" i="31"/>
  <c r="L60" i="31"/>
  <c r="M60" i="31"/>
  <c r="N60" i="31"/>
  <c r="R60" i="31"/>
  <c r="S60" i="31"/>
  <c r="T60" i="31"/>
  <c r="B44" i="31"/>
  <c r="B43" i="31"/>
  <c r="B42" i="31"/>
  <c r="B41" i="31"/>
  <c r="B40" i="31"/>
  <c r="B39" i="31"/>
  <c r="B38" i="31"/>
  <c r="B37" i="31"/>
  <c r="B36" i="31"/>
  <c r="B35" i="31"/>
  <c r="B34" i="31"/>
  <c r="B33" i="31"/>
  <c r="B32" i="31"/>
  <c r="B31" i="31"/>
  <c r="B18" i="31"/>
  <c r="B17" i="31"/>
  <c r="B16" i="31"/>
  <c r="B15" i="31"/>
  <c r="B65" i="31" s="1"/>
  <c r="B14" i="31"/>
  <c r="B13" i="31"/>
  <c r="B12" i="31"/>
  <c r="B11" i="31"/>
  <c r="B10" i="31"/>
  <c r="B9" i="31"/>
  <c r="B8" i="31"/>
  <c r="B7" i="31"/>
  <c r="B6" i="31"/>
  <c r="C61" i="31"/>
  <c r="D61" i="31"/>
  <c r="E61" i="31"/>
  <c r="F61" i="31"/>
  <c r="G61" i="31"/>
  <c r="H61" i="31"/>
  <c r="I61" i="31"/>
  <c r="J61" i="31"/>
  <c r="K61" i="31"/>
  <c r="L61" i="31"/>
  <c r="M61" i="31"/>
  <c r="N61" i="31"/>
  <c r="R61" i="31"/>
  <c r="S61" i="31"/>
  <c r="T61" i="31"/>
  <c r="C62" i="31"/>
  <c r="D62" i="31"/>
  <c r="E62" i="31"/>
  <c r="F62" i="31"/>
  <c r="G62" i="31"/>
  <c r="H62" i="31"/>
  <c r="I62" i="31"/>
  <c r="J62" i="31"/>
  <c r="K62" i="31"/>
  <c r="L62" i="31"/>
  <c r="M62" i="31"/>
  <c r="N62" i="31"/>
  <c r="R62" i="31"/>
  <c r="S62" i="31"/>
  <c r="T62" i="31"/>
  <c r="C63" i="31"/>
  <c r="D63" i="31"/>
  <c r="E63" i="31"/>
  <c r="F63" i="31"/>
  <c r="G63" i="31"/>
  <c r="H63" i="31"/>
  <c r="I63" i="31"/>
  <c r="J63" i="31"/>
  <c r="K63" i="31"/>
  <c r="L63" i="31"/>
  <c r="M63" i="31"/>
  <c r="N63" i="31"/>
  <c r="R63" i="31"/>
  <c r="S63" i="31"/>
  <c r="T63" i="31"/>
  <c r="C64" i="31"/>
  <c r="D64" i="31"/>
  <c r="E64" i="31"/>
  <c r="F64" i="31"/>
  <c r="G64" i="31"/>
  <c r="H64" i="31"/>
  <c r="I64" i="31"/>
  <c r="J64" i="31"/>
  <c r="K64" i="31"/>
  <c r="L64" i="31"/>
  <c r="M64" i="31"/>
  <c r="N64" i="31"/>
  <c r="R64" i="31"/>
  <c r="S64" i="31"/>
  <c r="T64" i="31"/>
  <c r="C65" i="31"/>
  <c r="D65" i="31"/>
  <c r="E65" i="31"/>
  <c r="F65" i="31"/>
  <c r="G65" i="31"/>
  <c r="H65" i="31"/>
  <c r="I65" i="31"/>
  <c r="J65" i="31"/>
  <c r="K65" i="31"/>
  <c r="L65" i="31"/>
  <c r="M65" i="31"/>
  <c r="N65" i="31"/>
  <c r="R65" i="31"/>
  <c r="S65" i="31"/>
  <c r="T65" i="31"/>
  <c r="C66" i="31"/>
  <c r="D66" i="31"/>
  <c r="E66" i="31"/>
  <c r="F66" i="31"/>
  <c r="G66" i="31"/>
  <c r="H66" i="31"/>
  <c r="I66" i="31"/>
  <c r="J66" i="31"/>
  <c r="K66" i="31"/>
  <c r="L66" i="31"/>
  <c r="M66" i="31"/>
  <c r="N66" i="31"/>
  <c r="R66" i="31"/>
  <c r="S66" i="31"/>
  <c r="T66" i="31"/>
  <c r="C67" i="31"/>
  <c r="D67" i="31"/>
  <c r="E67" i="31"/>
  <c r="F67" i="31"/>
  <c r="G67" i="31"/>
  <c r="H67" i="31"/>
  <c r="I67" i="31"/>
  <c r="J67" i="31"/>
  <c r="K67" i="31"/>
  <c r="L67" i="31"/>
  <c r="M67" i="31"/>
  <c r="N67" i="31"/>
  <c r="R67" i="31"/>
  <c r="S67" i="31"/>
  <c r="T67" i="31"/>
  <c r="C68" i="31"/>
  <c r="D68" i="31"/>
  <c r="E68" i="31"/>
  <c r="F68" i="31"/>
  <c r="G68" i="31"/>
  <c r="H68" i="31"/>
  <c r="I68" i="31"/>
  <c r="J68" i="31"/>
  <c r="K68" i="31"/>
  <c r="L68" i="31"/>
  <c r="M68" i="31"/>
  <c r="N68" i="31"/>
  <c r="R68" i="31"/>
  <c r="S68" i="31"/>
  <c r="T68" i="31"/>
  <c r="C69" i="31"/>
  <c r="D69" i="31"/>
  <c r="E69" i="31"/>
  <c r="F69" i="31"/>
  <c r="G69" i="31"/>
  <c r="H69" i="31"/>
  <c r="I69" i="31"/>
  <c r="J69" i="31"/>
  <c r="K69" i="31"/>
  <c r="L69" i="31"/>
  <c r="M69" i="31"/>
  <c r="N69" i="31"/>
  <c r="R69" i="31"/>
  <c r="S69" i="31"/>
  <c r="T69" i="31"/>
  <c r="B56" i="31" l="1"/>
  <c r="B60" i="31"/>
  <c r="B57" i="31"/>
  <c r="B58" i="31"/>
  <c r="B59" i="31"/>
  <c r="B68" i="31"/>
  <c r="B61" i="31"/>
  <c r="B69" i="31"/>
  <c r="B64" i="31"/>
  <c r="B66" i="31"/>
  <c r="B67" i="31"/>
  <c r="B63" i="31"/>
  <c r="B62" i="31"/>
  <c r="AG40" i="25" l="1"/>
  <c r="AG39" i="25"/>
  <c r="AG38" i="25"/>
  <c r="AG37" i="25"/>
  <c r="AG36" i="25"/>
  <c r="AG35" i="25"/>
  <c r="AG34" i="25"/>
  <c r="AG33" i="25"/>
  <c r="AG32" i="25"/>
  <c r="AG31" i="25"/>
  <c r="AG30" i="25"/>
  <c r="AG29" i="25"/>
  <c r="AG28" i="25"/>
  <c r="AG27" i="25"/>
  <c r="AG26" i="25"/>
  <c r="AG25" i="25"/>
  <c r="AG24" i="25"/>
  <c r="AG23" i="25"/>
  <c r="AG22" i="25"/>
  <c r="AG21" i="25"/>
  <c r="AG20" i="25"/>
  <c r="AG19" i="25"/>
  <c r="AG18" i="25"/>
  <c r="AG17" i="25"/>
  <c r="AG16" i="25"/>
  <c r="AG15" i="25"/>
  <c r="AG14" i="25"/>
  <c r="AG13" i="25"/>
  <c r="AG12" i="25"/>
  <c r="AG11" i="25"/>
  <c r="AG10" i="25"/>
  <c r="AG9" i="25"/>
  <c r="AG8" i="25"/>
  <c r="AG7" i="25"/>
  <c r="AG6" i="25"/>
  <c r="AG5" i="25"/>
  <c r="AF40" i="25"/>
  <c r="AF39" i="25"/>
  <c r="AF38" i="25"/>
  <c r="AF37" i="25"/>
  <c r="AF36" i="25"/>
  <c r="AF35" i="25"/>
  <c r="AF34" i="25"/>
  <c r="AF33" i="25"/>
  <c r="AF32" i="25"/>
  <c r="AF31" i="25"/>
  <c r="AF30" i="25"/>
  <c r="AF29" i="25"/>
  <c r="AF28" i="25"/>
  <c r="AF27" i="25"/>
  <c r="AF26" i="25"/>
  <c r="AF25" i="25"/>
  <c r="AF24" i="25"/>
  <c r="AF23" i="25"/>
  <c r="AF22" i="25"/>
  <c r="AF21" i="25"/>
  <c r="AF20" i="25"/>
  <c r="AF19" i="25"/>
  <c r="AF18" i="25"/>
  <c r="AF17" i="25"/>
  <c r="AF16" i="25"/>
  <c r="AF15" i="25"/>
  <c r="AF14" i="25"/>
  <c r="AF13" i="25"/>
  <c r="AF12" i="25"/>
  <c r="AF11" i="25"/>
  <c r="AF10" i="25"/>
  <c r="AF9" i="25"/>
  <c r="AF8" i="25"/>
  <c r="AF7" i="25"/>
  <c r="AF6" i="25"/>
  <c r="AF5" i="25"/>
  <c r="C70" i="31"/>
  <c r="D70" i="31"/>
  <c r="E70" i="31"/>
  <c r="F70" i="31"/>
  <c r="G70" i="31"/>
  <c r="H70" i="31"/>
  <c r="I70" i="31"/>
  <c r="J70" i="31"/>
  <c r="K70" i="31"/>
  <c r="L70" i="31"/>
  <c r="M70" i="31"/>
  <c r="N70" i="31"/>
  <c r="R70" i="31"/>
  <c r="S70" i="31"/>
  <c r="T70" i="31"/>
  <c r="C71" i="31"/>
  <c r="D71" i="31"/>
  <c r="E71" i="31"/>
  <c r="F71" i="31"/>
  <c r="G71" i="31"/>
  <c r="H71" i="31"/>
  <c r="I71" i="31"/>
  <c r="J71" i="31"/>
  <c r="K71" i="31"/>
  <c r="L71" i="31"/>
  <c r="M71" i="31"/>
  <c r="N71" i="31"/>
  <c r="R71" i="31"/>
  <c r="S71" i="31"/>
  <c r="T71" i="31"/>
  <c r="C72" i="31"/>
  <c r="D72" i="31"/>
  <c r="E72" i="31"/>
  <c r="F72" i="31"/>
  <c r="G72" i="31"/>
  <c r="H72" i="31"/>
  <c r="I72" i="31"/>
  <c r="J72" i="31"/>
  <c r="K72" i="31"/>
  <c r="L72" i="31"/>
  <c r="M72" i="31"/>
  <c r="N72" i="31"/>
  <c r="R72" i="31"/>
  <c r="S72" i="31"/>
  <c r="T72" i="31"/>
  <c r="B72" i="31" l="1"/>
  <c r="B71" i="31"/>
  <c r="B70" i="31"/>
  <c r="I6" i="30"/>
  <c r="M6" i="30"/>
  <c r="F15" i="30" l="1"/>
  <c r="I15" i="30"/>
  <c r="B15" i="30" s="1"/>
  <c r="P15" i="30" s="1"/>
  <c r="M15" i="30"/>
  <c r="F16" i="30"/>
  <c r="I16" i="30"/>
  <c r="B16" i="30" s="1"/>
  <c r="P16" i="30" s="1"/>
  <c r="M16" i="30"/>
  <c r="F17" i="30"/>
  <c r="I17" i="30"/>
  <c r="B17" i="30" s="1"/>
  <c r="P17" i="30" s="1"/>
  <c r="M17" i="30"/>
  <c r="Q15" i="30" l="1"/>
  <c r="Q17" i="30"/>
  <c r="E17" i="30"/>
  <c r="E16" i="30"/>
  <c r="Q16" i="30"/>
  <c r="E15" i="30"/>
  <c r="V5" i="2"/>
  <c r="V6" i="2"/>
  <c r="V7" i="2"/>
  <c r="V8" i="2"/>
  <c r="V9" i="2"/>
  <c r="V10" i="2"/>
  <c r="V11" i="2"/>
  <c r="V12" i="2"/>
  <c r="V13" i="2"/>
  <c r="V14" i="2"/>
  <c r="V15" i="2"/>
  <c r="V16" i="2"/>
  <c r="V17" i="2"/>
  <c r="V18" i="2"/>
  <c r="V19" i="2"/>
  <c r="V20" i="2"/>
  <c r="V21" i="2"/>
  <c r="V22" i="2"/>
  <c r="V23" i="2"/>
  <c r="V24" i="2"/>
  <c r="V25" i="2"/>
  <c r="V26" i="2"/>
  <c r="V27" i="2"/>
  <c r="V28" i="2"/>
  <c r="V29" i="2"/>
  <c r="V30" i="2"/>
  <c r="V31" i="2"/>
  <c r="V32" i="2"/>
  <c r="V33" i="2"/>
  <c r="V34" i="2"/>
  <c r="V35" i="2"/>
  <c r="V36" i="2"/>
  <c r="V37" i="2"/>
  <c r="V38" i="2"/>
  <c r="V39" i="2"/>
  <c r="V4"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C6" i="2"/>
  <c r="C5" i="2"/>
  <c r="C4" i="2"/>
  <c r="G29" i="2"/>
  <c r="G5" i="2"/>
  <c r="G6" i="2"/>
  <c r="G7" i="2"/>
  <c r="G8" i="2"/>
  <c r="G9" i="2"/>
  <c r="G10" i="2"/>
  <c r="G11" i="2"/>
  <c r="G12" i="2"/>
  <c r="G13" i="2"/>
  <c r="G14" i="2"/>
  <c r="G15" i="2"/>
  <c r="G16" i="2"/>
  <c r="G17" i="2"/>
  <c r="G18" i="2"/>
  <c r="G19" i="2"/>
  <c r="G20" i="2"/>
  <c r="G21" i="2"/>
  <c r="G22" i="2"/>
  <c r="G23" i="2"/>
  <c r="G24" i="2"/>
  <c r="G25" i="2"/>
  <c r="G26" i="2"/>
  <c r="G27" i="2"/>
  <c r="G28" i="2"/>
  <c r="G30" i="2"/>
  <c r="G31" i="2"/>
  <c r="G32" i="2"/>
  <c r="G33" i="2"/>
  <c r="G34" i="2"/>
  <c r="G35" i="2"/>
  <c r="G36" i="2"/>
  <c r="G37" i="2"/>
  <c r="G38" i="2"/>
  <c r="G39" i="2"/>
  <c r="G4" i="2"/>
  <c r="D69" i="7" l="1"/>
  <c r="K4" i="27" l="1"/>
  <c r="W2" i="11"/>
  <c r="Q4" i="2" l="1" a="1"/>
  <c r="R4" i="2" s="1"/>
  <c r="AI5" i="25" a="1"/>
  <c r="AI5" i="25" s="1"/>
  <c r="F14" i="30"/>
  <c r="I14" i="30"/>
  <c r="M14" i="30"/>
  <c r="M13" i="30"/>
  <c r="M12" i="30"/>
  <c r="M11" i="30"/>
  <c r="M10" i="30"/>
  <c r="M9" i="30"/>
  <c r="M8" i="30"/>
  <c r="M7" i="30"/>
  <c r="E14" i="30" l="1"/>
  <c r="T29" i="2"/>
  <c r="T32" i="2"/>
  <c r="S10" i="2"/>
  <c r="S29" i="2"/>
  <c r="R38" i="2"/>
  <c r="S26" i="2"/>
  <c r="Q38" i="2"/>
  <c r="R23" i="2"/>
  <c r="R7" i="2"/>
  <c r="Q4" i="2"/>
  <c r="Q20" i="2"/>
  <c r="U35" i="2"/>
  <c r="U16" i="2"/>
  <c r="Q36" i="2"/>
  <c r="U32" i="2"/>
  <c r="T13" i="2"/>
  <c r="W38" i="2"/>
  <c r="E38" i="2" s="1"/>
  <c r="U19" i="2"/>
  <c r="R10" i="2"/>
  <c r="T37" i="2"/>
  <c r="U28" i="2"/>
  <c r="S22" i="2"/>
  <c r="Q16" i="2"/>
  <c r="S6" i="2"/>
  <c r="Q35" i="2"/>
  <c r="T28" i="2"/>
  <c r="R22" i="2"/>
  <c r="T12" i="2"/>
  <c r="S9" i="2"/>
  <c r="R6" i="2"/>
  <c r="R39" i="2"/>
  <c r="R37" i="2"/>
  <c r="S34" i="2"/>
  <c r="R31" i="2"/>
  <c r="Q28" i="2"/>
  <c r="U24" i="2"/>
  <c r="T21" i="2"/>
  <c r="S18" i="2"/>
  <c r="R15" i="2"/>
  <c r="Q12" i="2"/>
  <c r="W12" i="2" s="1"/>
  <c r="E12" i="2" s="1"/>
  <c r="U8" i="2"/>
  <c r="T5" i="2"/>
  <c r="Q23" i="2"/>
  <c r="S13" i="2"/>
  <c r="U39" i="2"/>
  <c r="Q32" i="2"/>
  <c r="W32" i="2" s="1"/>
  <c r="E32" i="2" s="1"/>
  <c r="T25" i="2"/>
  <c r="R19" i="2"/>
  <c r="T9" i="2"/>
  <c r="S37" i="2"/>
  <c r="U31" i="2"/>
  <c r="S25" i="2"/>
  <c r="Q39" i="2"/>
  <c r="U36" i="2"/>
  <c r="R34" i="2"/>
  <c r="Q31" i="2"/>
  <c r="U27" i="2"/>
  <c r="T24" i="2"/>
  <c r="S21" i="2"/>
  <c r="R18" i="2"/>
  <c r="W18" i="2" s="1"/>
  <c r="E18" i="2" s="1"/>
  <c r="Q15" i="2"/>
  <c r="U11" i="2"/>
  <c r="T8" i="2"/>
  <c r="S5" i="2"/>
  <c r="R35" i="2"/>
  <c r="U12" i="2"/>
  <c r="T39" i="2"/>
  <c r="U15" i="2"/>
  <c r="U38" i="2"/>
  <c r="T36" i="2"/>
  <c r="T33" i="2"/>
  <c r="S30" i="2"/>
  <c r="R27" i="2"/>
  <c r="Q24" i="2"/>
  <c r="U20" i="2"/>
  <c r="T17" i="2"/>
  <c r="S14" i="2"/>
  <c r="R11" i="2"/>
  <c r="Q8" i="2"/>
  <c r="U4" i="2"/>
  <c r="R26" i="2"/>
  <c r="T16" i="2"/>
  <c r="Q7" i="2"/>
  <c r="Q19" i="2"/>
  <c r="S38" i="2"/>
  <c r="S36" i="2"/>
  <c r="S33" i="2"/>
  <c r="R30" i="2"/>
  <c r="Q27" i="2"/>
  <c r="W27" i="2" s="1"/>
  <c r="E27" i="2" s="1"/>
  <c r="U23" i="2"/>
  <c r="T20" i="2"/>
  <c r="S17" i="2"/>
  <c r="R14" i="2"/>
  <c r="Q11" i="2"/>
  <c r="U7" i="2"/>
  <c r="T4" i="2"/>
  <c r="T35" i="2"/>
  <c r="U34" i="2"/>
  <c r="Q34" i="2"/>
  <c r="R33" i="2"/>
  <c r="S32" i="2"/>
  <c r="T31" i="2"/>
  <c r="U30" i="2"/>
  <c r="Q30" i="2"/>
  <c r="R29" i="2"/>
  <c r="S28" i="2"/>
  <c r="T27" i="2"/>
  <c r="U26" i="2"/>
  <c r="Q26" i="2"/>
  <c r="R25" i="2"/>
  <c r="S24" i="2"/>
  <c r="T23" i="2"/>
  <c r="U22" i="2"/>
  <c r="Q22" i="2"/>
  <c r="R21" i="2"/>
  <c r="S20" i="2"/>
  <c r="T19" i="2"/>
  <c r="U18" i="2"/>
  <c r="Q18" i="2"/>
  <c r="R17" i="2"/>
  <c r="S16" i="2"/>
  <c r="T15" i="2"/>
  <c r="U14" i="2"/>
  <c r="Q14" i="2"/>
  <c r="R13" i="2"/>
  <c r="S12" i="2"/>
  <c r="T11" i="2"/>
  <c r="U10" i="2"/>
  <c r="Q10" i="2"/>
  <c r="R9" i="2"/>
  <c r="S8" i="2"/>
  <c r="T7" i="2"/>
  <c r="U6" i="2"/>
  <c r="Q6" i="2"/>
  <c r="R5" i="2"/>
  <c r="S4" i="2"/>
  <c r="W4" i="2" s="1"/>
  <c r="E4" i="2" s="1"/>
  <c r="S39" i="2"/>
  <c r="T38" i="2"/>
  <c r="U37" i="2"/>
  <c r="Q37" i="2"/>
  <c r="W37" i="2" s="1"/>
  <c r="E37" i="2" s="1"/>
  <c r="R36" i="2"/>
  <c r="S35" i="2"/>
  <c r="W35" i="2" s="1"/>
  <c r="E35" i="2" s="1"/>
  <c r="T34" i="2"/>
  <c r="U33" i="2"/>
  <c r="Q33" i="2"/>
  <c r="R32" i="2"/>
  <c r="S31" i="2"/>
  <c r="T30" i="2"/>
  <c r="U29" i="2"/>
  <c r="Q29" i="2"/>
  <c r="W29" i="2" s="1"/>
  <c r="E29" i="2" s="1"/>
  <c r="R28" i="2"/>
  <c r="S27" i="2"/>
  <c r="T26" i="2"/>
  <c r="U25" i="2"/>
  <c r="Q25" i="2"/>
  <c r="R24" i="2"/>
  <c r="S23" i="2"/>
  <c r="T22" i="2"/>
  <c r="U21" i="2"/>
  <c r="Q21" i="2"/>
  <c r="W21" i="2" s="1"/>
  <c r="E21" i="2" s="1"/>
  <c r="R20" i="2"/>
  <c r="S19" i="2"/>
  <c r="T18" i="2"/>
  <c r="U17" i="2"/>
  <c r="Q17" i="2"/>
  <c r="R16" i="2"/>
  <c r="S15" i="2"/>
  <c r="T14" i="2"/>
  <c r="U13" i="2"/>
  <c r="Q13" i="2"/>
  <c r="R12" i="2"/>
  <c r="S11" i="2"/>
  <c r="T10" i="2"/>
  <c r="U9" i="2"/>
  <c r="Q9" i="2"/>
  <c r="R8" i="2"/>
  <c r="S7" i="2"/>
  <c r="T6" i="2"/>
  <c r="U5" i="2"/>
  <c r="Q5" i="2"/>
  <c r="AI40" i="25"/>
  <c r="AI36" i="25"/>
  <c r="AI32" i="25"/>
  <c r="AI28" i="25"/>
  <c r="AI24" i="25"/>
  <c r="AI20" i="25"/>
  <c r="AI16" i="25"/>
  <c r="AI12" i="25"/>
  <c r="AI8" i="25"/>
  <c r="AI39" i="25"/>
  <c r="AI35" i="25"/>
  <c r="AI31" i="25"/>
  <c r="AI27" i="25"/>
  <c r="AI23" i="25"/>
  <c r="AI19" i="25"/>
  <c r="AI15" i="25"/>
  <c r="AI11" i="25"/>
  <c r="AI7" i="25"/>
  <c r="AI38" i="25"/>
  <c r="AI34" i="25"/>
  <c r="AI30" i="25"/>
  <c r="AI26" i="25"/>
  <c r="AI22" i="25"/>
  <c r="AI18" i="25"/>
  <c r="AI14" i="25"/>
  <c r="AI10" i="25"/>
  <c r="AI6" i="25"/>
  <c r="AI37" i="25"/>
  <c r="AI33" i="25"/>
  <c r="AI29" i="25"/>
  <c r="AI25" i="25"/>
  <c r="AI21" i="25"/>
  <c r="AI17" i="25"/>
  <c r="AI13" i="25"/>
  <c r="AI9" i="25"/>
  <c r="W11" i="2" l="1"/>
  <c r="E11" i="2" s="1"/>
  <c r="W6" i="2"/>
  <c r="E6" i="2" s="1"/>
  <c r="W17" i="2"/>
  <c r="E17" i="2" s="1"/>
  <c r="W36" i="2"/>
  <c r="E36" i="2" s="1"/>
  <c r="W26" i="2"/>
  <c r="E26" i="2" s="1"/>
  <c r="W15" i="2"/>
  <c r="E15" i="2" s="1"/>
  <c r="W39" i="2"/>
  <c r="E39" i="2" s="1"/>
  <c r="W34" i="2"/>
  <c r="E34" i="2" s="1"/>
  <c r="W7" i="2"/>
  <c r="E7" i="2" s="1"/>
  <c r="W28" i="2"/>
  <c r="E28" i="2" s="1"/>
  <c r="W13" i="2"/>
  <c r="E13" i="2" s="1"/>
  <c r="W5" i="2"/>
  <c r="E5" i="2" s="1"/>
  <c r="W19" i="2"/>
  <c r="E19" i="2" s="1"/>
  <c r="W20" i="2"/>
  <c r="E20" i="2" s="1"/>
  <c r="W10" i="2"/>
  <c r="E10" i="2" s="1"/>
  <c r="AK21" i="25"/>
  <c r="AS21" i="25"/>
  <c r="AO21" i="25"/>
  <c r="W14" i="2"/>
  <c r="E14" i="2" s="1"/>
  <c r="AS19" i="25"/>
  <c r="AK19" i="25"/>
  <c r="AO19" i="25"/>
  <c r="W25" i="2"/>
  <c r="E25" i="2" s="1"/>
  <c r="W23" i="2"/>
  <c r="E23" i="2" s="1"/>
  <c r="W22" i="2"/>
  <c r="E22" i="2" s="1"/>
  <c r="W24" i="2"/>
  <c r="E24" i="2" s="1"/>
  <c r="AS39" i="25"/>
  <c r="AO39" i="25"/>
  <c r="AK39" i="25"/>
  <c r="AS33" i="25"/>
  <c r="AO33" i="25"/>
  <c r="AK33" i="25"/>
  <c r="W33" i="2"/>
  <c r="E33" i="2" s="1"/>
  <c r="AO37" i="25"/>
  <c r="AK37" i="25"/>
  <c r="AS37" i="25"/>
  <c r="W30" i="2"/>
  <c r="E30" i="2" s="1"/>
  <c r="W31" i="2"/>
  <c r="E31" i="2" s="1"/>
  <c r="W9" i="2"/>
  <c r="E9" i="2" s="1"/>
  <c r="W8" i="2"/>
  <c r="E8" i="2" s="1"/>
  <c r="W16" i="2"/>
  <c r="E16" i="2" s="1"/>
  <c r="B14" i="30"/>
  <c r="P14" i="30" s="1"/>
  <c r="Q14" i="30"/>
  <c r="I13" i="30"/>
  <c r="B13" i="30" s="1"/>
  <c r="P13" i="30" s="1"/>
  <c r="F13" i="30"/>
  <c r="Q13" i="30" s="1"/>
  <c r="I12" i="30"/>
  <c r="B12" i="30" s="1"/>
  <c r="P12" i="30" s="1"/>
  <c r="F12" i="30"/>
  <c r="Q12" i="30" s="1"/>
  <c r="I11" i="30"/>
  <c r="B11" i="30" s="1"/>
  <c r="P11" i="30" s="1"/>
  <c r="F11" i="30"/>
  <c r="Q11" i="30" s="1"/>
  <c r="I10" i="30"/>
  <c r="B10" i="30" s="1"/>
  <c r="P10" i="30" s="1"/>
  <c r="F10" i="30"/>
  <c r="Q10" i="30" s="1"/>
  <c r="I9" i="30"/>
  <c r="B9" i="30" s="1"/>
  <c r="P9" i="30" s="1"/>
  <c r="F9" i="30"/>
  <c r="Q9" i="30" s="1"/>
  <c r="I8" i="30"/>
  <c r="B8" i="30" s="1"/>
  <c r="P8" i="30" s="1"/>
  <c r="F8" i="30"/>
  <c r="Q8" i="30" s="1"/>
  <c r="I7" i="30"/>
  <c r="B7" i="30" s="1"/>
  <c r="P7" i="30" s="1"/>
  <c r="F7" i="30"/>
  <c r="Q7" i="30" s="1"/>
  <c r="B6" i="30"/>
  <c r="P6" i="30" s="1"/>
  <c r="F6" i="30"/>
  <c r="Q6" i="30" s="1"/>
  <c r="E9" i="30" l="1"/>
  <c r="E13" i="30"/>
  <c r="E8" i="30"/>
  <c r="E12" i="30"/>
  <c r="E7" i="30"/>
  <c r="E11" i="30"/>
  <c r="E6" i="30"/>
  <c r="E10" i="30"/>
  <c r="G1" i="11"/>
  <c r="E41" i="29" l="1"/>
  <c r="D41" i="29"/>
  <c r="E40" i="29"/>
  <c r="D40" i="29"/>
  <c r="E39" i="29"/>
  <c r="D39" i="29"/>
  <c r="E38" i="29"/>
  <c r="D38" i="29"/>
  <c r="E37" i="29"/>
  <c r="D37" i="29"/>
  <c r="E36" i="29"/>
  <c r="D36" i="29"/>
  <c r="E35" i="29"/>
  <c r="D35" i="29"/>
  <c r="E34" i="29"/>
  <c r="D34" i="29"/>
  <c r="E33" i="29"/>
  <c r="D33" i="29"/>
  <c r="D32" i="29"/>
  <c r="E31" i="29"/>
  <c r="D31" i="29"/>
  <c r="E30" i="29"/>
  <c r="D30" i="29"/>
  <c r="E29" i="29"/>
  <c r="E28" i="29"/>
  <c r="D28" i="29"/>
  <c r="E27" i="29"/>
  <c r="D27" i="29"/>
  <c r="E26" i="29"/>
  <c r="D26" i="29"/>
  <c r="E25" i="29"/>
  <c r="D25" i="29"/>
  <c r="E24" i="29"/>
  <c r="D24" i="29"/>
  <c r="E23" i="29"/>
  <c r="D23" i="29"/>
  <c r="E22" i="29"/>
  <c r="D22" i="29"/>
  <c r="E21" i="29"/>
  <c r="D21" i="29"/>
  <c r="E20" i="29"/>
  <c r="D20" i="29"/>
  <c r="E19" i="29"/>
  <c r="D19" i="29"/>
  <c r="E18" i="29"/>
  <c r="D18" i="29"/>
  <c r="E17" i="29"/>
  <c r="D17" i="29"/>
  <c r="E16" i="29"/>
  <c r="D16" i="29"/>
  <c r="E15" i="29"/>
  <c r="D15" i="29"/>
  <c r="E14" i="29"/>
  <c r="D14" i="29"/>
  <c r="E13" i="29"/>
  <c r="D13" i="29"/>
  <c r="E12" i="29"/>
  <c r="D12" i="29"/>
  <c r="E11" i="29"/>
  <c r="D11" i="29"/>
  <c r="E10" i="29"/>
  <c r="D10" i="29"/>
  <c r="E9" i="29"/>
  <c r="D9" i="29"/>
  <c r="E8" i="29"/>
  <c r="D8" i="29"/>
  <c r="E7" i="29"/>
  <c r="D7" i="29"/>
  <c r="E6" i="29"/>
  <c r="D6" i="29"/>
  <c r="C41" i="29"/>
  <c r="C40" i="29"/>
  <c r="G40" i="29" s="1"/>
  <c r="C39" i="29"/>
  <c r="C38" i="29"/>
  <c r="G38" i="29" s="1"/>
  <c r="C37" i="29"/>
  <c r="C36" i="29"/>
  <c r="G36" i="29" s="1"/>
  <c r="C35" i="29"/>
  <c r="C34" i="29"/>
  <c r="G34" i="29" s="1"/>
  <c r="C33" i="29"/>
  <c r="C32" i="29"/>
  <c r="F32" i="29" s="1"/>
  <c r="H32" i="29" s="1"/>
  <c r="C31" i="29"/>
  <c r="C30" i="29"/>
  <c r="F30" i="29" s="1"/>
  <c r="C29" i="29"/>
  <c r="G29" i="29" s="1"/>
  <c r="H29" i="29" s="1"/>
  <c r="C28" i="29"/>
  <c r="F28" i="29" s="1"/>
  <c r="C27" i="29"/>
  <c r="C26" i="29"/>
  <c r="F26" i="29" s="1"/>
  <c r="C25" i="29"/>
  <c r="G25" i="29" s="1"/>
  <c r="C24" i="29"/>
  <c r="F24" i="29" s="1"/>
  <c r="C23" i="29"/>
  <c r="C22" i="29"/>
  <c r="F22" i="29" s="1"/>
  <c r="C21" i="29"/>
  <c r="G21" i="29" s="1"/>
  <c r="C20" i="29"/>
  <c r="F20" i="29" s="1"/>
  <c r="C19" i="29"/>
  <c r="C18" i="29"/>
  <c r="F18" i="29" s="1"/>
  <c r="C17" i="29"/>
  <c r="G17" i="29" s="1"/>
  <c r="C16" i="29"/>
  <c r="F16" i="29" s="1"/>
  <c r="C15" i="29"/>
  <c r="C14" i="29"/>
  <c r="F14" i="29" s="1"/>
  <c r="C13" i="29"/>
  <c r="G13" i="29" s="1"/>
  <c r="C12" i="29"/>
  <c r="F12" i="29" s="1"/>
  <c r="C11" i="29"/>
  <c r="C10" i="29"/>
  <c r="F10" i="29" s="1"/>
  <c r="C9" i="29"/>
  <c r="G9" i="29" s="1"/>
  <c r="C8" i="29"/>
  <c r="F8" i="29" s="1"/>
  <c r="C7" i="29"/>
  <c r="C6" i="29"/>
  <c r="F6" i="29" s="1"/>
  <c r="F36" i="29" l="1"/>
  <c r="H36" i="29" s="1"/>
  <c r="J36" i="29" s="1"/>
  <c r="C35" i="25" s="1"/>
  <c r="G6" i="29"/>
  <c r="H6" i="29" s="1"/>
  <c r="J6" i="29" s="1"/>
  <c r="C5" i="25" s="1"/>
  <c r="G14" i="29"/>
  <c r="H14" i="29" s="1"/>
  <c r="J14" i="29" s="1"/>
  <c r="C13" i="25" s="1"/>
  <c r="G22" i="29"/>
  <c r="H22" i="29" s="1"/>
  <c r="J22" i="29" s="1"/>
  <c r="C21" i="25" s="1"/>
  <c r="G30" i="29"/>
  <c r="H30" i="29" s="1"/>
  <c r="J30" i="29" s="1"/>
  <c r="C29" i="25" s="1"/>
  <c r="F40" i="29"/>
  <c r="H40" i="29" s="1"/>
  <c r="J40" i="29" s="1"/>
  <c r="C39" i="25" s="1"/>
  <c r="G8" i="29"/>
  <c r="H8" i="29" s="1"/>
  <c r="J8" i="29" s="1"/>
  <c r="C7" i="25" s="1"/>
  <c r="G16" i="29"/>
  <c r="H16" i="29" s="1"/>
  <c r="J16" i="29" s="1"/>
  <c r="C15" i="25" s="1"/>
  <c r="G24" i="29"/>
  <c r="H24" i="29" s="1"/>
  <c r="J24" i="29" s="1"/>
  <c r="C23" i="25" s="1"/>
  <c r="F34" i="29"/>
  <c r="H34" i="29" s="1"/>
  <c r="J34" i="29" s="1"/>
  <c r="C33" i="25" s="1"/>
  <c r="G10" i="29"/>
  <c r="H10" i="29" s="1"/>
  <c r="J10" i="29" s="1"/>
  <c r="C9" i="25" s="1"/>
  <c r="G18" i="29"/>
  <c r="H18" i="29" s="1"/>
  <c r="J18" i="29" s="1"/>
  <c r="C17" i="25" s="1"/>
  <c r="G26" i="29"/>
  <c r="H26" i="29" s="1"/>
  <c r="J26" i="29" s="1"/>
  <c r="C25" i="25" s="1"/>
  <c r="G12" i="29"/>
  <c r="H12" i="29" s="1"/>
  <c r="J12" i="29" s="1"/>
  <c r="C11" i="25" s="1"/>
  <c r="G20" i="29"/>
  <c r="H20" i="29" s="1"/>
  <c r="J20" i="29" s="1"/>
  <c r="C19" i="25" s="1"/>
  <c r="G28" i="29"/>
  <c r="H28" i="29" s="1"/>
  <c r="J28" i="29" s="1"/>
  <c r="C27" i="25" s="1"/>
  <c r="F38" i="29"/>
  <c r="H38" i="29" s="1"/>
  <c r="J38" i="29" s="1"/>
  <c r="C37" i="25" s="1"/>
  <c r="F33" i="29"/>
  <c r="F35" i="29"/>
  <c r="F37" i="29"/>
  <c r="F39" i="29"/>
  <c r="F41" i="29"/>
  <c r="F7" i="29"/>
  <c r="F9" i="29"/>
  <c r="H9" i="29" s="1"/>
  <c r="J9" i="29" s="1"/>
  <c r="C8" i="25" s="1"/>
  <c r="F11" i="29"/>
  <c r="F13" i="29"/>
  <c r="H13" i="29" s="1"/>
  <c r="J13" i="29" s="1"/>
  <c r="C12" i="25" s="1"/>
  <c r="F15" i="29"/>
  <c r="F17" i="29"/>
  <c r="H17" i="29" s="1"/>
  <c r="J17" i="29" s="1"/>
  <c r="C16" i="25" s="1"/>
  <c r="F19" i="29"/>
  <c r="F21" i="29"/>
  <c r="H21" i="29" s="1"/>
  <c r="J21" i="29" s="1"/>
  <c r="C20" i="25" s="1"/>
  <c r="F23" i="29"/>
  <c r="F25" i="29"/>
  <c r="H25" i="29" s="1"/>
  <c r="J25" i="29" s="1"/>
  <c r="C24" i="25" s="1"/>
  <c r="F27" i="29"/>
  <c r="F31" i="29"/>
  <c r="G33" i="29"/>
  <c r="G35" i="29"/>
  <c r="G37" i="29"/>
  <c r="G39" i="29"/>
  <c r="G41" i="29"/>
  <c r="G7" i="29"/>
  <c r="G11" i="29"/>
  <c r="G15" i="29"/>
  <c r="G19" i="29"/>
  <c r="G23" i="29"/>
  <c r="G27" i="29"/>
  <c r="G31" i="29"/>
  <c r="C42" i="29"/>
  <c r="C3" i="27"/>
  <c r="D3" i="26"/>
  <c r="H37" i="29" l="1"/>
  <c r="J37" i="29" s="1"/>
  <c r="C36" i="25" s="1"/>
  <c r="H31" i="29"/>
  <c r="J31" i="29" s="1"/>
  <c r="C30" i="25" s="1"/>
  <c r="H41" i="29"/>
  <c r="J41" i="29" s="1"/>
  <c r="C40" i="25" s="1"/>
  <c r="H33" i="29"/>
  <c r="J33" i="29" s="1"/>
  <c r="C32" i="25" s="1"/>
  <c r="H23" i="29"/>
  <c r="J23" i="29" s="1"/>
  <c r="C22" i="25" s="1"/>
  <c r="H7" i="29"/>
  <c r="J7" i="29" s="1"/>
  <c r="C6" i="25" s="1"/>
  <c r="H35" i="29"/>
  <c r="J35" i="29" s="1"/>
  <c r="C34" i="25" s="1"/>
  <c r="H39" i="29"/>
  <c r="J39" i="29" s="1"/>
  <c r="C38" i="25" s="1"/>
  <c r="H15" i="29"/>
  <c r="J15" i="29" s="1"/>
  <c r="C14" i="25" s="1"/>
  <c r="H27" i="29"/>
  <c r="J27" i="29" s="1"/>
  <c r="C26" i="25" s="1"/>
  <c r="G42" i="29"/>
  <c r="I32" i="29" s="1"/>
  <c r="J32" i="29" s="1"/>
  <c r="C31" i="25" s="1"/>
  <c r="F42" i="29"/>
  <c r="I29" i="29" s="1"/>
  <c r="J29" i="29" s="1"/>
  <c r="C28" i="25" s="1"/>
  <c r="H19" i="29"/>
  <c r="J19" i="29" s="1"/>
  <c r="C18" i="25" s="1"/>
  <c r="H11" i="29"/>
  <c r="J11" i="29" s="1"/>
  <c r="C10" i="25" s="1"/>
  <c r="D10" i="8"/>
  <c r="H17" i="8"/>
  <c r="H42" i="29" l="1"/>
  <c r="J42" i="29"/>
  <c r="I42" i="29"/>
  <c r="M41" i="25"/>
  <c r="C41" i="25" l="1"/>
  <c r="D11" i="8" l="1"/>
  <c r="G6" i="26"/>
  <c r="F4" i="2" l="1" a="1"/>
  <c r="F6" i="2" s="1"/>
  <c r="A39" i="2"/>
  <c r="O39" i="2" s="1"/>
  <c r="A35" i="2"/>
  <c r="O35" i="2" s="1"/>
  <c r="A31" i="2"/>
  <c r="O31" i="2" s="1"/>
  <c r="A27" i="2"/>
  <c r="O27" i="2" s="1"/>
  <c r="A23" i="2"/>
  <c r="O23" i="2" s="1"/>
  <c r="A19" i="2"/>
  <c r="O19" i="2" s="1"/>
  <c r="A15" i="2"/>
  <c r="O15" i="2" s="1"/>
  <c r="A11" i="2"/>
  <c r="O11" i="2" s="1"/>
  <c r="A7" i="2"/>
  <c r="O7" i="2" s="1"/>
  <c r="B38" i="2"/>
  <c r="P38" i="2" s="1"/>
  <c r="A38" i="2"/>
  <c r="O38" i="2" s="1"/>
  <c r="B37" i="2"/>
  <c r="P37" i="2" s="1"/>
  <c r="B36" i="2"/>
  <c r="P36" i="2" s="1"/>
  <c r="A36" i="2"/>
  <c r="O36" i="2" s="1"/>
  <c r="B34" i="2"/>
  <c r="P34" i="2" s="1"/>
  <c r="A34" i="2"/>
  <c r="O34" i="2" s="1"/>
  <c r="B33" i="2"/>
  <c r="P33" i="2" s="1"/>
  <c r="B32" i="2"/>
  <c r="P32" i="2" s="1"/>
  <c r="A32" i="2"/>
  <c r="O32" i="2" s="1"/>
  <c r="B30" i="2"/>
  <c r="P30" i="2" s="1"/>
  <c r="A30" i="2"/>
  <c r="O30" i="2" s="1"/>
  <c r="B29" i="2"/>
  <c r="P29" i="2" s="1"/>
  <c r="B28" i="2"/>
  <c r="P28" i="2" s="1"/>
  <c r="A28" i="2"/>
  <c r="O28" i="2" s="1"/>
  <c r="B26" i="2"/>
  <c r="P26" i="2" s="1"/>
  <c r="A26" i="2"/>
  <c r="O26" i="2" s="1"/>
  <c r="B25" i="2"/>
  <c r="P25" i="2" s="1"/>
  <c r="B24" i="2"/>
  <c r="P24" i="2" s="1"/>
  <c r="B22" i="2"/>
  <c r="P22" i="2" s="1"/>
  <c r="A22" i="2"/>
  <c r="O22" i="2" s="1"/>
  <c r="B21" i="2"/>
  <c r="P21" i="2" s="1"/>
  <c r="B20" i="2"/>
  <c r="P20" i="2" s="1"/>
  <c r="A20" i="2"/>
  <c r="O20" i="2" s="1"/>
  <c r="A18" i="2"/>
  <c r="O18" i="2" s="1"/>
  <c r="B17" i="2"/>
  <c r="P17" i="2" s="1"/>
  <c r="B16" i="2"/>
  <c r="P16" i="2" s="1"/>
  <c r="A16" i="2"/>
  <c r="O16" i="2" s="1"/>
  <c r="A14" i="2"/>
  <c r="O14" i="2" s="1"/>
  <c r="B13" i="2"/>
  <c r="P13" i="2" s="1"/>
  <c r="B12" i="2"/>
  <c r="P12" i="2" s="1"/>
  <c r="B10" i="2"/>
  <c r="P10" i="2" s="1"/>
  <c r="A10" i="2"/>
  <c r="O10" i="2" s="1"/>
  <c r="B9" i="2"/>
  <c r="P9" i="2" s="1"/>
  <c r="B8" i="2"/>
  <c r="P8" i="2" s="1"/>
  <c r="B6" i="2"/>
  <c r="P6" i="2" s="1"/>
  <c r="A6" i="2"/>
  <c r="O6" i="2" s="1"/>
  <c r="B5" i="2"/>
  <c r="P5" i="2" s="1"/>
  <c r="B4" i="2"/>
  <c r="P4" i="2" s="1"/>
  <c r="A4" i="2"/>
  <c r="O4" i="2" s="1"/>
  <c r="D39" i="2"/>
  <c r="D40" i="25" s="1"/>
  <c r="D38" i="2"/>
  <c r="D39" i="25" s="1"/>
  <c r="D37" i="2"/>
  <c r="D38" i="25" s="1"/>
  <c r="D36" i="2"/>
  <c r="D37" i="25" s="1"/>
  <c r="D35" i="2"/>
  <c r="D36" i="25" s="1"/>
  <c r="D34" i="2"/>
  <c r="D35" i="25" s="1"/>
  <c r="D33" i="2"/>
  <c r="D34" i="25" s="1"/>
  <c r="D32" i="2"/>
  <c r="D33" i="25" s="1"/>
  <c r="D31" i="2"/>
  <c r="D32" i="25" s="1"/>
  <c r="D30" i="2"/>
  <c r="D31" i="25" s="1"/>
  <c r="D28" i="2"/>
  <c r="D29" i="25" s="1"/>
  <c r="D27" i="2"/>
  <c r="D28" i="25" s="1"/>
  <c r="D26" i="2"/>
  <c r="D27" i="25" s="1"/>
  <c r="D25" i="2"/>
  <c r="D26" i="25" s="1"/>
  <c r="D24" i="2"/>
  <c r="D25" i="25" s="1"/>
  <c r="D23" i="2"/>
  <c r="D24" i="25" s="1"/>
  <c r="D22" i="2"/>
  <c r="D23" i="25" s="1"/>
  <c r="D21" i="2"/>
  <c r="D22" i="25" s="1"/>
  <c r="D20" i="2"/>
  <c r="D21" i="25" s="1"/>
  <c r="D19" i="2"/>
  <c r="D20" i="25" s="1"/>
  <c r="D18" i="2"/>
  <c r="D19" i="25" s="1"/>
  <c r="D17" i="2"/>
  <c r="D18" i="25" s="1"/>
  <c r="D15" i="2"/>
  <c r="D16" i="25" s="1"/>
  <c r="D14" i="2"/>
  <c r="D15" i="25" s="1"/>
  <c r="D13" i="2"/>
  <c r="D14" i="25" s="1"/>
  <c r="D12" i="2"/>
  <c r="D13" i="25" s="1"/>
  <c r="D11" i="2"/>
  <c r="D12" i="25" s="1"/>
  <c r="D10" i="2"/>
  <c r="D11" i="25" s="1"/>
  <c r="D9" i="2"/>
  <c r="D10" i="25" s="1"/>
  <c r="D8" i="2"/>
  <c r="D9" i="25" s="1"/>
  <c r="D7" i="2"/>
  <c r="D8" i="25" s="1"/>
  <c r="D6" i="2"/>
  <c r="D7" i="25" s="1"/>
  <c r="D5" i="2"/>
  <c r="D6" i="25" s="1"/>
  <c r="D4" i="2"/>
  <c r="D5" i="25" s="1"/>
  <c r="L5" i="2"/>
  <c r="K4" i="16"/>
  <c r="C3" i="16"/>
  <c r="B4" i="8"/>
  <c r="D13" i="8"/>
  <c r="D16" i="2"/>
  <c r="D17" i="25" s="1"/>
  <c r="D29" i="2"/>
  <c r="D30" i="25" s="1"/>
  <c r="A8" i="2"/>
  <c r="O8" i="2" s="1"/>
  <c r="A13" i="2"/>
  <c r="O13" i="2" s="1"/>
  <c r="B14" i="2"/>
  <c r="P14" i="2" s="1"/>
  <c r="B15" i="2"/>
  <c r="P15" i="2" s="1"/>
  <c r="A24" i="2"/>
  <c r="O24" i="2" s="1"/>
  <c r="A29" i="2"/>
  <c r="O29" i="2" s="1"/>
  <c r="B31" i="2"/>
  <c r="P31" i="2" s="1"/>
  <c r="A12" i="2"/>
  <c r="O12" i="2" s="1"/>
  <c r="A17" i="2"/>
  <c r="O17" i="2" s="1"/>
  <c r="B18" i="2"/>
  <c r="P18" i="2" s="1"/>
  <c r="B19" i="2"/>
  <c r="P19" i="2" s="1"/>
  <c r="A33" i="2"/>
  <c r="O33" i="2" s="1"/>
  <c r="B35" i="2"/>
  <c r="P35" i="2" s="1"/>
  <c r="A9" i="2"/>
  <c r="O9" i="2" s="1"/>
  <c r="B11" i="2"/>
  <c r="P11" i="2" s="1"/>
  <c r="A25" i="2"/>
  <c r="O25" i="2" s="1"/>
  <c r="B27" i="2"/>
  <c r="P27" i="2" s="1"/>
  <c r="A5" i="2"/>
  <c r="O5" i="2" s="1"/>
  <c r="B7" i="2"/>
  <c r="P7" i="2" s="1"/>
  <c r="A21" i="2"/>
  <c r="O21" i="2" s="1"/>
  <c r="B23" i="2"/>
  <c r="P23" i="2" s="1"/>
  <c r="A37" i="2"/>
  <c r="O37" i="2" s="1"/>
  <c r="B39" i="2"/>
  <c r="P39" i="2" s="1"/>
  <c r="C53" i="4" l="1" a="1"/>
  <c r="F31" i="2"/>
  <c r="F26" i="2"/>
  <c r="F19" i="2"/>
  <c r="F11" i="2"/>
  <c r="F34" i="2"/>
  <c r="F15" i="2"/>
  <c r="E6" i="25"/>
  <c r="AM6" i="25" s="1"/>
  <c r="F35" i="2"/>
  <c r="F36" i="25" s="1"/>
  <c r="AL36" i="25" s="1"/>
  <c r="F23" i="2"/>
  <c r="F10" i="2"/>
  <c r="F11" i="25" s="1"/>
  <c r="AL11" i="25" s="1"/>
  <c r="E27" i="25"/>
  <c r="AM27" i="25" s="1"/>
  <c r="E38" i="25"/>
  <c r="AM38" i="25" s="1"/>
  <c r="E22" i="25"/>
  <c r="AM22" i="25" s="1"/>
  <c r="E32" i="25"/>
  <c r="AM32" i="25" s="1"/>
  <c r="E11" i="25"/>
  <c r="AM11" i="25" s="1"/>
  <c r="AJ28" i="25"/>
  <c r="AK28" i="25" s="1"/>
  <c r="C32" i="11"/>
  <c r="AJ5" i="25"/>
  <c r="AK5" i="25" s="1"/>
  <c r="D41" i="25"/>
  <c r="C9" i="11"/>
  <c r="E5" i="25"/>
  <c r="AM5" i="25" s="1"/>
  <c r="AJ20" i="25"/>
  <c r="AK20" i="25" s="1"/>
  <c r="F20" i="25"/>
  <c r="AL20" i="25" s="1"/>
  <c r="C24" i="11"/>
  <c r="AJ10" i="25"/>
  <c r="AK10" i="25" s="1"/>
  <c r="C14" i="11"/>
  <c r="AJ8" i="25"/>
  <c r="AK8" i="25" s="1"/>
  <c r="C12" i="11"/>
  <c r="AJ22" i="25"/>
  <c r="AK22" i="25" s="1"/>
  <c r="C26" i="11"/>
  <c r="AJ7" i="25"/>
  <c r="AK7" i="25" s="1"/>
  <c r="C11" i="11"/>
  <c r="F7" i="25"/>
  <c r="AL7" i="25" s="1"/>
  <c r="AJ14" i="25"/>
  <c r="AK14" i="25" s="1"/>
  <c r="C18" i="11"/>
  <c r="AJ26" i="25"/>
  <c r="AK26" i="25" s="1"/>
  <c r="C30" i="11"/>
  <c r="AJ18" i="25"/>
  <c r="AK18" i="25" s="1"/>
  <c r="C22" i="11"/>
  <c r="AJ23" i="25"/>
  <c r="AK23" i="25" s="1"/>
  <c r="C27" i="11"/>
  <c r="AJ31" i="25"/>
  <c r="AK31" i="25" s="1"/>
  <c r="C35" i="11"/>
  <c r="AJ37" i="25"/>
  <c r="C41" i="11"/>
  <c r="AJ6" i="25"/>
  <c r="AK6" i="25" s="1"/>
  <c r="C10" i="11"/>
  <c r="AJ15" i="25"/>
  <c r="AK15" i="25" s="1"/>
  <c r="C19" i="11"/>
  <c r="AJ27" i="25"/>
  <c r="AK27" i="25" s="1"/>
  <c r="F27" i="25"/>
  <c r="AL27" i="25" s="1"/>
  <c r="C31" i="11"/>
  <c r="AJ32" i="25"/>
  <c r="AK32" i="25" s="1"/>
  <c r="F32" i="25"/>
  <c r="AL32" i="25" s="1"/>
  <c r="C36" i="11"/>
  <c r="AJ35" i="25"/>
  <c r="AK35" i="25" s="1"/>
  <c r="C39" i="11"/>
  <c r="F35" i="25"/>
  <c r="AL35" i="25" s="1"/>
  <c r="AJ16" i="25"/>
  <c r="AK16" i="25" s="1"/>
  <c r="C20" i="11"/>
  <c r="F16" i="25"/>
  <c r="AL16" i="25" s="1"/>
  <c r="E16" i="25"/>
  <c r="AM16" i="25" s="1"/>
  <c r="AJ24" i="25"/>
  <c r="AK24" i="25" s="1"/>
  <c r="C28" i="11"/>
  <c r="F24" i="25"/>
  <c r="AL24" i="25" s="1"/>
  <c r="AJ39" i="25"/>
  <c r="C43" i="11"/>
  <c r="E40" i="25"/>
  <c r="AM40" i="25" s="1"/>
  <c r="E35" i="25"/>
  <c r="AM35" i="25" s="1"/>
  <c r="E24" i="25"/>
  <c r="AM24" i="25" s="1"/>
  <c r="E19" i="25"/>
  <c r="AM19" i="25" s="1"/>
  <c r="E14" i="25"/>
  <c r="AM14" i="25" s="1"/>
  <c r="E8" i="25"/>
  <c r="AM8" i="25" s="1"/>
  <c r="F39" i="2"/>
  <c r="F27" i="2"/>
  <c r="F28" i="25" s="1"/>
  <c r="AL28" i="25" s="1"/>
  <c r="F18" i="2"/>
  <c r="F19" i="25" s="1"/>
  <c r="AL19" i="25" s="1"/>
  <c r="F7" i="2"/>
  <c r="F8" i="25" s="1"/>
  <c r="AL8" i="25" s="1"/>
  <c r="AJ11" i="25"/>
  <c r="AK11" i="25" s="1"/>
  <c r="C15" i="11"/>
  <c r="AJ21" i="25"/>
  <c r="C25" i="11"/>
  <c r="AJ34" i="25"/>
  <c r="AK34" i="25" s="1"/>
  <c r="C38" i="11"/>
  <c r="AJ17" i="25"/>
  <c r="AK17" i="25" s="1"/>
  <c r="C21" i="11"/>
  <c r="AJ9" i="25"/>
  <c r="AK9" i="25" s="1"/>
  <c r="C13" i="11"/>
  <c r="AJ12" i="25"/>
  <c r="AK12" i="25" s="1"/>
  <c r="F12" i="25"/>
  <c r="AL12" i="25" s="1"/>
  <c r="C16" i="11"/>
  <c r="AJ19" i="25"/>
  <c r="C23" i="11"/>
  <c r="AJ29" i="25"/>
  <c r="AK29" i="25" s="1"/>
  <c r="C33" i="11"/>
  <c r="AJ38" i="25"/>
  <c r="AK38" i="25" s="1"/>
  <c r="C42" i="11"/>
  <c r="E36" i="25"/>
  <c r="AM36" i="25" s="1"/>
  <c r="E31" i="25"/>
  <c r="AM31" i="25" s="1"/>
  <c r="E26" i="25"/>
  <c r="AM26" i="25" s="1"/>
  <c r="E20" i="25"/>
  <c r="AM20" i="25" s="1"/>
  <c r="E15" i="25"/>
  <c r="AM15" i="25" s="1"/>
  <c r="E10" i="25"/>
  <c r="AM10" i="25" s="1"/>
  <c r="AJ30" i="25"/>
  <c r="AK30" i="25" s="1"/>
  <c r="C34" i="11"/>
  <c r="E30" i="25"/>
  <c r="AM30" i="25" s="1"/>
  <c r="AJ13" i="25"/>
  <c r="AK13" i="25" s="1"/>
  <c r="C17" i="11"/>
  <c r="AJ25" i="25"/>
  <c r="AK25" i="25" s="1"/>
  <c r="C29" i="11"/>
  <c r="AJ33" i="25"/>
  <c r="C37" i="11"/>
  <c r="AJ36" i="25"/>
  <c r="AK36" i="25" s="1"/>
  <c r="C40" i="11"/>
  <c r="AJ40" i="25"/>
  <c r="AK40" i="25" s="1"/>
  <c r="F40" i="25"/>
  <c r="AL40" i="25" s="1"/>
  <c r="C44" i="11"/>
  <c r="E39" i="25"/>
  <c r="AM39" i="25" s="1"/>
  <c r="E34" i="25"/>
  <c r="AM34" i="25" s="1"/>
  <c r="E28" i="25"/>
  <c r="AM28" i="25" s="1"/>
  <c r="E23" i="25"/>
  <c r="AM23" i="25" s="1"/>
  <c r="E18" i="25"/>
  <c r="AM18" i="25" s="1"/>
  <c r="E12" i="25"/>
  <c r="AM12" i="25" s="1"/>
  <c r="E7" i="25"/>
  <c r="AM7" i="25" s="1"/>
  <c r="AB40" i="25"/>
  <c r="G44" i="11" s="1"/>
  <c r="AB36" i="25"/>
  <c r="G40" i="11" s="1"/>
  <c r="AB32" i="25"/>
  <c r="G36" i="11" s="1"/>
  <c r="AB28" i="25"/>
  <c r="G32" i="11" s="1"/>
  <c r="AB24" i="25"/>
  <c r="G28" i="11" s="1"/>
  <c r="AB20" i="25"/>
  <c r="G24" i="11" s="1"/>
  <c r="AB15" i="25"/>
  <c r="G19" i="11" s="1"/>
  <c r="AB11" i="25"/>
  <c r="G15" i="11" s="1"/>
  <c r="AB7" i="25"/>
  <c r="G11" i="11" s="1"/>
  <c r="X39" i="25"/>
  <c r="X35" i="25"/>
  <c r="X31" i="25"/>
  <c r="X27" i="25"/>
  <c r="X23" i="25"/>
  <c r="X19" i="25"/>
  <c r="X14" i="25"/>
  <c r="X10" i="25"/>
  <c r="X6" i="25"/>
  <c r="AB26" i="25"/>
  <c r="G30" i="11" s="1"/>
  <c r="AB13" i="25"/>
  <c r="G17" i="11" s="1"/>
  <c r="AB5" i="25"/>
  <c r="G9" i="11" s="1"/>
  <c r="X33" i="25"/>
  <c r="X25" i="25"/>
  <c r="X16" i="25"/>
  <c r="X12" i="25"/>
  <c r="AB37" i="25"/>
  <c r="G41" i="11" s="1"/>
  <c r="AB29" i="25"/>
  <c r="G33" i="11" s="1"/>
  <c r="AB21" i="25"/>
  <c r="G25" i="11" s="1"/>
  <c r="AB12" i="25"/>
  <c r="G16" i="11" s="1"/>
  <c r="X40" i="25"/>
  <c r="X32" i="25"/>
  <c r="X24" i="25"/>
  <c r="X15" i="25"/>
  <c r="X7" i="25"/>
  <c r="AB39" i="25"/>
  <c r="G43" i="11" s="1"/>
  <c r="AB35" i="25"/>
  <c r="G39" i="11" s="1"/>
  <c r="AB31" i="25"/>
  <c r="G35" i="11" s="1"/>
  <c r="AB27" i="25"/>
  <c r="G31" i="11" s="1"/>
  <c r="AB23" i="25"/>
  <c r="G27" i="11" s="1"/>
  <c r="AB19" i="25"/>
  <c r="G23" i="11" s="1"/>
  <c r="AB14" i="25"/>
  <c r="G18" i="11" s="1"/>
  <c r="AB10" i="25"/>
  <c r="G14" i="11" s="1"/>
  <c r="AB6" i="25"/>
  <c r="G10" i="11" s="1"/>
  <c r="X38" i="25"/>
  <c r="X34" i="25"/>
  <c r="X30" i="25"/>
  <c r="X26" i="25"/>
  <c r="X22" i="25"/>
  <c r="X17" i="25"/>
  <c r="X13" i="25"/>
  <c r="X9" i="25"/>
  <c r="X5" i="25"/>
  <c r="AB38" i="25"/>
  <c r="G42" i="11" s="1"/>
  <c r="AB34" i="25"/>
  <c r="G38" i="11" s="1"/>
  <c r="AB30" i="25"/>
  <c r="G34" i="11" s="1"/>
  <c r="AB22" i="25"/>
  <c r="G26" i="11" s="1"/>
  <c r="AB17" i="25"/>
  <c r="G21" i="11" s="1"/>
  <c r="AB9" i="25"/>
  <c r="G13" i="11" s="1"/>
  <c r="X37" i="25"/>
  <c r="X29" i="25"/>
  <c r="X21" i="25"/>
  <c r="X8" i="25"/>
  <c r="AB33" i="25"/>
  <c r="G37" i="11" s="1"/>
  <c r="AB25" i="25"/>
  <c r="G29" i="11" s="1"/>
  <c r="AB16" i="25"/>
  <c r="G20" i="11" s="1"/>
  <c r="AB8" i="25"/>
  <c r="G12" i="11" s="1"/>
  <c r="X36" i="25"/>
  <c r="X28" i="25"/>
  <c r="X20" i="25"/>
  <c r="X11" i="25"/>
  <c r="AB18" i="25"/>
  <c r="G22" i="11" s="1"/>
  <c r="X18" i="25"/>
  <c r="F38" i="2"/>
  <c r="F39" i="25" s="1"/>
  <c r="AL39" i="25" s="1"/>
  <c r="F30" i="2"/>
  <c r="F31" i="25" s="1"/>
  <c r="AL31" i="25" s="1"/>
  <c r="F22" i="2"/>
  <c r="F23" i="25" s="1"/>
  <c r="AL23" i="25" s="1"/>
  <c r="F14" i="2"/>
  <c r="F15" i="25" s="1"/>
  <c r="AL15" i="25" s="1"/>
  <c r="F4" i="2"/>
  <c r="F5" i="25" s="1"/>
  <c r="AL5" i="25" s="1"/>
  <c r="F8" i="2"/>
  <c r="F9" i="25" s="1"/>
  <c r="AL9" i="25" s="1"/>
  <c r="F12" i="2"/>
  <c r="F13" i="25" s="1"/>
  <c r="AL13" i="25" s="1"/>
  <c r="F16" i="2"/>
  <c r="F17" i="25" s="1"/>
  <c r="AL17" i="25" s="1"/>
  <c r="F20" i="2"/>
  <c r="F21" i="25" s="1"/>
  <c r="AL21" i="25" s="1"/>
  <c r="F24" i="2"/>
  <c r="F25" i="25" s="1"/>
  <c r="AL25" i="25" s="1"/>
  <c r="F28" i="2"/>
  <c r="F29" i="25" s="1"/>
  <c r="AL29" i="25" s="1"/>
  <c r="F32" i="2"/>
  <c r="F33" i="25" s="1"/>
  <c r="AL33" i="25" s="1"/>
  <c r="F36" i="2"/>
  <c r="F37" i="25" s="1"/>
  <c r="AL37" i="25" s="1"/>
  <c r="F5" i="2"/>
  <c r="F6" i="25" s="1"/>
  <c r="AL6" i="25" s="1"/>
  <c r="F9" i="2"/>
  <c r="F10" i="25" s="1"/>
  <c r="AL10" i="25" s="1"/>
  <c r="F13" i="2"/>
  <c r="F14" i="25" s="1"/>
  <c r="AL14" i="25" s="1"/>
  <c r="F17" i="2"/>
  <c r="F18" i="25" s="1"/>
  <c r="AL18" i="25" s="1"/>
  <c r="F21" i="2"/>
  <c r="F22" i="25" s="1"/>
  <c r="AL22" i="25" s="1"/>
  <c r="F25" i="2"/>
  <c r="F26" i="25" s="1"/>
  <c r="AL26" i="25" s="1"/>
  <c r="F29" i="2"/>
  <c r="F30" i="25" s="1"/>
  <c r="AL30" i="25" s="1"/>
  <c r="F33" i="2"/>
  <c r="F34" i="25" s="1"/>
  <c r="AL34" i="25" s="1"/>
  <c r="F37" i="2"/>
  <c r="F38" i="25" s="1"/>
  <c r="AL38" i="25" s="1"/>
  <c r="E37" i="25"/>
  <c r="AM37" i="25" s="1"/>
  <c r="E33" i="25"/>
  <c r="AM33" i="25" s="1"/>
  <c r="E29" i="25"/>
  <c r="AM29" i="25" s="1"/>
  <c r="E25" i="25"/>
  <c r="AM25" i="25" s="1"/>
  <c r="E21" i="25"/>
  <c r="AM21" i="25" s="1"/>
  <c r="E17" i="25"/>
  <c r="AM17" i="25" s="1"/>
  <c r="E13" i="25"/>
  <c r="AM13" i="25" s="1"/>
  <c r="E9" i="25"/>
  <c r="AM9" i="25" s="1"/>
  <c r="AL53" i="4" l="1"/>
  <c r="P53" i="4"/>
  <c r="S53" i="4"/>
  <c r="AF53" i="4"/>
  <c r="T53" i="4"/>
  <c r="N53" i="4"/>
  <c r="O53" i="4"/>
  <c r="AB53" i="4"/>
  <c r="Y53" i="4"/>
  <c r="Q53" i="4"/>
  <c r="R53" i="4"/>
  <c r="G53" i="4"/>
  <c r="J53" i="4"/>
  <c r="U53" i="4"/>
  <c r="AH53" i="4"/>
  <c r="W53" i="4"/>
  <c r="Z53" i="4"/>
  <c r="AC53" i="4"/>
  <c r="M53" i="4"/>
  <c r="C53" i="4"/>
  <c r="H53" i="4"/>
  <c r="D53" i="4"/>
  <c r="AK53" i="4"/>
  <c r="I53" i="4"/>
  <c r="AI53" i="4"/>
  <c r="AD53" i="4"/>
  <c r="AG53" i="4"/>
  <c r="K53" i="4"/>
  <c r="X53" i="4"/>
  <c r="L53" i="4"/>
  <c r="F53" i="4"/>
  <c r="AA53" i="4"/>
  <c r="V53" i="4"/>
  <c r="AE53" i="4"/>
  <c r="AJ53" i="4"/>
  <c r="E53" i="4"/>
  <c r="F26" i="11"/>
  <c r="F28" i="11"/>
  <c r="F35" i="11"/>
  <c r="F41" i="11"/>
  <c r="F13" i="11"/>
  <c r="F30" i="11"/>
  <c r="F23" i="11"/>
  <c r="F15" i="11"/>
  <c r="F12" i="11"/>
  <c r="F17" i="11"/>
  <c r="F34" i="11"/>
  <c r="F11" i="11"/>
  <c r="F44" i="11"/>
  <c r="F37" i="11"/>
  <c r="F10" i="11"/>
  <c r="F27" i="11"/>
  <c r="F43" i="11"/>
  <c r="F22" i="11"/>
  <c r="F32" i="11"/>
  <c r="F33" i="11"/>
  <c r="F9" i="11"/>
  <c r="F42" i="11"/>
  <c r="F20" i="11"/>
  <c r="F18" i="11"/>
  <c r="F40" i="11"/>
  <c r="F36" i="11"/>
  <c r="F29" i="11"/>
  <c r="F39" i="11"/>
  <c r="F24" i="11"/>
  <c r="F25" i="11"/>
  <c r="F21" i="11"/>
  <c r="F38" i="11"/>
  <c r="F19" i="11"/>
  <c r="F16" i="11"/>
  <c r="F14" i="11"/>
  <c r="F31" i="11"/>
  <c r="D13" i="11"/>
  <c r="E42" i="11"/>
  <c r="E26" i="11"/>
  <c r="E29" i="11"/>
  <c r="E35" i="11"/>
  <c r="D22" i="11"/>
  <c r="D43" i="11"/>
  <c r="D18" i="11"/>
  <c r="D39" i="11"/>
  <c r="E38" i="11"/>
  <c r="E22" i="11"/>
  <c r="E41" i="11"/>
  <c r="E25" i="11"/>
  <c r="E9" i="11"/>
  <c r="F41" i="25"/>
  <c r="K16" i="26" s="1"/>
  <c r="E43" i="11"/>
  <c r="D27" i="11"/>
  <c r="D30" i="11"/>
  <c r="D23" i="11"/>
  <c r="D44" i="11"/>
  <c r="D21" i="11"/>
  <c r="D37" i="11"/>
  <c r="E34" i="11"/>
  <c r="E18" i="11"/>
  <c r="E37" i="11"/>
  <c r="E21" i="11"/>
  <c r="E19" i="11"/>
  <c r="D11" i="11"/>
  <c r="D32" i="11"/>
  <c r="D14" i="11"/>
  <c r="D28" i="11"/>
  <c r="D29" i="11"/>
  <c r="E10" i="11"/>
  <c r="E13" i="11"/>
  <c r="E33" i="11"/>
  <c r="E17" i="11"/>
  <c r="D19" i="11"/>
  <c r="E23" i="11"/>
  <c r="D16" i="11"/>
  <c r="D38" i="11"/>
  <c r="D25" i="11"/>
  <c r="E15" i="11"/>
  <c r="D36" i="11"/>
  <c r="D31" i="11"/>
  <c r="E30" i="11"/>
  <c r="D26" i="11"/>
  <c r="D12" i="11"/>
  <c r="E24" i="11"/>
  <c r="D12" i="8"/>
  <c r="G11" i="26"/>
  <c r="E32" i="11"/>
  <c r="E40" i="11"/>
  <c r="D34" i="11"/>
  <c r="D42" i="11"/>
  <c r="E16" i="11"/>
  <c r="D15" i="11"/>
  <c r="E44" i="11"/>
  <c r="D40" i="11"/>
  <c r="D17" i="11"/>
  <c r="D33" i="11"/>
  <c r="E28" i="11"/>
  <c r="D20" i="11"/>
  <c r="E39" i="11"/>
  <c r="D10" i="11"/>
  <c r="D41" i="11"/>
  <c r="D35" i="11"/>
  <c r="E27" i="11"/>
  <c r="E11" i="11"/>
  <c r="E12" i="11"/>
  <c r="E14" i="11"/>
  <c r="D24" i="11"/>
  <c r="D9" i="11"/>
  <c r="E41" i="25"/>
  <c r="K15" i="26" s="1"/>
  <c r="E20" i="11"/>
  <c r="E36" i="11"/>
  <c r="E31" i="11"/>
  <c r="AK41" i="25"/>
  <c r="X41" i="25"/>
  <c r="O10" i="26" s="1"/>
  <c r="AB41" i="25"/>
  <c r="O11" i="26" s="1"/>
  <c r="AA77" i="4" l="1"/>
  <c r="AA73" i="4"/>
  <c r="AA72" i="4"/>
  <c r="AA54" i="4"/>
  <c r="AA57" i="4"/>
  <c r="AA76" i="4"/>
  <c r="AA69" i="4"/>
  <c r="AA66" i="4"/>
  <c r="AA75" i="4"/>
  <c r="AA70" i="4"/>
  <c r="AA82" i="4"/>
  <c r="AA55" i="4"/>
  <c r="AA89" i="4"/>
  <c r="AA63" i="4"/>
  <c r="AA81" i="4"/>
  <c r="AA61" i="4"/>
  <c r="AA88" i="4"/>
  <c r="AA84" i="4"/>
  <c r="AA67" i="4"/>
  <c r="AA60" i="4"/>
  <c r="AA62" i="4"/>
  <c r="AA87" i="4"/>
  <c r="AA59" i="4"/>
  <c r="AA83" i="4"/>
  <c r="AA58" i="4"/>
  <c r="AA64" i="4"/>
  <c r="AA65" i="4"/>
  <c r="AA86" i="4"/>
  <c r="AA68" i="4"/>
  <c r="AA79" i="4"/>
  <c r="AA71" i="4"/>
  <c r="AA85" i="4"/>
  <c r="AA78" i="4"/>
  <c r="AA56" i="4"/>
  <c r="AA80" i="4"/>
  <c r="AA74" i="4"/>
  <c r="I87" i="4"/>
  <c r="I86" i="4"/>
  <c r="I81" i="4"/>
  <c r="I76" i="4"/>
  <c r="I67" i="4"/>
  <c r="I82" i="4"/>
  <c r="I68" i="4"/>
  <c r="I84" i="4"/>
  <c r="I62" i="4"/>
  <c r="I55" i="4"/>
  <c r="I77" i="4"/>
  <c r="I69" i="4"/>
  <c r="I63" i="4"/>
  <c r="I74" i="4"/>
  <c r="I88" i="4"/>
  <c r="I80" i="4"/>
  <c r="I56" i="4"/>
  <c r="I72" i="4"/>
  <c r="I83" i="4"/>
  <c r="I64" i="4"/>
  <c r="I65" i="4"/>
  <c r="I57" i="4"/>
  <c r="I75" i="4"/>
  <c r="I89" i="4"/>
  <c r="I54" i="4"/>
  <c r="I61" i="4"/>
  <c r="I60" i="4"/>
  <c r="I78" i="4"/>
  <c r="I70" i="4"/>
  <c r="I73" i="4"/>
  <c r="I59" i="4"/>
  <c r="I71" i="4"/>
  <c r="I58" i="4"/>
  <c r="I79" i="4"/>
  <c r="I85" i="4"/>
  <c r="I66" i="4"/>
  <c r="W89" i="4"/>
  <c r="W77" i="4"/>
  <c r="W63" i="4"/>
  <c r="W56" i="4"/>
  <c r="W61" i="4"/>
  <c r="W87" i="4"/>
  <c r="W83" i="4"/>
  <c r="W64" i="4"/>
  <c r="W67" i="4"/>
  <c r="W82" i="4"/>
  <c r="W68" i="4"/>
  <c r="W86" i="4"/>
  <c r="W65" i="4"/>
  <c r="W85" i="4"/>
  <c r="W71" i="4"/>
  <c r="W74" i="4"/>
  <c r="W62" i="4"/>
  <c r="W81" i="4"/>
  <c r="W75" i="4"/>
  <c r="W55" i="4"/>
  <c r="W73" i="4"/>
  <c r="W66" i="4"/>
  <c r="W57" i="4"/>
  <c r="W59" i="4"/>
  <c r="W79" i="4"/>
  <c r="W58" i="4"/>
  <c r="W88" i="4"/>
  <c r="W78" i="4"/>
  <c r="W80" i="4"/>
  <c r="W54" i="4"/>
  <c r="W70" i="4"/>
  <c r="W69" i="4"/>
  <c r="W72" i="4"/>
  <c r="W76" i="4"/>
  <c r="W60" i="4"/>
  <c r="W84" i="4"/>
  <c r="AB88" i="4"/>
  <c r="AB76" i="4"/>
  <c r="AB70" i="4"/>
  <c r="AB81" i="4"/>
  <c r="AB58" i="4"/>
  <c r="AB86" i="4"/>
  <c r="AB82" i="4"/>
  <c r="AB63" i="4"/>
  <c r="AB61" i="4"/>
  <c r="AB89" i="4"/>
  <c r="AB67" i="4"/>
  <c r="AB77" i="4"/>
  <c r="AB64" i="4"/>
  <c r="AB84" i="4"/>
  <c r="AB74" i="4"/>
  <c r="AB68" i="4"/>
  <c r="AB56" i="4"/>
  <c r="AB80" i="4"/>
  <c r="AB62" i="4"/>
  <c r="AB66" i="4"/>
  <c r="AB72" i="4"/>
  <c r="AB65" i="4"/>
  <c r="AB59" i="4"/>
  <c r="AB83" i="4"/>
  <c r="AB71" i="4"/>
  <c r="AB60" i="4"/>
  <c r="AB78" i="4"/>
  <c r="AB57" i="4"/>
  <c r="AB87" i="4"/>
  <c r="AB55" i="4"/>
  <c r="AB79" i="4"/>
  <c r="AB85" i="4"/>
  <c r="AB69" i="4"/>
  <c r="AB73" i="4"/>
  <c r="AB75" i="4"/>
  <c r="AB54" i="4"/>
  <c r="F86" i="4"/>
  <c r="F74" i="4"/>
  <c r="F72" i="4"/>
  <c r="F62" i="4"/>
  <c r="F66" i="4"/>
  <c r="F84" i="4"/>
  <c r="F75" i="4"/>
  <c r="F69" i="4"/>
  <c r="F64" i="4"/>
  <c r="F87" i="4"/>
  <c r="F65" i="4"/>
  <c r="F73" i="4"/>
  <c r="F58" i="4"/>
  <c r="F82" i="4"/>
  <c r="F79" i="4"/>
  <c r="F80" i="4"/>
  <c r="F60" i="4"/>
  <c r="F85" i="4"/>
  <c r="F61" i="4"/>
  <c r="F83" i="4"/>
  <c r="F59" i="4"/>
  <c r="F67" i="4"/>
  <c r="F57" i="4"/>
  <c r="F78" i="4"/>
  <c r="F68" i="4"/>
  <c r="F70" i="4"/>
  <c r="F89" i="4"/>
  <c r="F71" i="4"/>
  <c r="F54" i="4"/>
  <c r="F81" i="4"/>
  <c r="F63" i="4"/>
  <c r="F56" i="4"/>
  <c r="F88" i="4"/>
  <c r="F76" i="4"/>
  <c r="F55" i="4"/>
  <c r="F77" i="4"/>
  <c r="AK81" i="4"/>
  <c r="AK64" i="4"/>
  <c r="AK74" i="4"/>
  <c r="AK67" i="4"/>
  <c r="AK83" i="4"/>
  <c r="AK71" i="4"/>
  <c r="AK62" i="4"/>
  <c r="AK66" i="4"/>
  <c r="AK61" i="4"/>
  <c r="AK86" i="4"/>
  <c r="AK77" i="4"/>
  <c r="AK65" i="4"/>
  <c r="AK60" i="4"/>
  <c r="AK59" i="4"/>
  <c r="AK89" i="4"/>
  <c r="AK73" i="4"/>
  <c r="AK85" i="4"/>
  <c r="AK58" i="4"/>
  <c r="AK57" i="4"/>
  <c r="AK88" i="4"/>
  <c r="AK56" i="4"/>
  <c r="AK80" i="4"/>
  <c r="AK70" i="4"/>
  <c r="AK75" i="4"/>
  <c r="AK76" i="4"/>
  <c r="AK55" i="4"/>
  <c r="AK84" i="4"/>
  <c r="AK72" i="4"/>
  <c r="AK87" i="4"/>
  <c r="AK68" i="4"/>
  <c r="AK79" i="4"/>
  <c r="AK78" i="4"/>
  <c r="AK63" i="4"/>
  <c r="AK82" i="4"/>
  <c r="AK69" i="4"/>
  <c r="AK54" i="4"/>
  <c r="AH80" i="4"/>
  <c r="AH73" i="4"/>
  <c r="AH84" i="4"/>
  <c r="AH68" i="4"/>
  <c r="AH86" i="4"/>
  <c r="AH69" i="4"/>
  <c r="AH65" i="4"/>
  <c r="AH62" i="4"/>
  <c r="AH82" i="4"/>
  <c r="AH89" i="4"/>
  <c r="AH87" i="4"/>
  <c r="AH57" i="4"/>
  <c r="AH66" i="4"/>
  <c r="AH85" i="4"/>
  <c r="AH63" i="4"/>
  <c r="AH76" i="4"/>
  <c r="AH79" i="4"/>
  <c r="AH54" i="4"/>
  <c r="AH74" i="4"/>
  <c r="AH64" i="4"/>
  <c r="AH56" i="4"/>
  <c r="AH81" i="4"/>
  <c r="AH70" i="4"/>
  <c r="AH71" i="4"/>
  <c r="AH60" i="4"/>
  <c r="AH61" i="4"/>
  <c r="AH75" i="4"/>
  <c r="AH88" i="4"/>
  <c r="AH58" i="4"/>
  <c r="AH83" i="4"/>
  <c r="AH78" i="4"/>
  <c r="AH77" i="4"/>
  <c r="AH67" i="4"/>
  <c r="AH72" i="4"/>
  <c r="AH59" i="4"/>
  <c r="AH55" i="4"/>
  <c r="O87" i="4"/>
  <c r="O68" i="4"/>
  <c r="O64" i="4"/>
  <c r="O67" i="4"/>
  <c r="O85" i="4"/>
  <c r="O63" i="4"/>
  <c r="O65" i="4"/>
  <c r="O78" i="4"/>
  <c r="O89" i="4"/>
  <c r="O88" i="4"/>
  <c r="O72" i="4"/>
  <c r="O75" i="4"/>
  <c r="O57" i="4"/>
  <c r="O81" i="4"/>
  <c r="O80" i="4"/>
  <c r="O66" i="4"/>
  <c r="O61" i="4"/>
  <c r="O62" i="4"/>
  <c r="O73" i="4"/>
  <c r="O70" i="4"/>
  <c r="O82" i="4"/>
  <c r="O56" i="4"/>
  <c r="O59" i="4"/>
  <c r="O84" i="4"/>
  <c r="O86" i="4"/>
  <c r="O76" i="4"/>
  <c r="O74" i="4"/>
  <c r="O60" i="4"/>
  <c r="O79" i="4"/>
  <c r="O69" i="4"/>
  <c r="O54" i="4"/>
  <c r="O55" i="4"/>
  <c r="O77" i="4"/>
  <c r="O71" i="4"/>
  <c r="O83" i="4"/>
  <c r="O58" i="4"/>
  <c r="L88" i="4"/>
  <c r="L76" i="4"/>
  <c r="L70" i="4"/>
  <c r="L63" i="4"/>
  <c r="L56" i="4"/>
  <c r="L72" i="4"/>
  <c r="L79" i="4"/>
  <c r="L65" i="4"/>
  <c r="L61" i="4"/>
  <c r="L64" i="4"/>
  <c r="L86" i="4"/>
  <c r="L67" i="4"/>
  <c r="L57" i="4"/>
  <c r="L82" i="4"/>
  <c r="L78" i="4"/>
  <c r="L85" i="4"/>
  <c r="L55" i="4"/>
  <c r="L68" i="4"/>
  <c r="L89" i="4"/>
  <c r="L75" i="4"/>
  <c r="L81" i="4"/>
  <c r="L54" i="4"/>
  <c r="L84" i="4"/>
  <c r="L73" i="4"/>
  <c r="L77" i="4"/>
  <c r="L66" i="4"/>
  <c r="L62" i="4"/>
  <c r="L80" i="4"/>
  <c r="L59" i="4"/>
  <c r="L87" i="4"/>
  <c r="L69" i="4"/>
  <c r="L83" i="4"/>
  <c r="L71" i="4"/>
  <c r="L74" i="4"/>
  <c r="L60" i="4"/>
  <c r="L58" i="4"/>
  <c r="D88" i="4"/>
  <c r="D76" i="4"/>
  <c r="D65" i="4"/>
  <c r="D61" i="4"/>
  <c r="D60" i="4"/>
  <c r="D72" i="4"/>
  <c r="D79" i="4"/>
  <c r="D57" i="4"/>
  <c r="D62" i="4"/>
  <c r="D66" i="4"/>
  <c r="D86" i="4"/>
  <c r="D69" i="4"/>
  <c r="D68" i="4"/>
  <c r="D77" i="4"/>
  <c r="D78" i="4"/>
  <c r="D82" i="4"/>
  <c r="D89" i="4"/>
  <c r="D67" i="4"/>
  <c r="D63" i="4"/>
  <c r="D58" i="4"/>
  <c r="D84" i="4"/>
  <c r="D70" i="4"/>
  <c r="D64" i="4"/>
  <c r="D87" i="4"/>
  <c r="D74" i="4"/>
  <c r="D71" i="4"/>
  <c r="D75" i="4"/>
  <c r="D73" i="4"/>
  <c r="D54" i="4"/>
  <c r="D80" i="4"/>
  <c r="D83" i="4"/>
  <c r="D81" i="4"/>
  <c r="D55" i="4"/>
  <c r="D85" i="4"/>
  <c r="D56" i="4"/>
  <c r="D59" i="4"/>
  <c r="U83" i="4"/>
  <c r="U82" i="4"/>
  <c r="U62" i="4"/>
  <c r="U60" i="4"/>
  <c r="U61" i="4"/>
  <c r="U86" i="4"/>
  <c r="U80" i="4"/>
  <c r="U65" i="4"/>
  <c r="U67" i="4"/>
  <c r="U54" i="4"/>
  <c r="U81" i="4"/>
  <c r="U74" i="4"/>
  <c r="U68" i="4"/>
  <c r="U56" i="4"/>
  <c r="U84" i="4"/>
  <c r="U72" i="4"/>
  <c r="U88" i="4"/>
  <c r="U59" i="4"/>
  <c r="U87" i="4"/>
  <c r="U64" i="4"/>
  <c r="U78" i="4"/>
  <c r="U69" i="4"/>
  <c r="U79" i="4"/>
  <c r="U70" i="4"/>
  <c r="U66" i="4"/>
  <c r="U63" i="4"/>
  <c r="U76" i="4"/>
  <c r="U75" i="4"/>
  <c r="U55" i="4"/>
  <c r="U85" i="4"/>
  <c r="U77" i="4"/>
  <c r="U73" i="4"/>
  <c r="U71" i="4"/>
  <c r="U58" i="4"/>
  <c r="U57" i="4"/>
  <c r="U89" i="4"/>
  <c r="N86" i="4"/>
  <c r="N74" i="4"/>
  <c r="N68" i="4"/>
  <c r="N83" i="4"/>
  <c r="N61" i="4"/>
  <c r="N84" i="4"/>
  <c r="N67" i="4"/>
  <c r="N69" i="4"/>
  <c r="N60" i="4"/>
  <c r="N78" i="4"/>
  <c r="N79" i="4"/>
  <c r="N72" i="4"/>
  <c r="N64" i="4"/>
  <c r="N80" i="4"/>
  <c r="N81" i="4"/>
  <c r="N59" i="4"/>
  <c r="N66" i="4"/>
  <c r="N73" i="4"/>
  <c r="N65" i="4"/>
  <c r="N87" i="4"/>
  <c r="N71" i="4"/>
  <c r="N54" i="4"/>
  <c r="N63" i="4"/>
  <c r="N82" i="4"/>
  <c r="N56" i="4"/>
  <c r="N85" i="4"/>
  <c r="N88" i="4"/>
  <c r="N70" i="4"/>
  <c r="N62" i="4"/>
  <c r="N77" i="4"/>
  <c r="N55" i="4"/>
  <c r="N57" i="4"/>
  <c r="N89" i="4"/>
  <c r="N58" i="4"/>
  <c r="N75" i="4"/>
  <c r="N76" i="4"/>
  <c r="X82" i="4"/>
  <c r="X73" i="4"/>
  <c r="X74" i="4"/>
  <c r="X57" i="4"/>
  <c r="X84" i="4"/>
  <c r="X72" i="4"/>
  <c r="X66" i="4"/>
  <c r="X61" i="4"/>
  <c r="X54" i="4"/>
  <c r="X87" i="4"/>
  <c r="X75" i="4"/>
  <c r="X69" i="4"/>
  <c r="X81" i="4"/>
  <c r="X58" i="4"/>
  <c r="X79" i="4"/>
  <c r="X65" i="4"/>
  <c r="X86" i="4"/>
  <c r="X62" i="4"/>
  <c r="X56" i="4"/>
  <c r="X85" i="4"/>
  <c r="X67" i="4"/>
  <c r="X77" i="4"/>
  <c r="X88" i="4"/>
  <c r="X80" i="4"/>
  <c r="X64" i="4"/>
  <c r="X83" i="4"/>
  <c r="X59" i="4"/>
  <c r="X71" i="4"/>
  <c r="X60" i="4"/>
  <c r="X63" i="4"/>
  <c r="X68" i="4"/>
  <c r="X89" i="4"/>
  <c r="X70" i="4"/>
  <c r="X76" i="4"/>
  <c r="X78" i="4"/>
  <c r="X55" i="4"/>
  <c r="H84" i="4"/>
  <c r="H72" i="4"/>
  <c r="H78" i="4"/>
  <c r="H61" i="4"/>
  <c r="H68" i="4"/>
  <c r="H87" i="4"/>
  <c r="H65" i="4"/>
  <c r="H75" i="4"/>
  <c r="H57" i="4"/>
  <c r="H54" i="4"/>
  <c r="H82" i="4"/>
  <c r="H74" i="4"/>
  <c r="H67" i="4"/>
  <c r="H77" i="4"/>
  <c r="H85" i="4"/>
  <c r="H71" i="4"/>
  <c r="H89" i="4"/>
  <c r="H56" i="4"/>
  <c r="H88" i="4"/>
  <c r="H63" i="4"/>
  <c r="H64" i="4"/>
  <c r="H58" i="4"/>
  <c r="H80" i="4"/>
  <c r="H66" i="4"/>
  <c r="H62" i="4"/>
  <c r="H60" i="4"/>
  <c r="H83" i="4"/>
  <c r="H59" i="4"/>
  <c r="H76" i="4"/>
  <c r="H70" i="4"/>
  <c r="H79" i="4"/>
  <c r="H55" i="4"/>
  <c r="H86" i="4"/>
  <c r="H69" i="4"/>
  <c r="H73" i="4"/>
  <c r="H81" i="4"/>
  <c r="J82" i="4"/>
  <c r="J89" i="4"/>
  <c r="J69" i="4"/>
  <c r="J68" i="4"/>
  <c r="J58" i="4"/>
  <c r="J85" i="4"/>
  <c r="J76" i="4"/>
  <c r="J64" i="4"/>
  <c r="J57" i="4"/>
  <c r="J62" i="4"/>
  <c r="J80" i="4"/>
  <c r="J71" i="4"/>
  <c r="J73" i="4"/>
  <c r="J70" i="4"/>
  <c r="J83" i="4"/>
  <c r="J63" i="4"/>
  <c r="J67" i="4"/>
  <c r="J66" i="4"/>
  <c r="J86" i="4"/>
  <c r="J87" i="4"/>
  <c r="J77" i="4"/>
  <c r="J55" i="4"/>
  <c r="J78" i="4"/>
  <c r="J79" i="4"/>
  <c r="J65" i="4"/>
  <c r="J60" i="4"/>
  <c r="J81" i="4"/>
  <c r="J59" i="4"/>
  <c r="J74" i="4"/>
  <c r="J54" i="4"/>
  <c r="J88" i="4"/>
  <c r="J56" i="4"/>
  <c r="J72" i="4"/>
  <c r="J61" i="4"/>
  <c r="J84" i="4"/>
  <c r="J75" i="4"/>
  <c r="T86" i="4"/>
  <c r="T81" i="4"/>
  <c r="T66" i="4"/>
  <c r="T64" i="4"/>
  <c r="T89" i="4"/>
  <c r="T70" i="4"/>
  <c r="T63" i="4"/>
  <c r="T59" i="4"/>
  <c r="T88" i="4"/>
  <c r="T76" i="4"/>
  <c r="T82" i="4"/>
  <c r="T77" i="4"/>
  <c r="T73" i="4"/>
  <c r="T80" i="4"/>
  <c r="T87" i="4"/>
  <c r="T65" i="4"/>
  <c r="T74" i="4"/>
  <c r="T54" i="4"/>
  <c r="T72" i="4"/>
  <c r="T79" i="4"/>
  <c r="T75" i="4"/>
  <c r="T85" i="4"/>
  <c r="T56" i="4"/>
  <c r="T83" i="4"/>
  <c r="T69" i="4"/>
  <c r="T71" i="4"/>
  <c r="T68" i="4"/>
  <c r="T61" i="4"/>
  <c r="T67" i="4"/>
  <c r="T58" i="4"/>
  <c r="T78" i="4"/>
  <c r="T84" i="4"/>
  <c r="T62" i="4"/>
  <c r="T57" i="4"/>
  <c r="T55" i="4"/>
  <c r="T60" i="4"/>
  <c r="E83" i="4"/>
  <c r="E82" i="4"/>
  <c r="E65" i="4"/>
  <c r="E71" i="4"/>
  <c r="E59" i="4"/>
  <c r="E86" i="4"/>
  <c r="E73" i="4"/>
  <c r="E74" i="4"/>
  <c r="E60" i="4"/>
  <c r="E61" i="4"/>
  <c r="E81" i="4"/>
  <c r="E88" i="4"/>
  <c r="E68" i="4"/>
  <c r="E69" i="4"/>
  <c r="E84" i="4"/>
  <c r="E70" i="4"/>
  <c r="E80" i="4"/>
  <c r="E56" i="4"/>
  <c r="E87" i="4"/>
  <c r="E62" i="4"/>
  <c r="E78" i="4"/>
  <c r="E63" i="4"/>
  <c r="E79" i="4"/>
  <c r="E76" i="4"/>
  <c r="E66" i="4"/>
  <c r="E57" i="4"/>
  <c r="E75" i="4"/>
  <c r="E54" i="4"/>
  <c r="E85" i="4"/>
  <c r="E67" i="4"/>
  <c r="E58" i="4"/>
  <c r="E89" i="4"/>
  <c r="E77" i="4"/>
  <c r="E64" i="4"/>
  <c r="E72" i="4"/>
  <c r="E55" i="4"/>
  <c r="K85" i="4"/>
  <c r="K73" i="4"/>
  <c r="K78" i="4"/>
  <c r="K60" i="4"/>
  <c r="K83" i="4"/>
  <c r="K82" i="4"/>
  <c r="K84" i="4"/>
  <c r="K70" i="4"/>
  <c r="K61" i="4"/>
  <c r="K80" i="4"/>
  <c r="K66" i="4"/>
  <c r="K69" i="4"/>
  <c r="K56" i="4"/>
  <c r="K89" i="4"/>
  <c r="K67" i="4"/>
  <c r="K79" i="4"/>
  <c r="K63" i="4"/>
  <c r="K81" i="4"/>
  <c r="K75" i="4"/>
  <c r="K71" i="4"/>
  <c r="K59" i="4"/>
  <c r="K68" i="4"/>
  <c r="K77" i="4"/>
  <c r="K54" i="4"/>
  <c r="K88" i="4"/>
  <c r="K72" i="4"/>
  <c r="K86" i="4"/>
  <c r="K58" i="4"/>
  <c r="K76" i="4"/>
  <c r="K55" i="4"/>
  <c r="K87" i="4"/>
  <c r="K65" i="4"/>
  <c r="K74" i="4"/>
  <c r="K62" i="4"/>
  <c r="K64" i="4"/>
  <c r="K57" i="4"/>
  <c r="C85" i="4"/>
  <c r="C73" i="4"/>
  <c r="C67" i="4"/>
  <c r="C72" i="4"/>
  <c r="C56" i="4"/>
  <c r="C83" i="4"/>
  <c r="C87" i="4"/>
  <c r="C68" i="4"/>
  <c r="C78" i="4"/>
  <c r="C61" i="4"/>
  <c r="C80" i="4"/>
  <c r="C64" i="4"/>
  <c r="C65" i="4"/>
  <c r="C59" i="4"/>
  <c r="C82" i="4"/>
  <c r="C89" i="4"/>
  <c r="C70" i="4"/>
  <c r="C58" i="4"/>
  <c r="C84" i="4"/>
  <c r="C74" i="4"/>
  <c r="AM53" i="4"/>
  <c r="C63" i="4"/>
  <c r="C76" i="4"/>
  <c r="C54" i="4"/>
  <c r="C55" i="4"/>
  <c r="C77" i="4"/>
  <c r="C66" i="4"/>
  <c r="C71" i="4"/>
  <c r="C57" i="4"/>
  <c r="C86" i="4"/>
  <c r="C81" i="4"/>
  <c r="C88" i="4"/>
  <c r="C75" i="4"/>
  <c r="C60" i="4"/>
  <c r="C69" i="4"/>
  <c r="C62" i="4"/>
  <c r="C79" i="4"/>
  <c r="G87" i="4"/>
  <c r="G72" i="4"/>
  <c r="G64" i="4"/>
  <c r="G69" i="4"/>
  <c r="G89" i="4"/>
  <c r="G88" i="4"/>
  <c r="G71" i="4"/>
  <c r="G75" i="4"/>
  <c r="G62" i="4"/>
  <c r="G73" i="4"/>
  <c r="G70" i="4"/>
  <c r="G66" i="4"/>
  <c r="G59" i="4"/>
  <c r="G84" i="4"/>
  <c r="G76" i="4"/>
  <c r="G83" i="4"/>
  <c r="G60" i="4"/>
  <c r="G79" i="4"/>
  <c r="G82" i="4"/>
  <c r="G65" i="4"/>
  <c r="G85" i="4"/>
  <c r="G58" i="4"/>
  <c r="G57" i="4"/>
  <c r="G77" i="4"/>
  <c r="G80" i="4"/>
  <c r="G54" i="4"/>
  <c r="G68" i="4"/>
  <c r="G61" i="4"/>
  <c r="G86" i="4"/>
  <c r="G55" i="4"/>
  <c r="G74" i="4"/>
  <c r="G78" i="4"/>
  <c r="G56" i="4"/>
  <c r="G81" i="4"/>
  <c r="G63" i="4"/>
  <c r="G67" i="4"/>
  <c r="AF82" i="4"/>
  <c r="AF74" i="4"/>
  <c r="AF73" i="4"/>
  <c r="AF64" i="4"/>
  <c r="AF88" i="4"/>
  <c r="AF89" i="4"/>
  <c r="AF81" i="4"/>
  <c r="AF54" i="4"/>
  <c r="AF84" i="4"/>
  <c r="AF72" i="4"/>
  <c r="AF77" i="4"/>
  <c r="AF68" i="4"/>
  <c r="AF60" i="4"/>
  <c r="AF76" i="4"/>
  <c r="AF83" i="4"/>
  <c r="AF71" i="4"/>
  <c r="AF59" i="4"/>
  <c r="AF62" i="4"/>
  <c r="AF87" i="4"/>
  <c r="AF75" i="4"/>
  <c r="AF66" i="4"/>
  <c r="AF70" i="4"/>
  <c r="AF61" i="4"/>
  <c r="AF79" i="4"/>
  <c r="AF78" i="4"/>
  <c r="AF86" i="4"/>
  <c r="AF57" i="4"/>
  <c r="AF56" i="4"/>
  <c r="AF58" i="4"/>
  <c r="AF65" i="4"/>
  <c r="AF69" i="4"/>
  <c r="AF67" i="4"/>
  <c r="AF55" i="4"/>
  <c r="AF85" i="4"/>
  <c r="AF80" i="4"/>
  <c r="AF63" i="4"/>
  <c r="AJ86" i="4"/>
  <c r="AJ71" i="4"/>
  <c r="AJ63" i="4"/>
  <c r="AJ74" i="4"/>
  <c r="AJ89" i="4"/>
  <c r="AJ67" i="4"/>
  <c r="AJ61" i="4"/>
  <c r="AJ58" i="4"/>
  <c r="AJ88" i="4"/>
  <c r="AJ76" i="4"/>
  <c r="AJ62" i="4"/>
  <c r="AJ73" i="4"/>
  <c r="AJ59" i="4"/>
  <c r="AJ80" i="4"/>
  <c r="AJ87" i="4"/>
  <c r="AJ81" i="4"/>
  <c r="AJ85" i="4"/>
  <c r="AJ64" i="4"/>
  <c r="AJ72" i="4"/>
  <c r="AJ79" i="4"/>
  <c r="AJ65" i="4"/>
  <c r="AJ66" i="4"/>
  <c r="AJ56" i="4"/>
  <c r="AJ83" i="4"/>
  <c r="AJ82" i="4"/>
  <c r="AJ75" i="4"/>
  <c r="AJ55" i="4"/>
  <c r="AJ68" i="4"/>
  <c r="AJ78" i="4"/>
  <c r="AJ77" i="4"/>
  <c r="AJ60" i="4"/>
  <c r="AJ54" i="4"/>
  <c r="AJ84" i="4"/>
  <c r="AJ69" i="4"/>
  <c r="AJ70" i="4"/>
  <c r="AJ57" i="4"/>
  <c r="AG87" i="4"/>
  <c r="AG75" i="4"/>
  <c r="AG69" i="4"/>
  <c r="AG60" i="4"/>
  <c r="AG55" i="4"/>
  <c r="AG71" i="4"/>
  <c r="AG78" i="4"/>
  <c r="AG70" i="4"/>
  <c r="AG58" i="4"/>
  <c r="AG65" i="4"/>
  <c r="AG85" i="4"/>
  <c r="AG68" i="4"/>
  <c r="AG81" i="4"/>
  <c r="AG74" i="4"/>
  <c r="AG77" i="4"/>
  <c r="AG66" i="4"/>
  <c r="AG61" i="4"/>
  <c r="AG76" i="4"/>
  <c r="AG88" i="4"/>
  <c r="AG80" i="4"/>
  <c r="AG54" i="4"/>
  <c r="AG62" i="4"/>
  <c r="AG83" i="4"/>
  <c r="AG73" i="4"/>
  <c r="AG72" i="4"/>
  <c r="AG67" i="4"/>
  <c r="AG79" i="4"/>
  <c r="AG84" i="4"/>
  <c r="AG64" i="4"/>
  <c r="AG63" i="4"/>
  <c r="AG59" i="4"/>
  <c r="AG57" i="4"/>
  <c r="AG82" i="4"/>
  <c r="AG86" i="4"/>
  <c r="AG89" i="4"/>
  <c r="AG56" i="4"/>
  <c r="M81" i="4"/>
  <c r="M73" i="4"/>
  <c r="M72" i="4"/>
  <c r="M88" i="4"/>
  <c r="M83" i="4"/>
  <c r="M82" i="4"/>
  <c r="M65" i="4"/>
  <c r="M58" i="4"/>
  <c r="M57" i="4"/>
  <c r="M84" i="4"/>
  <c r="M80" i="4"/>
  <c r="M61" i="4"/>
  <c r="M77" i="4"/>
  <c r="M79" i="4"/>
  <c r="M64" i="4"/>
  <c r="M85" i="4"/>
  <c r="M66" i="4"/>
  <c r="M55" i="4"/>
  <c r="M78" i="4"/>
  <c r="M71" i="4"/>
  <c r="M67" i="4"/>
  <c r="M75" i="4"/>
  <c r="M60" i="4"/>
  <c r="M86" i="4"/>
  <c r="M70" i="4"/>
  <c r="M69" i="4"/>
  <c r="M63" i="4"/>
  <c r="M56" i="4"/>
  <c r="M54" i="4"/>
  <c r="M74" i="4"/>
  <c r="M89" i="4"/>
  <c r="M62" i="4"/>
  <c r="M76" i="4"/>
  <c r="M59" i="4"/>
  <c r="M87" i="4"/>
  <c r="M68" i="4"/>
  <c r="R80" i="4"/>
  <c r="R63" i="4"/>
  <c r="R67" i="4"/>
  <c r="R55" i="4"/>
  <c r="R86" i="4"/>
  <c r="R77" i="4"/>
  <c r="R65" i="4"/>
  <c r="R56" i="4"/>
  <c r="R82" i="4"/>
  <c r="R89" i="4"/>
  <c r="R69" i="4"/>
  <c r="R62" i="4"/>
  <c r="R66" i="4"/>
  <c r="R74" i="4"/>
  <c r="R81" i="4"/>
  <c r="R61" i="4"/>
  <c r="R59" i="4"/>
  <c r="R60" i="4"/>
  <c r="R85" i="4"/>
  <c r="R75" i="4"/>
  <c r="R64" i="4"/>
  <c r="R70" i="4"/>
  <c r="R79" i="4"/>
  <c r="R88" i="4"/>
  <c r="R71" i="4"/>
  <c r="R76" i="4"/>
  <c r="R57" i="4"/>
  <c r="R54" i="4"/>
  <c r="R73" i="4"/>
  <c r="R83" i="4"/>
  <c r="R84" i="4"/>
  <c r="R72" i="4"/>
  <c r="R78" i="4"/>
  <c r="R87" i="4"/>
  <c r="R68" i="4"/>
  <c r="R58" i="4"/>
  <c r="S83" i="4"/>
  <c r="S74" i="4"/>
  <c r="S54" i="4"/>
  <c r="S62" i="4"/>
  <c r="S85" i="4"/>
  <c r="S73" i="4"/>
  <c r="S87" i="4"/>
  <c r="S78" i="4"/>
  <c r="S63" i="4"/>
  <c r="S81" i="4"/>
  <c r="S68" i="4"/>
  <c r="S69" i="4"/>
  <c r="S72" i="4"/>
  <c r="S76" i="4"/>
  <c r="S66" i="4"/>
  <c r="S88" i="4"/>
  <c r="S64" i="4"/>
  <c r="S71" i="4"/>
  <c r="S55" i="4"/>
  <c r="S80" i="4"/>
  <c r="S56" i="4"/>
  <c r="S60" i="4"/>
  <c r="S67" i="4"/>
  <c r="S58" i="4"/>
  <c r="S77" i="4"/>
  <c r="S86" i="4"/>
  <c r="S70" i="4"/>
  <c r="S57" i="4"/>
  <c r="S84" i="4"/>
  <c r="S59" i="4"/>
  <c r="S89" i="4"/>
  <c r="S79" i="4"/>
  <c r="S82" i="4"/>
  <c r="S65" i="4"/>
  <c r="S75" i="4"/>
  <c r="S61" i="4"/>
  <c r="AE89" i="4"/>
  <c r="AE77" i="4"/>
  <c r="AE68" i="4"/>
  <c r="AE58" i="4"/>
  <c r="AE67" i="4"/>
  <c r="AE81" i="4"/>
  <c r="AE88" i="4"/>
  <c r="AE63" i="4"/>
  <c r="AE78" i="4"/>
  <c r="AE59" i="4"/>
  <c r="AE73" i="4"/>
  <c r="AE80" i="4"/>
  <c r="AE71" i="4"/>
  <c r="AE69" i="4"/>
  <c r="AE60" i="4"/>
  <c r="AE84" i="4"/>
  <c r="AE83" i="4"/>
  <c r="AE66" i="4"/>
  <c r="AE65" i="4"/>
  <c r="AE55" i="4"/>
  <c r="AE87" i="4"/>
  <c r="AE75" i="4"/>
  <c r="AE86" i="4"/>
  <c r="AE56" i="4"/>
  <c r="AE79" i="4"/>
  <c r="AE72" i="4"/>
  <c r="AE76" i="4"/>
  <c r="AE61" i="4"/>
  <c r="AE82" i="4"/>
  <c r="AE70" i="4"/>
  <c r="AE64" i="4"/>
  <c r="AE54" i="4"/>
  <c r="AE85" i="4"/>
  <c r="AE62" i="4"/>
  <c r="AE74" i="4"/>
  <c r="AE57" i="4"/>
  <c r="AD84" i="4"/>
  <c r="AD88" i="4"/>
  <c r="AD62" i="4"/>
  <c r="AD56" i="4"/>
  <c r="AD87" i="4"/>
  <c r="AD65" i="4"/>
  <c r="AD83" i="4"/>
  <c r="AD58" i="4"/>
  <c r="AD86" i="4"/>
  <c r="AD74" i="4"/>
  <c r="AD80" i="4"/>
  <c r="AD66" i="4"/>
  <c r="AD54" i="4"/>
  <c r="AD78" i="4"/>
  <c r="AD85" i="4"/>
  <c r="AD63" i="4"/>
  <c r="AD59" i="4"/>
  <c r="AD75" i="4"/>
  <c r="AD89" i="4"/>
  <c r="AD77" i="4"/>
  <c r="AD69" i="4"/>
  <c r="AD72" i="4"/>
  <c r="AD71" i="4"/>
  <c r="AD81" i="4"/>
  <c r="AD67" i="4"/>
  <c r="AD64" i="4"/>
  <c r="AD70" i="4"/>
  <c r="AD60" i="4"/>
  <c r="AD57" i="4"/>
  <c r="AD79" i="4"/>
  <c r="AD55" i="4"/>
  <c r="AD73" i="4"/>
  <c r="AD76" i="4"/>
  <c r="AD82" i="4"/>
  <c r="AD68" i="4"/>
  <c r="AD61" i="4"/>
  <c r="AC81" i="4"/>
  <c r="AC74" i="4"/>
  <c r="AC85" i="4"/>
  <c r="AC63" i="4"/>
  <c r="AC83" i="4"/>
  <c r="AC71" i="4"/>
  <c r="AC88" i="4"/>
  <c r="AC60" i="4"/>
  <c r="AC80" i="4"/>
  <c r="AC86" i="4"/>
  <c r="AC64" i="4"/>
  <c r="AC77" i="4"/>
  <c r="AC56" i="4"/>
  <c r="AC61" i="4"/>
  <c r="AC89" i="4"/>
  <c r="AC78" i="4"/>
  <c r="AC68" i="4"/>
  <c r="AC55" i="4"/>
  <c r="AC54" i="4"/>
  <c r="AC72" i="4"/>
  <c r="AC57" i="4"/>
  <c r="AC70" i="4"/>
  <c r="AC59" i="4"/>
  <c r="AC75" i="4"/>
  <c r="AC65" i="4"/>
  <c r="AC67" i="4"/>
  <c r="AC84" i="4"/>
  <c r="AC73" i="4"/>
  <c r="AC87" i="4"/>
  <c r="AC66" i="4"/>
  <c r="AC79" i="4"/>
  <c r="AC76" i="4"/>
  <c r="AC62" i="4"/>
  <c r="AC82" i="4"/>
  <c r="AC58" i="4"/>
  <c r="AC69" i="4"/>
  <c r="Q77" i="4"/>
  <c r="Q84" i="4"/>
  <c r="Q61" i="4"/>
  <c r="Q67" i="4"/>
  <c r="Q88" i="4"/>
  <c r="Q81" i="4"/>
  <c r="Q83" i="4"/>
  <c r="Q74" i="4"/>
  <c r="Q80" i="4"/>
  <c r="Q62" i="4"/>
  <c r="Q75" i="4"/>
  <c r="Q72" i="4"/>
  <c r="Q87" i="4"/>
  <c r="Q86" i="4"/>
  <c r="Q69" i="4"/>
  <c r="Q54" i="4"/>
  <c r="Q65" i="4"/>
  <c r="Q79" i="4"/>
  <c r="Q78" i="4"/>
  <c r="Q89" i="4"/>
  <c r="Q71" i="4"/>
  <c r="Q59" i="4"/>
  <c r="Q82" i="4"/>
  <c r="Q68" i="4"/>
  <c r="Q64" i="4"/>
  <c r="Q63" i="4"/>
  <c r="Q73" i="4"/>
  <c r="Q85" i="4"/>
  <c r="Q66" i="4"/>
  <c r="Q70" i="4"/>
  <c r="Q60" i="4"/>
  <c r="Q55" i="4"/>
  <c r="Q56" i="4"/>
  <c r="Q76" i="4"/>
  <c r="Q57" i="4"/>
  <c r="Q58" i="4"/>
  <c r="P82" i="4"/>
  <c r="P78" i="4"/>
  <c r="P74" i="4"/>
  <c r="P55" i="4"/>
  <c r="P88" i="4"/>
  <c r="P65" i="4"/>
  <c r="P89" i="4"/>
  <c r="P56" i="4"/>
  <c r="P84" i="4"/>
  <c r="P72" i="4"/>
  <c r="P63" i="4"/>
  <c r="P70" i="4"/>
  <c r="P64" i="4"/>
  <c r="P76" i="4"/>
  <c r="P83" i="4"/>
  <c r="P77" i="4"/>
  <c r="P62" i="4"/>
  <c r="P58" i="4"/>
  <c r="P87" i="4"/>
  <c r="P75" i="4"/>
  <c r="P66" i="4"/>
  <c r="P59" i="4"/>
  <c r="P60" i="4"/>
  <c r="P79" i="4"/>
  <c r="P86" i="4"/>
  <c r="P81" i="4"/>
  <c r="P57" i="4"/>
  <c r="P54" i="4"/>
  <c r="P73" i="4"/>
  <c r="P68" i="4"/>
  <c r="P85" i="4"/>
  <c r="P80" i="4"/>
  <c r="P71" i="4"/>
  <c r="P69" i="4"/>
  <c r="P67" i="4"/>
  <c r="P61" i="4"/>
  <c r="V86" i="4"/>
  <c r="V74" i="4"/>
  <c r="V88" i="4"/>
  <c r="V61" i="4"/>
  <c r="V54" i="4"/>
  <c r="V78" i="4"/>
  <c r="V59" i="4"/>
  <c r="V89" i="4"/>
  <c r="V69" i="4"/>
  <c r="V63" i="4"/>
  <c r="V58" i="4"/>
  <c r="V67" i="4"/>
  <c r="V84" i="4"/>
  <c r="V65" i="4"/>
  <c r="V80" i="4"/>
  <c r="V72" i="4"/>
  <c r="V83" i="4"/>
  <c r="V62" i="4"/>
  <c r="V76" i="4"/>
  <c r="V75" i="4"/>
  <c r="V56" i="4"/>
  <c r="V57" i="4"/>
  <c r="V87" i="4"/>
  <c r="V73" i="4"/>
  <c r="V70" i="4"/>
  <c r="V66" i="4"/>
  <c r="V85" i="4"/>
  <c r="V64" i="4"/>
  <c r="V77" i="4"/>
  <c r="V82" i="4"/>
  <c r="V68" i="4"/>
  <c r="V55" i="4"/>
  <c r="V60" i="4"/>
  <c r="V71" i="4"/>
  <c r="V79" i="4"/>
  <c r="V81" i="4"/>
  <c r="AI85" i="4"/>
  <c r="AI81" i="4"/>
  <c r="AI67" i="4"/>
  <c r="AI69" i="4"/>
  <c r="AI57" i="4"/>
  <c r="AI83" i="4"/>
  <c r="AI79" i="4"/>
  <c r="AI68" i="4"/>
  <c r="AI58" i="4"/>
  <c r="AI73" i="4"/>
  <c r="AI74" i="4"/>
  <c r="AI59" i="4"/>
  <c r="AI84" i="4"/>
  <c r="AI65" i="4"/>
  <c r="AI76" i="4"/>
  <c r="AI78" i="4"/>
  <c r="AI61" i="4"/>
  <c r="AI88" i="4"/>
  <c r="AI55" i="4"/>
  <c r="AI80" i="4"/>
  <c r="AI87" i="4"/>
  <c r="AI60" i="4"/>
  <c r="AI56" i="4"/>
  <c r="AI75" i="4"/>
  <c r="AI72" i="4"/>
  <c r="AI64" i="4"/>
  <c r="AI66" i="4"/>
  <c r="AI86" i="4"/>
  <c r="AI70" i="4"/>
  <c r="AI63" i="4"/>
  <c r="AI71" i="4"/>
  <c r="AI54" i="4"/>
  <c r="AI89" i="4"/>
  <c r="AI62" i="4"/>
  <c r="AI82" i="4"/>
  <c r="AI77" i="4"/>
  <c r="Z88" i="4"/>
  <c r="Z76" i="4"/>
  <c r="Z79" i="4"/>
  <c r="Z78" i="4"/>
  <c r="Z69" i="4"/>
  <c r="Z81" i="4"/>
  <c r="Z72" i="4"/>
  <c r="Z57" i="4"/>
  <c r="Z84" i="4"/>
  <c r="Z73" i="4"/>
  <c r="Z74" i="4"/>
  <c r="Z71" i="4"/>
  <c r="Z85" i="4"/>
  <c r="Z80" i="4"/>
  <c r="Z63" i="4"/>
  <c r="Z65" i="4"/>
  <c r="Z54" i="4"/>
  <c r="Z61" i="4"/>
  <c r="Z56" i="4"/>
  <c r="Z77" i="4"/>
  <c r="Z83" i="4"/>
  <c r="Z59" i="4"/>
  <c r="Z86" i="4"/>
  <c r="Z75" i="4"/>
  <c r="Z68" i="4"/>
  <c r="Z60" i="4"/>
  <c r="Z82" i="4"/>
  <c r="Z55" i="4"/>
  <c r="Z87" i="4"/>
  <c r="Z70" i="4"/>
  <c r="Z89" i="4"/>
  <c r="Z64" i="4"/>
  <c r="Z62" i="4"/>
  <c r="Z58" i="4"/>
  <c r="Z67" i="4"/>
  <c r="Z66" i="4"/>
  <c r="Y87" i="4"/>
  <c r="Y86" i="4"/>
  <c r="Y80" i="4"/>
  <c r="Y54" i="4"/>
  <c r="Y55" i="4"/>
  <c r="Y77" i="4"/>
  <c r="Y89" i="4"/>
  <c r="Y56" i="4"/>
  <c r="Y59" i="4"/>
  <c r="Y83" i="4"/>
  <c r="Y69" i="4"/>
  <c r="Y74" i="4"/>
  <c r="Y84" i="4"/>
  <c r="Y75" i="4"/>
  <c r="Y64" i="4"/>
  <c r="Y71" i="4"/>
  <c r="Y61" i="4"/>
  <c r="Y78" i="4"/>
  <c r="Y73" i="4"/>
  <c r="Y81" i="4"/>
  <c r="Y65" i="4"/>
  <c r="Y60" i="4"/>
  <c r="Y68" i="4"/>
  <c r="Y66" i="4"/>
  <c r="Y72" i="4"/>
  <c r="Y79" i="4"/>
  <c r="Y70" i="4"/>
  <c r="Y62" i="4"/>
  <c r="Y82" i="4"/>
  <c r="Y67" i="4"/>
  <c r="Y57" i="4"/>
  <c r="Y85" i="4"/>
  <c r="Y63" i="4"/>
  <c r="Y58" i="4"/>
  <c r="Y88" i="4"/>
  <c r="Y76" i="4"/>
  <c r="AL84" i="4"/>
  <c r="AL67" i="4"/>
  <c r="AL83" i="4"/>
  <c r="AL71" i="4"/>
  <c r="AL70" i="4"/>
  <c r="AL87" i="4"/>
  <c r="AL65" i="4"/>
  <c r="AL82" i="4"/>
  <c r="AL86" i="4"/>
  <c r="AL74" i="4"/>
  <c r="AL63" i="4"/>
  <c r="AL59" i="4"/>
  <c r="AL57" i="4"/>
  <c r="AL69" i="4"/>
  <c r="AL66" i="4"/>
  <c r="AL72" i="4"/>
  <c r="AL62" i="4"/>
  <c r="AL78" i="4"/>
  <c r="AL85" i="4"/>
  <c r="AL75" i="4"/>
  <c r="AL89" i="4"/>
  <c r="AL77" i="4"/>
  <c r="AL73" i="4"/>
  <c r="AL64" i="4"/>
  <c r="AL58" i="4"/>
  <c r="AL79" i="4"/>
  <c r="AL68" i="4"/>
  <c r="AL81" i="4"/>
  <c r="AL88" i="4"/>
  <c r="AL55" i="4"/>
  <c r="AL54" i="4"/>
  <c r="AL60" i="4"/>
  <c r="AL76" i="4"/>
  <c r="AL61" i="4"/>
  <c r="AL80" i="4"/>
  <c r="AL56" i="4"/>
  <c r="AM41" i="25"/>
  <c r="AL41" i="25"/>
  <c r="C45" i="11"/>
  <c r="D23" i="8" s="1"/>
  <c r="AM69" i="4" l="1"/>
  <c r="AM88" i="4"/>
  <c r="AM54" i="4"/>
  <c r="AM89" i="4"/>
  <c r="AM68" i="4"/>
  <c r="AM67" i="4"/>
  <c r="AM81" i="4"/>
  <c r="AM76" i="4"/>
  <c r="AM82" i="4"/>
  <c r="AM87" i="4"/>
  <c r="AM66" i="4"/>
  <c r="AM86" i="4"/>
  <c r="AM63" i="4"/>
  <c r="AM59" i="4"/>
  <c r="AM83" i="4"/>
  <c r="AM80" i="4"/>
  <c r="AM79" i="4"/>
  <c r="AM57" i="4"/>
  <c r="AM65" i="4"/>
  <c r="AM56" i="4"/>
  <c r="AM62" i="4"/>
  <c r="AM71" i="4"/>
  <c r="AM74" i="4"/>
  <c r="AM64" i="4"/>
  <c r="AM72" i="4"/>
  <c r="AM84" i="4"/>
  <c r="AM60" i="4"/>
  <c r="AM77" i="4"/>
  <c r="AM58" i="4"/>
  <c r="AM61" i="4"/>
  <c r="AM73" i="4"/>
  <c r="AM75" i="4"/>
  <c r="AM55" i="4"/>
  <c r="AM70" i="4"/>
  <c r="AM78" i="4"/>
  <c r="AM85" i="4"/>
  <c r="O15" i="26"/>
  <c r="E45" i="11"/>
  <c r="F23" i="8" s="1"/>
  <c r="F45" i="11"/>
  <c r="G23" i="8" s="1"/>
  <c r="D45" i="11"/>
  <c r="E23" i="8" s="1"/>
  <c r="G45" i="11"/>
  <c r="H23" i="8" s="1"/>
  <c r="G20" i="25" l="1"/>
  <c r="G19" i="25"/>
  <c r="G26" i="25"/>
  <c r="G23" i="25"/>
  <c r="G40" i="25"/>
  <c r="G25" i="25"/>
  <c r="G27" i="25"/>
  <c r="G36" i="25"/>
  <c r="G8" i="25"/>
  <c r="G35" i="25"/>
  <c r="G16" i="25"/>
  <c r="G17" i="25"/>
  <c r="G22" i="25"/>
  <c r="G29" i="25"/>
  <c r="G34" i="25"/>
  <c r="G9" i="25"/>
  <c r="G38" i="25"/>
  <c r="G33" i="25"/>
  <c r="G39" i="25"/>
  <c r="G30" i="25"/>
  <c r="G12" i="25"/>
  <c r="G18" i="25"/>
  <c r="G5" i="25"/>
  <c r="G13" i="25"/>
  <c r="G10" i="25"/>
  <c r="G28" i="25"/>
  <c r="G24" i="25"/>
  <c r="G11" i="25"/>
  <c r="G37" i="25"/>
  <c r="G7" i="25"/>
  <c r="G6" i="25"/>
  <c r="G14" i="25"/>
  <c r="G32" i="25"/>
  <c r="G31" i="25"/>
  <c r="G21" i="25"/>
  <c r="G15" i="25"/>
  <c r="H14" i="25" l="1"/>
  <c r="I14" i="25"/>
  <c r="H13" i="25"/>
  <c r="I13" i="25"/>
  <c r="I9" i="25"/>
  <c r="H9" i="25"/>
  <c r="I36" i="25"/>
  <c r="H36" i="25"/>
  <c r="I21" i="25"/>
  <c r="H21" i="25"/>
  <c r="I24" i="25"/>
  <c r="H24" i="25"/>
  <c r="I39" i="25"/>
  <c r="H39" i="25"/>
  <c r="I16" i="25"/>
  <c r="H16" i="25"/>
  <c r="I27" i="25"/>
  <c r="H27" i="25"/>
  <c r="I26" i="25"/>
  <c r="H26" i="25"/>
  <c r="I31" i="25"/>
  <c r="H31" i="25"/>
  <c r="I7" i="25"/>
  <c r="H7" i="25"/>
  <c r="I28" i="25"/>
  <c r="H28" i="25"/>
  <c r="I18" i="25"/>
  <c r="H18" i="25"/>
  <c r="I33" i="25"/>
  <c r="H33" i="25"/>
  <c r="H29" i="25"/>
  <c r="I29" i="25"/>
  <c r="I35" i="25"/>
  <c r="H35" i="25"/>
  <c r="H25" i="25"/>
  <c r="I25" i="25"/>
  <c r="I19" i="25"/>
  <c r="H19" i="25"/>
  <c r="I15" i="25"/>
  <c r="H15" i="25"/>
  <c r="I11" i="25"/>
  <c r="H11" i="25"/>
  <c r="I30" i="25"/>
  <c r="H30" i="25"/>
  <c r="I17" i="25"/>
  <c r="H17" i="25"/>
  <c r="I23" i="25"/>
  <c r="H23" i="25"/>
  <c r="I6" i="25"/>
  <c r="H6" i="25"/>
  <c r="I5" i="25"/>
  <c r="H5" i="25"/>
  <c r="G41" i="25"/>
  <c r="E16" i="26" s="1"/>
  <c r="I34" i="25"/>
  <c r="H34" i="25"/>
  <c r="I32" i="25"/>
  <c r="H32" i="25"/>
  <c r="H37" i="25"/>
  <c r="I37" i="25"/>
  <c r="I10" i="25"/>
  <c r="H10" i="25"/>
  <c r="I12" i="25"/>
  <c r="H12" i="25"/>
  <c r="H38" i="25"/>
  <c r="I38" i="25"/>
  <c r="I22" i="25"/>
  <c r="H22" i="25"/>
  <c r="I8" i="25"/>
  <c r="H8" i="25"/>
  <c r="I40" i="25"/>
  <c r="H40" i="25"/>
  <c r="I20" i="25"/>
  <c r="H20" i="25"/>
  <c r="J5" i="25" l="1" a="1"/>
  <c r="H41" i="25"/>
  <c r="D22" i="26" s="1"/>
  <c r="I41" i="25"/>
  <c r="F22" i="26" s="1"/>
  <c r="J5" i="25" l="1"/>
  <c r="AN5" i="25" s="1"/>
  <c r="J36" i="25"/>
  <c r="AN36" i="25" s="1"/>
  <c r="AO36" i="25" s="1"/>
  <c r="J20" i="25"/>
  <c r="AN20" i="25" s="1"/>
  <c r="AO20" i="25" s="1"/>
  <c r="J39" i="25"/>
  <c r="AN39" i="25" s="1"/>
  <c r="J23" i="25"/>
  <c r="AN23" i="25" s="1"/>
  <c r="AO23" i="25" s="1"/>
  <c r="J7" i="25"/>
  <c r="AN7" i="25" s="1"/>
  <c r="AO7" i="25" s="1"/>
  <c r="J26" i="25"/>
  <c r="AN26" i="25" s="1"/>
  <c r="AO26" i="25" s="1"/>
  <c r="J10" i="25"/>
  <c r="AN10" i="25" s="1"/>
  <c r="AO10" i="25" s="1"/>
  <c r="J29" i="25"/>
  <c r="AN29" i="25" s="1"/>
  <c r="AO29" i="25" s="1"/>
  <c r="J13" i="25"/>
  <c r="AN13" i="25" s="1"/>
  <c r="AO13" i="25" s="1"/>
  <c r="J28" i="25"/>
  <c r="AN28" i="25" s="1"/>
  <c r="AO28" i="25" s="1"/>
  <c r="J12" i="25"/>
  <c r="AN12" i="25" s="1"/>
  <c r="AO12" i="25" s="1"/>
  <c r="J31" i="25"/>
  <c r="AN31" i="25" s="1"/>
  <c r="AO31" i="25" s="1"/>
  <c r="J15" i="25"/>
  <c r="AN15" i="25" s="1"/>
  <c r="AO15" i="25" s="1"/>
  <c r="J34" i="25"/>
  <c r="AN34" i="25" s="1"/>
  <c r="AO34" i="25" s="1"/>
  <c r="J18" i="25"/>
  <c r="AN18" i="25" s="1"/>
  <c r="AO18" i="25" s="1"/>
  <c r="J37" i="25"/>
  <c r="AN37" i="25" s="1"/>
  <c r="J21" i="25"/>
  <c r="AN21" i="25" s="1"/>
  <c r="J24" i="25"/>
  <c r="AN24" i="25" s="1"/>
  <c r="AO24" i="25" s="1"/>
  <c r="J27" i="25"/>
  <c r="AN27" i="25" s="1"/>
  <c r="AO27" i="25" s="1"/>
  <c r="J30" i="25"/>
  <c r="AN30" i="25" s="1"/>
  <c r="AO30" i="25" s="1"/>
  <c r="J17" i="25"/>
  <c r="AN17" i="25" s="1"/>
  <c r="AO17" i="25" s="1"/>
  <c r="J32" i="25"/>
  <c r="AN32" i="25" s="1"/>
  <c r="AO32" i="25" s="1"/>
  <c r="J16" i="25"/>
  <c r="AN16" i="25" s="1"/>
  <c r="AO16" i="25" s="1"/>
  <c r="J35" i="25"/>
  <c r="AN35" i="25" s="1"/>
  <c r="AO35" i="25" s="1"/>
  <c r="J19" i="25"/>
  <c r="AN19" i="25" s="1"/>
  <c r="J38" i="25"/>
  <c r="AN38" i="25" s="1"/>
  <c r="AO38" i="25" s="1"/>
  <c r="J22" i="25"/>
  <c r="AN22" i="25" s="1"/>
  <c r="AO22" i="25" s="1"/>
  <c r="J6" i="25"/>
  <c r="AN6" i="25" s="1"/>
  <c r="AO6" i="25" s="1"/>
  <c r="J25" i="25"/>
  <c r="AN25" i="25" s="1"/>
  <c r="AO25" i="25" s="1"/>
  <c r="J9" i="25"/>
  <c r="AN9" i="25" s="1"/>
  <c r="AO9" i="25" s="1"/>
  <c r="J40" i="25"/>
  <c r="AN40" i="25" s="1"/>
  <c r="AO40" i="25" s="1"/>
  <c r="J8" i="25"/>
  <c r="AN8" i="25" s="1"/>
  <c r="AO8" i="25" s="1"/>
  <c r="J11" i="25"/>
  <c r="AN11" i="25" s="1"/>
  <c r="AO11" i="25" s="1"/>
  <c r="J14" i="25"/>
  <c r="AN14" i="25" s="1"/>
  <c r="AO14" i="25" s="1"/>
  <c r="J33" i="25"/>
  <c r="AN33" i="25" s="1"/>
  <c r="AO5" i="25" l="1"/>
  <c r="AO41" i="25" s="1"/>
  <c r="AN41" i="25"/>
  <c r="H44" i="11"/>
  <c r="H20" i="11"/>
  <c r="H31" i="11"/>
  <c r="H16" i="11"/>
  <c r="H14" i="11"/>
  <c r="H18" i="11"/>
  <c r="H36" i="11"/>
  <c r="H32" i="11"/>
  <c r="H24" i="11"/>
  <c r="H15" i="11"/>
  <c r="H29" i="11"/>
  <c r="H23" i="11"/>
  <c r="H21" i="11"/>
  <c r="H25" i="11"/>
  <c r="H19" i="11"/>
  <c r="H17" i="11"/>
  <c r="H11" i="11"/>
  <c r="H40" i="11"/>
  <c r="H37" i="11"/>
  <c r="H26" i="11"/>
  <c r="H22" i="11"/>
  <c r="H43" i="11"/>
  <c r="H13" i="11"/>
  <c r="H42" i="11"/>
  <c r="H28" i="11"/>
  <c r="H38" i="11"/>
  <c r="H30" i="11"/>
  <c r="H12" i="11"/>
  <c r="H10" i="11"/>
  <c r="H39" i="11"/>
  <c r="H34" i="11"/>
  <c r="H41" i="11"/>
  <c r="H35" i="11"/>
  <c r="H33" i="11"/>
  <c r="H27" i="11"/>
  <c r="H9" i="11"/>
  <c r="AC40" i="25"/>
  <c r="L44" i="11" s="1"/>
  <c r="Y40" i="25"/>
  <c r="AC16" i="25"/>
  <c r="L20" i="11" s="1"/>
  <c r="Y16" i="25"/>
  <c r="AC27" i="25"/>
  <c r="L31" i="11" s="1"/>
  <c r="Y27" i="25"/>
  <c r="AC12" i="25"/>
  <c r="L16" i="11" s="1"/>
  <c r="Y12" i="25"/>
  <c r="Y39" i="25"/>
  <c r="AC39" i="25"/>
  <c r="L43" i="11" s="1"/>
  <c r="AC14" i="25"/>
  <c r="L18" i="11" s="1"/>
  <c r="Y14" i="25"/>
  <c r="Y38" i="25"/>
  <c r="AC38" i="25"/>
  <c r="L42" i="11" s="1"/>
  <c r="AC24" i="25"/>
  <c r="L28" i="11" s="1"/>
  <c r="Y24" i="25"/>
  <c r="Y34" i="25"/>
  <c r="AC34" i="25"/>
  <c r="L38" i="11" s="1"/>
  <c r="Y15" i="25"/>
  <c r="AC15" i="25"/>
  <c r="L19" i="11" s="1"/>
  <c r="AC33" i="25"/>
  <c r="L37" i="11" s="1"/>
  <c r="Y33" i="25"/>
  <c r="Y22" i="25"/>
  <c r="AC22" i="25"/>
  <c r="L26" i="11" s="1"/>
  <c r="Y18" i="25"/>
  <c r="AC18" i="25"/>
  <c r="L22" i="11" s="1"/>
  <c r="AC10" i="25"/>
  <c r="L14" i="11" s="1"/>
  <c r="Y10" i="25"/>
  <c r="AC9" i="25"/>
  <c r="L13" i="11" s="1"/>
  <c r="Y9" i="25"/>
  <c r="AC32" i="25"/>
  <c r="L36" i="11" s="1"/>
  <c r="Y32" i="25"/>
  <c r="AC28" i="25"/>
  <c r="L32" i="11" s="1"/>
  <c r="Y28" i="25"/>
  <c r="AC26" i="25"/>
  <c r="L30" i="11" s="1"/>
  <c r="Y26" i="25"/>
  <c r="AC20" i="25"/>
  <c r="L24" i="11" s="1"/>
  <c r="Y20" i="25"/>
  <c r="AC11" i="25"/>
  <c r="L15" i="11" s="1"/>
  <c r="Y11" i="25"/>
  <c r="AC25" i="25"/>
  <c r="L29" i="11" s="1"/>
  <c r="Y25" i="25"/>
  <c r="AC19" i="25"/>
  <c r="L23" i="11" s="1"/>
  <c r="Y19" i="25"/>
  <c r="AC17" i="25"/>
  <c r="L21" i="11" s="1"/>
  <c r="Y17" i="25"/>
  <c r="AC21" i="25"/>
  <c r="L25" i="11" s="1"/>
  <c r="Y21" i="25"/>
  <c r="AC13" i="25"/>
  <c r="L17" i="11" s="1"/>
  <c r="Y13" i="25"/>
  <c r="Y7" i="25"/>
  <c r="AC7" i="25"/>
  <c r="L11" i="11" s="1"/>
  <c r="AC36" i="25"/>
  <c r="L40" i="11" s="1"/>
  <c r="Y36" i="25"/>
  <c r="AC8" i="25"/>
  <c r="L12" i="11" s="1"/>
  <c r="Y8" i="25"/>
  <c r="Y6" i="25"/>
  <c r="AC6" i="25"/>
  <c r="L10" i="11" s="1"/>
  <c r="AC35" i="25"/>
  <c r="L39" i="11" s="1"/>
  <c r="Y35" i="25"/>
  <c r="AC30" i="25"/>
  <c r="L34" i="11" s="1"/>
  <c r="Y30" i="25"/>
  <c r="AC37" i="25"/>
  <c r="L41" i="11" s="1"/>
  <c r="Y37" i="25"/>
  <c r="Y31" i="25"/>
  <c r="AC31" i="25"/>
  <c r="L35" i="11" s="1"/>
  <c r="AC29" i="25"/>
  <c r="L33" i="11" s="1"/>
  <c r="Y29" i="25"/>
  <c r="Y23" i="25"/>
  <c r="AC23" i="25"/>
  <c r="L27" i="11" s="1"/>
  <c r="AC5" i="25"/>
  <c r="L9" i="11" s="1"/>
  <c r="Y5" i="25"/>
  <c r="L8" i="25"/>
  <c r="AP8" i="25" s="1"/>
  <c r="K8" i="25"/>
  <c r="AQ8" i="25" s="1"/>
  <c r="L6" i="25"/>
  <c r="AP6" i="25" s="1"/>
  <c r="K6" i="25"/>
  <c r="L35" i="25"/>
  <c r="AP35" i="25" s="1"/>
  <c r="K35" i="25"/>
  <c r="AQ35" i="25" s="1"/>
  <c r="L30" i="25"/>
  <c r="AP30" i="25" s="1"/>
  <c r="K30" i="25"/>
  <c r="AQ30" i="25" s="1"/>
  <c r="L37" i="25"/>
  <c r="AP37" i="25" s="1"/>
  <c r="K37" i="25"/>
  <c r="AQ37" i="25" s="1"/>
  <c r="L31" i="25"/>
  <c r="AP31" i="25" s="1"/>
  <c r="K31" i="25"/>
  <c r="AQ31" i="25" s="1"/>
  <c r="L29" i="25"/>
  <c r="AP29" i="25" s="1"/>
  <c r="K29" i="25"/>
  <c r="AQ29" i="25" s="1"/>
  <c r="L23" i="25"/>
  <c r="AP23" i="25" s="1"/>
  <c r="K23" i="25"/>
  <c r="AQ23" i="25" s="1"/>
  <c r="L5" i="25"/>
  <c r="AP5" i="25" s="1"/>
  <c r="K5" i="25"/>
  <c r="AQ5" i="25" s="1"/>
  <c r="J41" i="25"/>
  <c r="G27" i="26" s="1"/>
  <c r="L33" i="25"/>
  <c r="AP33" i="25" s="1"/>
  <c r="K33" i="25"/>
  <c r="AQ33" i="25" s="1"/>
  <c r="L40" i="25"/>
  <c r="AP40" i="25" s="1"/>
  <c r="K40" i="25"/>
  <c r="AQ40" i="25" s="1"/>
  <c r="L22" i="25"/>
  <c r="AP22" i="25" s="1"/>
  <c r="K22" i="25"/>
  <c r="AQ22" i="25" s="1"/>
  <c r="L16" i="25"/>
  <c r="AP16" i="25" s="1"/>
  <c r="K16" i="25"/>
  <c r="AQ16" i="25" s="1"/>
  <c r="L27" i="25"/>
  <c r="AP27" i="25" s="1"/>
  <c r="K27" i="25"/>
  <c r="AQ27" i="25" s="1"/>
  <c r="L18" i="25"/>
  <c r="AP18" i="25" s="1"/>
  <c r="K18" i="25"/>
  <c r="AQ18" i="25" s="1"/>
  <c r="L12" i="25"/>
  <c r="AP12" i="25" s="1"/>
  <c r="K12" i="25"/>
  <c r="AQ12" i="25" s="1"/>
  <c r="L10" i="25"/>
  <c r="AP10" i="25" s="1"/>
  <c r="K10" i="25"/>
  <c r="AQ10" i="25" s="1"/>
  <c r="L39" i="25"/>
  <c r="AP39" i="25" s="1"/>
  <c r="K39" i="25"/>
  <c r="AQ39" i="25" s="1"/>
  <c r="L14" i="25"/>
  <c r="AP14" i="25" s="1"/>
  <c r="K14" i="25"/>
  <c r="AQ14" i="25" s="1"/>
  <c r="K9" i="25"/>
  <c r="AQ9" i="25" s="1"/>
  <c r="L9" i="25"/>
  <c r="AP9" i="25" s="1"/>
  <c r="L38" i="25"/>
  <c r="AP38" i="25" s="1"/>
  <c r="K38" i="25"/>
  <c r="AQ38" i="25" s="1"/>
  <c r="L32" i="25"/>
  <c r="AP32" i="25" s="1"/>
  <c r="K32" i="25"/>
  <c r="AQ32" i="25" s="1"/>
  <c r="L24" i="25"/>
  <c r="AP24" i="25" s="1"/>
  <c r="K24" i="25"/>
  <c r="AQ24" i="25" s="1"/>
  <c r="L34" i="25"/>
  <c r="AP34" i="25" s="1"/>
  <c r="K34" i="25"/>
  <c r="AQ34" i="25" s="1"/>
  <c r="L28" i="25"/>
  <c r="AP28" i="25" s="1"/>
  <c r="K28" i="25"/>
  <c r="AQ28" i="25" s="1"/>
  <c r="L26" i="25"/>
  <c r="AP26" i="25" s="1"/>
  <c r="K26" i="25"/>
  <c r="AQ26" i="25" s="1"/>
  <c r="L20" i="25"/>
  <c r="AP20" i="25" s="1"/>
  <c r="K20" i="25"/>
  <c r="AQ20" i="25" s="1"/>
  <c r="L11" i="25"/>
  <c r="AP11" i="25" s="1"/>
  <c r="K11" i="25"/>
  <c r="AQ11" i="25" s="1"/>
  <c r="K25" i="25"/>
  <c r="AQ25" i="25" s="1"/>
  <c r="L25" i="25"/>
  <c r="AP25" i="25" s="1"/>
  <c r="L19" i="25"/>
  <c r="AP19" i="25" s="1"/>
  <c r="K19" i="25"/>
  <c r="AQ19" i="25" s="1"/>
  <c r="L17" i="25"/>
  <c r="AP17" i="25" s="1"/>
  <c r="K17" i="25"/>
  <c r="AQ17" i="25" s="1"/>
  <c r="L21" i="25"/>
  <c r="AP21" i="25" s="1"/>
  <c r="K21" i="25"/>
  <c r="AQ21" i="25" s="1"/>
  <c r="L15" i="25"/>
  <c r="AP15" i="25" s="1"/>
  <c r="K15" i="25"/>
  <c r="AQ15" i="25" s="1"/>
  <c r="L13" i="25"/>
  <c r="AP13" i="25" s="1"/>
  <c r="K13" i="25"/>
  <c r="AQ13" i="25" s="1"/>
  <c r="L7" i="25"/>
  <c r="AP7" i="25" s="1"/>
  <c r="K7" i="25"/>
  <c r="AQ7" i="25" s="1"/>
  <c r="L36" i="25"/>
  <c r="AP36" i="25" s="1"/>
  <c r="K36" i="25"/>
  <c r="AQ36" i="25" s="1"/>
  <c r="I10" i="11" l="1"/>
  <c r="AQ6" i="25"/>
  <c r="AQ41" i="25" s="1"/>
  <c r="I21" i="11"/>
  <c r="I28" i="11"/>
  <c r="I29" i="11"/>
  <c r="I9" i="11"/>
  <c r="I33" i="11"/>
  <c r="I41" i="11"/>
  <c r="I39" i="11"/>
  <c r="I12" i="11"/>
  <c r="I40" i="11"/>
  <c r="I17" i="11"/>
  <c r="I25" i="11"/>
  <c r="I23" i="11"/>
  <c r="I15" i="11"/>
  <c r="I30" i="11"/>
  <c r="I38" i="11"/>
  <c r="I36" i="11"/>
  <c r="I43" i="11"/>
  <c r="I16" i="11"/>
  <c r="I31" i="11"/>
  <c r="I26" i="11"/>
  <c r="I37" i="11"/>
  <c r="I11" i="11"/>
  <c r="I19" i="11"/>
  <c r="I24" i="11"/>
  <c r="I32" i="11"/>
  <c r="I42" i="11"/>
  <c r="I18" i="11"/>
  <c r="I14" i="11"/>
  <c r="I22" i="11"/>
  <c r="I20" i="11"/>
  <c r="I44" i="11"/>
  <c r="I13" i="11"/>
  <c r="I27" i="11"/>
  <c r="I35" i="11"/>
  <c r="I34" i="11"/>
  <c r="J35" i="11"/>
  <c r="J19" i="11"/>
  <c r="J32" i="11"/>
  <c r="J11" i="11"/>
  <c r="J21" i="11"/>
  <c r="J28" i="11"/>
  <c r="J18" i="11"/>
  <c r="J22" i="11"/>
  <c r="J44" i="11"/>
  <c r="J13" i="11"/>
  <c r="J9" i="11"/>
  <c r="J33" i="11"/>
  <c r="J41" i="11"/>
  <c r="J39" i="11"/>
  <c r="J12" i="11"/>
  <c r="J29" i="11"/>
  <c r="J27" i="11"/>
  <c r="J34" i="11"/>
  <c r="J10" i="11"/>
  <c r="J24" i="11"/>
  <c r="J42" i="11"/>
  <c r="J14" i="11"/>
  <c r="J20" i="11"/>
  <c r="J40" i="11"/>
  <c r="J17" i="11"/>
  <c r="J25" i="11"/>
  <c r="J23" i="11"/>
  <c r="J15" i="11"/>
  <c r="J30" i="11"/>
  <c r="J38" i="11"/>
  <c r="J36" i="11"/>
  <c r="J43" i="11"/>
  <c r="J16" i="11"/>
  <c r="J31" i="11"/>
  <c r="J26" i="11"/>
  <c r="J37" i="11"/>
  <c r="K33" i="11"/>
  <c r="K39" i="11"/>
  <c r="K12" i="11"/>
  <c r="K25" i="11"/>
  <c r="K30" i="11"/>
  <c r="K14" i="11"/>
  <c r="K18" i="11"/>
  <c r="K20" i="11"/>
  <c r="K26" i="11"/>
  <c r="K34" i="11"/>
  <c r="K40" i="11"/>
  <c r="K17" i="11"/>
  <c r="K21" i="11"/>
  <c r="K29" i="11"/>
  <c r="K24" i="11"/>
  <c r="K32" i="11"/>
  <c r="K13" i="11"/>
  <c r="K37" i="11"/>
  <c r="K31" i="11"/>
  <c r="K44" i="11"/>
  <c r="K9" i="11"/>
  <c r="K41" i="11"/>
  <c r="K23" i="11"/>
  <c r="K15" i="11"/>
  <c r="K36" i="11"/>
  <c r="K28" i="11"/>
  <c r="K16" i="11"/>
  <c r="K11" i="11"/>
  <c r="K19" i="11"/>
  <c r="K27" i="11"/>
  <c r="K35" i="11"/>
  <c r="K10" i="11"/>
  <c r="K22" i="11"/>
  <c r="K38" i="11"/>
  <c r="K42" i="11"/>
  <c r="K43" i="11"/>
  <c r="H45" i="11"/>
  <c r="D24" i="8" s="1"/>
  <c r="L45" i="11"/>
  <c r="H24" i="8" s="1"/>
  <c r="AC41" i="25"/>
  <c r="O27" i="26" s="1"/>
  <c r="K41" i="25"/>
  <c r="F32" i="26" s="1"/>
  <c r="Y41" i="25"/>
  <c r="O26" i="26" s="1"/>
  <c r="L41" i="25"/>
  <c r="I45" i="11" l="1"/>
  <c r="E24" i="8" s="1"/>
  <c r="J45" i="11"/>
  <c r="F24" i="8" s="1"/>
  <c r="K45" i="11"/>
  <c r="G24" i="8" s="1"/>
  <c r="N41" i="25"/>
  <c r="O36" i="25" s="1"/>
  <c r="F33" i="26"/>
  <c r="G38" i="26" s="1"/>
  <c r="O19" i="25" l="1"/>
  <c r="O6" i="25"/>
  <c r="O7" i="25"/>
  <c r="O22" i="25"/>
  <c r="O5" i="25"/>
  <c r="O29" i="25"/>
  <c r="O11" i="25"/>
  <c r="O39" i="25"/>
  <c r="O25" i="25"/>
  <c r="O18" i="25"/>
  <c r="O10" i="25"/>
  <c r="O31" i="25"/>
  <c r="O16" i="25"/>
  <c r="O32" i="25"/>
  <c r="O17" i="25"/>
  <c r="O33" i="25"/>
  <c r="O9" i="25"/>
  <c r="O30" i="25"/>
  <c r="O23" i="25"/>
  <c r="O15" i="25"/>
  <c r="O37" i="25"/>
  <c r="O20" i="25"/>
  <c r="O40" i="25"/>
  <c r="O26" i="25"/>
  <c r="O12" i="25"/>
  <c r="O28" i="25"/>
  <c r="O27" i="25"/>
  <c r="O38" i="25"/>
  <c r="O13" i="25"/>
  <c r="O14" i="25"/>
  <c r="O35" i="25"/>
  <c r="O34" i="25"/>
  <c r="O21" i="25"/>
  <c r="O8" i="25"/>
  <c r="O24" i="25"/>
  <c r="Q36" i="25"/>
  <c r="P36" i="25"/>
  <c r="P34" i="25" l="1"/>
  <c r="Q38" i="25"/>
  <c r="P26" i="25"/>
  <c r="Q15" i="25"/>
  <c r="P33" i="25"/>
  <c r="P31" i="25"/>
  <c r="P39" i="25"/>
  <c r="P22" i="25"/>
  <c r="Q24" i="25"/>
  <c r="P35" i="25"/>
  <c r="P27" i="25"/>
  <c r="Q40" i="25"/>
  <c r="Q23" i="25"/>
  <c r="P17" i="25"/>
  <c r="P10" i="25"/>
  <c r="P11" i="25"/>
  <c r="Q7" i="25"/>
  <c r="Q8" i="25"/>
  <c r="P14" i="25"/>
  <c r="P28" i="25"/>
  <c r="Q20" i="25"/>
  <c r="Q30" i="25"/>
  <c r="Q32" i="25"/>
  <c r="Q18" i="25"/>
  <c r="P29" i="25"/>
  <c r="P6" i="25"/>
  <c r="P21" i="25"/>
  <c r="Q13" i="25"/>
  <c r="Q12" i="25"/>
  <c r="Q37" i="25"/>
  <c r="Q9" i="25"/>
  <c r="Q16" i="25"/>
  <c r="P25" i="25"/>
  <c r="P5" i="25"/>
  <c r="P19" i="25"/>
  <c r="Q35" i="25"/>
  <c r="P7" i="25"/>
  <c r="Q10" i="25"/>
  <c r="Q19" i="25"/>
  <c r="P23" i="25"/>
  <c r="P16" i="25"/>
  <c r="Q25" i="25"/>
  <c r="P40" i="25"/>
  <c r="Q31" i="25"/>
  <c r="Q33" i="25"/>
  <c r="Q11" i="25"/>
  <c r="P24" i="25"/>
  <c r="Q27" i="25"/>
  <c r="Q17" i="25"/>
  <c r="Q34" i="25"/>
  <c r="Q39" i="25"/>
  <c r="Q22" i="25"/>
  <c r="P18" i="25"/>
  <c r="Q28" i="25"/>
  <c r="P37" i="25"/>
  <c r="Q29" i="25"/>
  <c r="P38" i="25"/>
  <c r="Q26" i="25"/>
  <c r="P15" i="25"/>
  <c r="Q5" i="25"/>
  <c r="Q6" i="25"/>
  <c r="P8" i="25"/>
  <c r="Q14" i="25"/>
  <c r="P12" i="25"/>
  <c r="Q21" i="25"/>
  <c r="P13" i="25"/>
  <c r="P30" i="25"/>
  <c r="P20" i="25"/>
  <c r="P32" i="25"/>
  <c r="O41" i="25"/>
  <c r="F43" i="26" s="1"/>
  <c r="P9" i="25"/>
  <c r="AP41" i="25" l="1"/>
  <c r="R5" i="25" a="1"/>
  <c r="R5" i="25" s="1"/>
  <c r="AR5" i="25" s="1"/>
  <c r="Q41" i="25"/>
  <c r="F48" i="26" s="1"/>
  <c r="P41" i="25"/>
  <c r="D48" i="26" s="1"/>
  <c r="AS5" i="25" l="1"/>
  <c r="AV5" i="25" s="1"/>
  <c r="O32" i="26"/>
  <c r="U5" i="25"/>
  <c r="AD5" i="25"/>
  <c r="AE5" i="25" s="1"/>
  <c r="R26" i="25"/>
  <c r="AR26" i="25" s="1"/>
  <c r="R23" i="25"/>
  <c r="AR23" i="25" s="1"/>
  <c r="R22" i="25"/>
  <c r="R34" i="25"/>
  <c r="AR34" i="25" s="1"/>
  <c r="R35" i="25"/>
  <c r="AR35" i="25" s="1"/>
  <c r="R12" i="25"/>
  <c r="AR12" i="25" s="1"/>
  <c r="R13" i="25"/>
  <c r="R29" i="25"/>
  <c r="AR29" i="25" s="1"/>
  <c r="M9" i="11"/>
  <c r="R9" i="11" s="1"/>
  <c r="S5" i="25"/>
  <c r="AU5" i="25" s="1"/>
  <c r="R19" i="25"/>
  <c r="AR19" i="25" s="1"/>
  <c r="AV19" i="25" s="1"/>
  <c r="R31" i="25"/>
  <c r="AR31" i="25" s="1"/>
  <c r="R38" i="25"/>
  <c r="AR38" i="25" s="1"/>
  <c r="R40" i="25"/>
  <c r="AR40" i="25" s="1"/>
  <c r="R24" i="25"/>
  <c r="R6" i="25"/>
  <c r="AR6" i="25" s="1"/>
  <c r="R18" i="25"/>
  <c r="AR18" i="25" s="1"/>
  <c r="R32" i="25"/>
  <c r="R21" i="25"/>
  <c r="AR21" i="25" s="1"/>
  <c r="AV21" i="25" s="1"/>
  <c r="T5" i="25"/>
  <c r="R25" i="25"/>
  <c r="AR25" i="25" s="1"/>
  <c r="R37" i="25"/>
  <c r="AR37" i="25" s="1"/>
  <c r="AV37" i="25" s="1"/>
  <c r="R15" i="25"/>
  <c r="R36" i="25"/>
  <c r="AR36" i="25" s="1"/>
  <c r="R33" i="25"/>
  <c r="AR33" i="25" s="1"/>
  <c r="AV33" i="25" s="1"/>
  <c r="R27" i="25"/>
  <c r="R8" i="25"/>
  <c r="AR8" i="25" s="1"/>
  <c r="R9" i="25"/>
  <c r="AR9" i="25" s="1"/>
  <c r="R30" i="25"/>
  <c r="AR30" i="25" s="1"/>
  <c r="Z5" i="25"/>
  <c r="R14" i="25"/>
  <c r="AR14" i="25" s="1"/>
  <c r="R11" i="25"/>
  <c r="AR11" i="25" s="1"/>
  <c r="R16" i="25"/>
  <c r="AR16" i="25" s="1"/>
  <c r="R28" i="25"/>
  <c r="R10" i="25"/>
  <c r="AR10" i="25" s="1"/>
  <c r="R39" i="25"/>
  <c r="AR39" i="25" s="1"/>
  <c r="AV39" i="25" s="1"/>
  <c r="R20" i="25"/>
  <c r="AR20" i="25" s="1"/>
  <c r="R17" i="25"/>
  <c r="R7" i="25"/>
  <c r="AR7" i="25" s="1"/>
  <c r="AS8" i="25" l="1"/>
  <c r="AV8" i="25" s="1"/>
  <c r="AS25" i="25"/>
  <c r="AV25" i="25" s="1"/>
  <c r="AS23" i="25"/>
  <c r="AV23" i="25" s="1"/>
  <c r="AS20" i="25"/>
  <c r="AV20" i="25" s="1"/>
  <c r="AS16" i="25"/>
  <c r="AV16" i="25" s="1"/>
  <c r="AS30" i="25"/>
  <c r="AV30" i="25" s="1"/>
  <c r="AS18" i="25"/>
  <c r="AV18" i="25" s="1"/>
  <c r="AS38" i="25"/>
  <c r="AV38" i="25" s="1"/>
  <c r="AS35" i="25"/>
  <c r="AV35" i="25" s="1"/>
  <c r="AS26" i="25"/>
  <c r="AV26" i="25" s="1"/>
  <c r="AS40" i="25"/>
  <c r="AV40" i="25" s="1"/>
  <c r="AS12" i="25"/>
  <c r="AV12" i="25" s="1"/>
  <c r="AS11" i="25"/>
  <c r="AV11" i="25" s="1"/>
  <c r="AS9" i="25"/>
  <c r="AV9" i="25" s="1"/>
  <c r="AS36" i="25"/>
  <c r="AV36" i="25" s="1"/>
  <c r="AS6" i="25"/>
  <c r="AV6" i="25" s="1"/>
  <c r="AS31" i="25"/>
  <c r="AV31" i="25" s="1"/>
  <c r="AS29" i="25"/>
  <c r="AV29" i="25" s="1"/>
  <c r="AS34" i="25"/>
  <c r="AV34" i="25" s="1"/>
  <c r="AS7" i="25"/>
  <c r="AV7" i="25" s="1"/>
  <c r="AS10" i="25"/>
  <c r="AV10" i="25" s="1"/>
  <c r="AS14" i="25"/>
  <c r="AV14" i="25" s="1"/>
  <c r="N9" i="11"/>
  <c r="S9" i="11" s="1"/>
  <c r="W5" i="25"/>
  <c r="AT5" i="25"/>
  <c r="AW5" i="25" s="1"/>
  <c r="Z15" i="25"/>
  <c r="P19" i="11" s="1"/>
  <c r="U19" i="11" s="1"/>
  <c r="AR15" i="25"/>
  <c r="Z24" i="25"/>
  <c r="AA24" i="25" s="1"/>
  <c r="AR24" i="25"/>
  <c r="T13" i="25"/>
  <c r="AR13" i="25"/>
  <c r="AS13" i="25" s="1"/>
  <c r="T22" i="25"/>
  <c r="AR22" i="25"/>
  <c r="U17" i="25"/>
  <c r="AR17" i="25"/>
  <c r="T28" i="25"/>
  <c r="AR28" i="25"/>
  <c r="M31" i="11"/>
  <c r="R31" i="11" s="1"/>
  <c r="AR27" i="25"/>
  <c r="T32" i="25"/>
  <c r="AR32" i="25"/>
  <c r="Z22" i="25"/>
  <c r="P26" i="11" s="1"/>
  <c r="U26" i="11" s="1"/>
  <c r="Z13" i="25"/>
  <c r="P17" i="11" s="1"/>
  <c r="U17" i="11" s="1"/>
  <c r="U22" i="25"/>
  <c r="AD22" i="25"/>
  <c r="Q26" i="11" s="1"/>
  <c r="V26" i="11" s="1"/>
  <c r="U13" i="25"/>
  <c r="AA5" i="25"/>
  <c r="U28" i="25"/>
  <c r="AD37" i="25"/>
  <c r="Q41" i="11" s="1"/>
  <c r="V41" i="11" s="1"/>
  <c r="M36" i="11"/>
  <c r="R36" i="11" s="1"/>
  <c r="U40" i="25"/>
  <c r="M16" i="11"/>
  <c r="R16" i="11" s="1"/>
  <c r="M27" i="11"/>
  <c r="R27" i="11" s="1"/>
  <c r="V5" i="25"/>
  <c r="M44" i="11"/>
  <c r="R44" i="11" s="1"/>
  <c r="S37" i="25"/>
  <c r="AU37" i="25" s="1"/>
  <c r="Z16" i="25"/>
  <c r="S30" i="25"/>
  <c r="S33" i="25"/>
  <c r="AU33" i="25" s="1"/>
  <c r="U25" i="25"/>
  <c r="AD18" i="25"/>
  <c r="Q22" i="11" s="1"/>
  <c r="V22" i="11" s="1"/>
  <c r="Z38" i="25"/>
  <c r="AA38" i="25" s="1"/>
  <c r="S35" i="25"/>
  <c r="AU35" i="25" s="1"/>
  <c r="U32" i="25"/>
  <c r="Z37" i="25"/>
  <c r="AA37" i="25" s="1"/>
  <c r="AD11" i="25"/>
  <c r="Q15" i="11" s="1"/>
  <c r="V15" i="11" s="1"/>
  <c r="T6" i="25"/>
  <c r="T31" i="25"/>
  <c r="Z29" i="25"/>
  <c r="AA29" i="25" s="1"/>
  <c r="U37" i="25"/>
  <c r="M18" i="11"/>
  <c r="R18" i="11" s="1"/>
  <c r="S21" i="25"/>
  <c r="AU21" i="25" s="1"/>
  <c r="Z17" i="25"/>
  <c r="AA17" i="25" s="1"/>
  <c r="AD27" i="25"/>
  <c r="Q31" i="11" s="1"/>
  <c r="V31" i="11" s="1"/>
  <c r="U27" i="25"/>
  <c r="S17" i="25"/>
  <c r="AU17" i="25" s="1"/>
  <c r="M41" i="11"/>
  <c r="R41" i="11" s="1"/>
  <c r="T17" i="25"/>
  <c r="S32" i="25"/>
  <c r="AU32" i="25" s="1"/>
  <c r="T37" i="25"/>
  <c r="AD40" i="25"/>
  <c r="Q44" i="11" s="1"/>
  <c r="V44" i="11" s="1"/>
  <c r="AD17" i="25"/>
  <c r="Q21" i="11" s="1"/>
  <c r="V21" i="11" s="1"/>
  <c r="U34" i="25"/>
  <c r="U24" i="25"/>
  <c r="AD19" i="25"/>
  <c r="Q23" i="11" s="1"/>
  <c r="V23" i="11" s="1"/>
  <c r="S31" i="25"/>
  <c r="AU31" i="25" s="1"/>
  <c r="M12" i="11"/>
  <c r="R12" i="11" s="1"/>
  <c r="Z21" i="25"/>
  <c r="M28" i="11"/>
  <c r="R28" i="11" s="1"/>
  <c r="U14" i="25"/>
  <c r="U15" i="25"/>
  <c r="T7" i="25"/>
  <c r="M19" i="11"/>
  <c r="R19" i="11" s="1"/>
  <c r="S19" i="25"/>
  <c r="AU19" i="25" s="1"/>
  <c r="M33" i="11"/>
  <c r="R33" i="11" s="1"/>
  <c r="U8" i="25"/>
  <c r="Z14" i="25"/>
  <c r="T34" i="25"/>
  <c r="U7" i="25"/>
  <c r="U19" i="25"/>
  <c r="Q9" i="11"/>
  <c r="V9" i="11" s="1"/>
  <c r="Z7" i="25"/>
  <c r="S7" i="25"/>
  <c r="AU7" i="25" s="1"/>
  <c r="T24" i="25"/>
  <c r="M43" i="11"/>
  <c r="R43" i="11" s="1"/>
  <c r="U6" i="25"/>
  <c r="U36" i="25"/>
  <c r="T11" i="25"/>
  <c r="O9" i="11"/>
  <c r="T9" i="11" s="1"/>
  <c r="M34" i="11"/>
  <c r="R34" i="11" s="1"/>
  <c r="M37" i="11"/>
  <c r="R37" i="11" s="1"/>
  <c r="M29" i="11"/>
  <c r="R29" i="11" s="1"/>
  <c r="M35" i="11"/>
  <c r="R35" i="11" s="1"/>
  <c r="Z35" i="25"/>
  <c r="S26" i="25"/>
  <c r="AU26" i="25" s="1"/>
  <c r="Z26" i="25"/>
  <c r="S11" i="25"/>
  <c r="AU11" i="25" s="1"/>
  <c r="AD36" i="25"/>
  <c r="Q40" i="11" s="1"/>
  <c r="V40" i="11" s="1"/>
  <c r="M13" i="11"/>
  <c r="R13" i="11" s="1"/>
  <c r="M40" i="11"/>
  <c r="R40" i="11" s="1"/>
  <c r="Z6" i="25"/>
  <c r="Z9" i="25"/>
  <c r="S9" i="25"/>
  <c r="AU9" i="25" s="1"/>
  <c r="U31" i="25"/>
  <c r="U11" i="25"/>
  <c r="M39" i="11"/>
  <c r="R39" i="11" s="1"/>
  <c r="M15" i="11"/>
  <c r="R15" i="11" s="1"/>
  <c r="AD35" i="25"/>
  <c r="Q39" i="11" s="1"/>
  <c r="V39" i="11" s="1"/>
  <c r="AD31" i="25"/>
  <c r="Q35" i="11" s="1"/>
  <c r="V35" i="11" s="1"/>
  <c r="AD9" i="25"/>
  <c r="Q13" i="11" s="1"/>
  <c r="V13" i="11" s="1"/>
  <c r="U39" i="25"/>
  <c r="U35" i="25"/>
  <c r="M30" i="11"/>
  <c r="R30" i="11" s="1"/>
  <c r="S6" i="25"/>
  <c r="T9" i="25"/>
  <c r="T35" i="25"/>
  <c r="U26" i="25"/>
  <c r="U33" i="25"/>
  <c r="U9" i="25"/>
  <c r="Z11" i="25"/>
  <c r="T39" i="25"/>
  <c r="M10" i="11"/>
  <c r="R10" i="11" s="1"/>
  <c r="M21" i="11"/>
  <c r="R21" i="11" s="1"/>
  <c r="AD26" i="25"/>
  <c r="Q30" i="11" s="1"/>
  <c r="V30" i="11" s="1"/>
  <c r="T26" i="25"/>
  <c r="S25" i="25"/>
  <c r="AU25" i="25" s="1"/>
  <c r="AD6" i="25"/>
  <c r="Q10" i="11" s="1"/>
  <c r="V10" i="11" s="1"/>
  <c r="T36" i="25"/>
  <c r="S27" i="25"/>
  <c r="AU27" i="25" s="1"/>
  <c r="R41" i="25"/>
  <c r="G53" i="26" s="1"/>
  <c r="S39" i="25"/>
  <c r="AU39" i="25" s="1"/>
  <c r="T14" i="25"/>
  <c r="Z10" i="25"/>
  <c r="S24" i="25"/>
  <c r="AU24" i="25" s="1"/>
  <c r="M38" i="11"/>
  <c r="R38" i="11" s="1"/>
  <c r="S14" i="25"/>
  <c r="AU14" i="25" s="1"/>
  <c r="M14" i="11"/>
  <c r="R14" i="11" s="1"/>
  <c r="AD29" i="25"/>
  <c r="Q33" i="11" s="1"/>
  <c r="V33" i="11" s="1"/>
  <c r="S8" i="25"/>
  <c r="AU8" i="25" s="1"/>
  <c r="AD8" i="25"/>
  <c r="Q12" i="11" s="1"/>
  <c r="V12" i="11" s="1"/>
  <c r="Z8" i="25"/>
  <c r="Z34" i="25"/>
  <c r="U29" i="25"/>
  <c r="AD10" i="25"/>
  <c r="Q14" i="11" s="1"/>
  <c r="V14" i="11" s="1"/>
  <c r="S10" i="25"/>
  <c r="AU10" i="25" s="1"/>
  <c r="P9" i="11"/>
  <c r="U9" i="11" s="1"/>
  <c r="AD28" i="25"/>
  <c r="Q32" i="11" s="1"/>
  <c r="V32" i="11" s="1"/>
  <c r="T40" i="25"/>
  <c r="M23" i="11"/>
  <c r="R23" i="11" s="1"/>
  <c r="M11" i="11"/>
  <c r="R11" i="11" s="1"/>
  <c r="M32" i="11"/>
  <c r="R32" i="11" s="1"/>
  <c r="AD24" i="25"/>
  <c r="Q28" i="11" s="1"/>
  <c r="V28" i="11" s="1"/>
  <c r="Z12" i="25"/>
  <c r="S23" i="25"/>
  <c r="AU23" i="25" s="1"/>
  <c r="T12" i="25"/>
  <c r="Z23" i="25"/>
  <c r="Z40" i="25"/>
  <c r="AD21" i="25"/>
  <c r="Q25" i="11" s="1"/>
  <c r="V25" i="11" s="1"/>
  <c r="Z27" i="25"/>
  <c r="AD25" i="25"/>
  <c r="Q29" i="11" s="1"/>
  <c r="V29" i="11" s="1"/>
  <c r="AD13" i="25"/>
  <c r="Q17" i="11" s="1"/>
  <c r="V17" i="11" s="1"/>
  <c r="S28" i="25"/>
  <c r="AU28" i="25" s="1"/>
  <c r="T8" i="25"/>
  <c r="S15" i="25"/>
  <c r="AU15" i="25" s="1"/>
  <c r="AD32" i="25"/>
  <c r="Q36" i="11" s="1"/>
  <c r="V36" i="11" s="1"/>
  <c r="Z19" i="25"/>
  <c r="U21" i="25"/>
  <c r="U10" i="25"/>
  <c r="AD7" i="25"/>
  <c r="Q11" i="11" s="1"/>
  <c r="V11" i="11" s="1"/>
  <c r="AD14" i="25"/>
  <c r="Q18" i="11" s="1"/>
  <c r="V18" i="11" s="1"/>
  <c r="M25" i="11"/>
  <c r="R25" i="11" s="1"/>
  <c r="T10" i="25"/>
  <c r="T29" i="25"/>
  <c r="S34" i="25"/>
  <c r="AU34" i="25" s="1"/>
  <c r="S29" i="25"/>
  <c r="AU29" i="25" s="1"/>
  <c r="AD34" i="25"/>
  <c r="Q38" i="11" s="1"/>
  <c r="V38" i="11" s="1"/>
  <c r="T21" i="25"/>
  <c r="T19" i="25"/>
  <c r="AD15" i="25"/>
  <c r="Q19" i="11" s="1"/>
  <c r="V19" i="11" s="1"/>
  <c r="T15" i="25"/>
  <c r="AD20" i="25"/>
  <c r="Q24" i="11" s="1"/>
  <c r="V24" i="11" s="1"/>
  <c r="AD16" i="25"/>
  <c r="Q20" i="11" s="1"/>
  <c r="V20" i="11" s="1"/>
  <c r="S20" i="25"/>
  <c r="AU20" i="25" s="1"/>
  <c r="S16" i="25"/>
  <c r="AU16" i="25" s="1"/>
  <c r="T33" i="25"/>
  <c r="S38" i="25"/>
  <c r="AU38" i="25" s="1"/>
  <c r="T25" i="25"/>
  <c r="AD33" i="25"/>
  <c r="Q37" i="11" s="1"/>
  <c r="V37" i="11" s="1"/>
  <c r="U23" i="25"/>
  <c r="U12" i="25"/>
  <c r="U38" i="25"/>
  <c r="Z39" i="25"/>
  <c r="T20" i="25"/>
  <c r="T16" i="25"/>
  <c r="AD39" i="25"/>
  <c r="Q43" i="11" s="1"/>
  <c r="V43" i="11" s="1"/>
  <c r="Z28" i="25"/>
  <c r="Z18" i="25"/>
  <c r="Z31" i="25"/>
  <c r="M22" i="11"/>
  <c r="R22" i="11" s="1"/>
  <c r="M42" i="11"/>
  <c r="R42" i="11" s="1"/>
  <c r="M17" i="11"/>
  <c r="R17" i="11" s="1"/>
  <c r="M26" i="11"/>
  <c r="R26" i="11" s="1"/>
  <c r="M24" i="11"/>
  <c r="R24" i="11" s="1"/>
  <c r="M20" i="11"/>
  <c r="R20" i="11" s="1"/>
  <c r="T38" i="25"/>
  <c r="T30" i="25"/>
  <c r="S13" i="25"/>
  <c r="AU13" i="25" s="1"/>
  <c r="S40" i="25"/>
  <c r="AU40" i="25" s="1"/>
  <c r="S12" i="25"/>
  <c r="AU12" i="25" s="1"/>
  <c r="S22" i="25"/>
  <c r="AU22" i="25" s="1"/>
  <c r="AD23" i="25"/>
  <c r="Q27" i="11" s="1"/>
  <c r="V27" i="11" s="1"/>
  <c r="T27" i="25"/>
  <c r="Z30" i="25"/>
  <c r="S36" i="25"/>
  <c r="AU36" i="25" s="1"/>
  <c r="Z36" i="25"/>
  <c r="Z32" i="25"/>
  <c r="AD12" i="25"/>
  <c r="Q16" i="11" s="1"/>
  <c r="V16" i="11" s="1"/>
  <c r="T23" i="25"/>
  <c r="AD30" i="25"/>
  <c r="Q34" i="11" s="1"/>
  <c r="V34" i="11" s="1"/>
  <c r="Z33" i="25"/>
  <c r="Z25" i="25"/>
  <c r="U30" i="25"/>
  <c r="U20" i="25"/>
  <c r="Z20" i="25"/>
  <c r="U18" i="25"/>
  <c r="U16" i="25"/>
  <c r="AD38" i="25"/>
  <c r="Q42" i="11" s="1"/>
  <c r="V42" i="11" s="1"/>
  <c r="S18" i="25"/>
  <c r="AU18" i="25" s="1"/>
  <c r="T18" i="25"/>
  <c r="AS17" i="25" l="1"/>
  <c r="AV17" i="25" s="1"/>
  <c r="AS28" i="25"/>
  <c r="AV28" i="25" s="1"/>
  <c r="AS22" i="25"/>
  <c r="AV22" i="25" s="1"/>
  <c r="AS27" i="25"/>
  <c r="AV27" i="25" s="1"/>
  <c r="AS15" i="25"/>
  <c r="AV15" i="25" s="1"/>
  <c r="AS32" i="25"/>
  <c r="AV32" i="25" s="1"/>
  <c r="AS24" i="25"/>
  <c r="AV24" i="25" s="1"/>
  <c r="AR41" i="25"/>
  <c r="AA15" i="25"/>
  <c r="AA22" i="25"/>
  <c r="N10" i="11"/>
  <c r="S10" i="11" s="1"/>
  <c r="AU6" i="25"/>
  <c r="AX6" i="25" s="1"/>
  <c r="V30" i="25"/>
  <c r="AU30" i="25"/>
  <c r="AX30" i="25" s="1"/>
  <c r="AE27" i="25"/>
  <c r="P28" i="11"/>
  <c r="U28" i="11" s="1"/>
  <c r="AE11" i="25"/>
  <c r="N16" i="11"/>
  <c r="S16" i="11" s="1"/>
  <c r="AX12" i="25"/>
  <c r="N15" i="11"/>
  <c r="S15" i="11" s="1"/>
  <c r="AX11" i="25"/>
  <c r="N18" i="11"/>
  <c r="S18" i="11" s="1"/>
  <c r="AX14" i="25"/>
  <c r="N21" i="11"/>
  <c r="S21" i="11" s="1"/>
  <c r="AX17" i="25"/>
  <c r="N25" i="11"/>
  <c r="S25" i="11" s="1"/>
  <c r="AX21" i="25"/>
  <c r="N41" i="11"/>
  <c r="S41" i="11" s="1"/>
  <c r="AX37" i="25"/>
  <c r="AV13" i="25"/>
  <c r="AX5" i="25"/>
  <c r="W9" i="11" s="1"/>
  <c r="N17" i="11"/>
  <c r="S17" i="11" s="1"/>
  <c r="AX13" i="25"/>
  <c r="N24" i="11"/>
  <c r="S24" i="11" s="1"/>
  <c r="AX20" i="25"/>
  <c r="N33" i="11"/>
  <c r="S33" i="11" s="1"/>
  <c r="AX29" i="25"/>
  <c r="N12" i="11"/>
  <c r="S12" i="11" s="1"/>
  <c r="AX8" i="25"/>
  <c r="N43" i="11"/>
  <c r="S43" i="11" s="1"/>
  <c r="AX39" i="25"/>
  <c r="N13" i="11"/>
  <c r="S13" i="11" s="1"/>
  <c r="AX9" i="25"/>
  <c r="N30" i="11"/>
  <c r="S30" i="11" s="1"/>
  <c r="AX26" i="25"/>
  <c r="N11" i="11"/>
  <c r="S11" i="11" s="1"/>
  <c r="AX7" i="25"/>
  <c r="N36" i="11"/>
  <c r="S36" i="11" s="1"/>
  <c r="AX32" i="25"/>
  <c r="N39" i="11"/>
  <c r="S39" i="11" s="1"/>
  <c r="AX35" i="25"/>
  <c r="N37" i="11"/>
  <c r="S37" i="11" s="1"/>
  <c r="AX33" i="25"/>
  <c r="N14" i="11"/>
  <c r="S14" i="11" s="1"/>
  <c r="AX10" i="25"/>
  <c r="N31" i="11"/>
  <c r="S31" i="11" s="1"/>
  <c r="AX27" i="25"/>
  <c r="N22" i="11"/>
  <c r="S22" i="11" s="1"/>
  <c r="AX18" i="25"/>
  <c r="N44" i="11"/>
  <c r="S44" i="11" s="1"/>
  <c r="AX40" i="25"/>
  <c r="N20" i="11"/>
  <c r="S20" i="11" s="1"/>
  <c r="AX16" i="25"/>
  <c r="N19" i="11"/>
  <c r="S19" i="11" s="1"/>
  <c r="AX15" i="25"/>
  <c r="N40" i="11"/>
  <c r="S40" i="11" s="1"/>
  <c r="AX36" i="25"/>
  <c r="N26" i="11"/>
  <c r="S26" i="11" s="1"/>
  <c r="AX22" i="25"/>
  <c r="N42" i="11"/>
  <c r="S42" i="11" s="1"/>
  <c r="AX38" i="25"/>
  <c r="N38" i="11"/>
  <c r="S38" i="11" s="1"/>
  <c r="AX34" i="25"/>
  <c r="N32" i="11"/>
  <c r="S32" i="11" s="1"/>
  <c r="AX28" i="25"/>
  <c r="N27" i="11"/>
  <c r="S27" i="11" s="1"/>
  <c r="AX23" i="25"/>
  <c r="N28" i="11"/>
  <c r="S28" i="11" s="1"/>
  <c r="AX24" i="25"/>
  <c r="N29" i="11"/>
  <c r="S29" i="11" s="1"/>
  <c r="AX25" i="25"/>
  <c r="N23" i="11"/>
  <c r="S23" i="11" s="1"/>
  <c r="AX19" i="25"/>
  <c r="N35" i="11"/>
  <c r="S35" i="11" s="1"/>
  <c r="AX31" i="25"/>
  <c r="N34" i="11"/>
  <c r="S34" i="11" s="1"/>
  <c r="O29" i="11"/>
  <c r="T29" i="11" s="1"/>
  <c r="AT25" i="25"/>
  <c r="AW25" i="25" s="1"/>
  <c r="O12" i="11"/>
  <c r="T12" i="11" s="1"/>
  <c r="AT8" i="25"/>
  <c r="AW8" i="25" s="1"/>
  <c r="O16" i="11"/>
  <c r="T16" i="11" s="1"/>
  <c r="AT12" i="25"/>
  <c r="AW12" i="25" s="1"/>
  <c r="O13" i="11"/>
  <c r="T13" i="11" s="1"/>
  <c r="AT9" i="25"/>
  <c r="AW9" i="25" s="1"/>
  <c r="O10" i="11"/>
  <c r="T10" i="11" s="1"/>
  <c r="AT6" i="25"/>
  <c r="AW6" i="25" s="1"/>
  <c r="O27" i="11"/>
  <c r="T27" i="11" s="1"/>
  <c r="AT23" i="25"/>
  <c r="AW23" i="25" s="1"/>
  <c r="O34" i="11"/>
  <c r="T34" i="11" s="1"/>
  <c r="AT30" i="25"/>
  <c r="AW30" i="25" s="1"/>
  <c r="O38" i="11"/>
  <c r="T38" i="11" s="1"/>
  <c r="AT34" i="25"/>
  <c r="AW34" i="25" s="1"/>
  <c r="O21" i="11"/>
  <c r="T21" i="11" s="1"/>
  <c r="AT17" i="25"/>
  <c r="AW17" i="25" s="1"/>
  <c r="O17" i="11"/>
  <c r="T17" i="11" s="1"/>
  <c r="AT13" i="25"/>
  <c r="AW13" i="25" s="1"/>
  <c r="W17" i="25"/>
  <c r="W13" i="25"/>
  <c r="O22" i="11"/>
  <c r="T22" i="11" s="1"/>
  <c r="AT18" i="25"/>
  <c r="AW18" i="25" s="1"/>
  <c r="O42" i="11"/>
  <c r="T42" i="11" s="1"/>
  <c r="AT38" i="25"/>
  <c r="AW38" i="25" s="1"/>
  <c r="O24" i="11"/>
  <c r="T24" i="11" s="1"/>
  <c r="AT20" i="25"/>
  <c r="AW20" i="25" s="1"/>
  <c r="O37" i="11"/>
  <c r="T37" i="11" s="1"/>
  <c r="AT33" i="25"/>
  <c r="AW33" i="25" s="1"/>
  <c r="O25" i="11"/>
  <c r="T25" i="11" s="1"/>
  <c r="AT21" i="25"/>
  <c r="AW21" i="25" s="1"/>
  <c r="O33" i="11"/>
  <c r="T33" i="11" s="1"/>
  <c r="AT29" i="25"/>
  <c r="AW29" i="25" s="1"/>
  <c r="O30" i="11"/>
  <c r="T30" i="11" s="1"/>
  <c r="AT26" i="25"/>
  <c r="AW26" i="25" s="1"/>
  <c r="O43" i="11"/>
  <c r="T43" i="11" s="1"/>
  <c r="AT39" i="25"/>
  <c r="AW39" i="25" s="1"/>
  <c r="O20" i="11"/>
  <c r="T20" i="11" s="1"/>
  <c r="AT16" i="25"/>
  <c r="AW16" i="25" s="1"/>
  <c r="O23" i="11"/>
  <c r="T23" i="11" s="1"/>
  <c r="AT19" i="25"/>
  <c r="AW19" i="25" s="1"/>
  <c r="O31" i="11"/>
  <c r="T31" i="11" s="1"/>
  <c r="AT27" i="25"/>
  <c r="AW27" i="25" s="1"/>
  <c r="O19" i="11"/>
  <c r="T19" i="11" s="1"/>
  <c r="AT15" i="25"/>
  <c r="AW15" i="25" s="1"/>
  <c r="O14" i="11"/>
  <c r="T14" i="11" s="1"/>
  <c r="AT10" i="25"/>
  <c r="AW10" i="25" s="1"/>
  <c r="O44" i="11"/>
  <c r="T44" i="11" s="1"/>
  <c r="AT40" i="25"/>
  <c r="AW40" i="25" s="1"/>
  <c r="O18" i="11"/>
  <c r="T18" i="11" s="1"/>
  <c r="AT14" i="25"/>
  <c r="AW14" i="25" s="1"/>
  <c r="O40" i="11"/>
  <c r="T40" i="11" s="1"/>
  <c r="AT36" i="25"/>
  <c r="AW36" i="25" s="1"/>
  <c r="O39" i="11"/>
  <c r="T39" i="11" s="1"/>
  <c r="AT35" i="25"/>
  <c r="AW35" i="25" s="1"/>
  <c r="O15" i="11"/>
  <c r="T15" i="11" s="1"/>
  <c r="AT11" i="25"/>
  <c r="AW11" i="25" s="1"/>
  <c r="O28" i="11"/>
  <c r="T28" i="11" s="1"/>
  <c r="AT24" i="25"/>
  <c r="AW24" i="25" s="1"/>
  <c r="O11" i="11"/>
  <c r="T11" i="11" s="1"/>
  <c r="AT7" i="25"/>
  <c r="AW7" i="25" s="1"/>
  <c r="O41" i="11"/>
  <c r="T41" i="11" s="1"/>
  <c r="AT37" i="25"/>
  <c r="AW37" i="25" s="1"/>
  <c r="O35" i="11"/>
  <c r="T35" i="11" s="1"/>
  <c r="AT31" i="25"/>
  <c r="AW31" i="25" s="1"/>
  <c r="O36" i="11"/>
  <c r="T36" i="11" s="1"/>
  <c r="AT32" i="25"/>
  <c r="AW32" i="25" s="1"/>
  <c r="O32" i="11"/>
  <c r="T32" i="11" s="1"/>
  <c r="AT28" i="25"/>
  <c r="AW28" i="25" s="1"/>
  <c r="O26" i="11"/>
  <c r="T26" i="11" s="1"/>
  <c r="AT22" i="25"/>
  <c r="AW22" i="25" s="1"/>
  <c r="W32" i="25"/>
  <c r="W28" i="25"/>
  <c r="W22" i="25"/>
  <c r="W7" i="25"/>
  <c r="AA13" i="25"/>
  <c r="V37" i="25"/>
  <c r="W37" i="25"/>
  <c r="W31" i="25"/>
  <c r="AE37" i="25"/>
  <c r="AE22" i="25"/>
  <c r="V17" i="25"/>
  <c r="V21" i="25"/>
  <c r="P40" i="11"/>
  <c r="U40" i="11" s="1"/>
  <c r="P31" i="11"/>
  <c r="U31" i="11" s="1"/>
  <c r="AE18" i="25"/>
  <c r="P35" i="11"/>
  <c r="U35" i="11" s="1"/>
  <c r="P23" i="11"/>
  <c r="U23" i="11" s="1"/>
  <c r="P38" i="11"/>
  <c r="U38" i="11" s="1"/>
  <c r="P13" i="11"/>
  <c r="U13" i="11" s="1"/>
  <c r="P39" i="11"/>
  <c r="U39" i="11" s="1"/>
  <c r="P11" i="11"/>
  <c r="U11" i="11" s="1"/>
  <c r="P29" i="11"/>
  <c r="U29" i="11" s="1"/>
  <c r="P34" i="11"/>
  <c r="U34" i="11" s="1"/>
  <c r="P22" i="11"/>
  <c r="U22" i="11" s="1"/>
  <c r="P44" i="11"/>
  <c r="U44" i="11" s="1"/>
  <c r="P16" i="11"/>
  <c r="U16" i="11" s="1"/>
  <c r="P12" i="11"/>
  <c r="U12" i="11" s="1"/>
  <c r="P14" i="11"/>
  <c r="U14" i="11" s="1"/>
  <c r="P10" i="11"/>
  <c r="U10" i="11" s="1"/>
  <c r="P18" i="11"/>
  <c r="U18" i="11" s="1"/>
  <c r="P21" i="11"/>
  <c r="U21" i="11" s="1"/>
  <c r="P33" i="11"/>
  <c r="U33" i="11" s="1"/>
  <c r="P41" i="11"/>
  <c r="U41" i="11" s="1"/>
  <c r="P20" i="11"/>
  <c r="U20" i="11" s="1"/>
  <c r="V33" i="25"/>
  <c r="P24" i="11"/>
  <c r="U24" i="11" s="1"/>
  <c r="P37" i="11"/>
  <c r="U37" i="11" s="1"/>
  <c r="P36" i="11"/>
  <c r="U36" i="11" s="1"/>
  <c r="P32" i="11"/>
  <c r="U32" i="11" s="1"/>
  <c r="P43" i="11"/>
  <c r="U43" i="11" s="1"/>
  <c r="P27" i="11"/>
  <c r="U27" i="11" s="1"/>
  <c r="P15" i="11"/>
  <c r="U15" i="11" s="1"/>
  <c r="P30" i="11"/>
  <c r="U30" i="11" s="1"/>
  <c r="P25" i="11"/>
  <c r="U25" i="11" s="1"/>
  <c r="P42" i="11"/>
  <c r="U42" i="11" s="1"/>
  <c r="AA16" i="25"/>
  <c r="V32" i="25"/>
  <c r="W6" i="25"/>
  <c r="V35" i="25"/>
  <c r="AE19" i="25"/>
  <c r="AE40" i="25"/>
  <c r="AE17" i="25"/>
  <c r="W11" i="25"/>
  <c r="W10" i="25"/>
  <c r="V31" i="25"/>
  <c r="AE26" i="25"/>
  <c r="V7" i="25"/>
  <c r="W23" i="25"/>
  <c r="AA26" i="25"/>
  <c r="V28" i="25"/>
  <c r="AA21" i="25"/>
  <c r="W19" i="25"/>
  <c r="W34" i="25"/>
  <c r="V16" i="25"/>
  <c r="AA39" i="25"/>
  <c r="AA14" i="25"/>
  <c r="W24" i="25"/>
  <c r="V19" i="25"/>
  <c r="AA7" i="25"/>
  <c r="AA35" i="25"/>
  <c r="AE35" i="25"/>
  <c r="AE9" i="25"/>
  <c r="V6" i="25"/>
  <c r="W36" i="25"/>
  <c r="AE30" i="25"/>
  <c r="W9" i="25"/>
  <c r="W26" i="25"/>
  <c r="AE14" i="25"/>
  <c r="AE31" i="25"/>
  <c r="AA9" i="25"/>
  <c r="AA27" i="25"/>
  <c r="AE36" i="25"/>
  <c r="V9" i="25"/>
  <c r="V25" i="25"/>
  <c r="V38" i="25"/>
  <c r="AA40" i="25"/>
  <c r="V11" i="25"/>
  <c r="AE16" i="25"/>
  <c r="W35" i="25"/>
  <c r="V22" i="25"/>
  <c r="AA6" i="25"/>
  <c r="V26" i="25"/>
  <c r="V24" i="25"/>
  <c r="W30" i="25"/>
  <c r="AA36" i="25"/>
  <c r="AE28" i="25"/>
  <c r="V34" i="25"/>
  <c r="W14" i="25"/>
  <c r="AA11" i="25"/>
  <c r="V39" i="25"/>
  <c r="V27" i="25"/>
  <c r="W12" i="25"/>
  <c r="W39" i="25"/>
  <c r="W27" i="25"/>
  <c r="AA19" i="25"/>
  <c r="AE8" i="25"/>
  <c r="AE7" i="25"/>
  <c r="W21" i="25"/>
  <c r="AA20" i="25"/>
  <c r="M45" i="11"/>
  <c r="D25" i="8" s="1"/>
  <c r="V10" i="25"/>
  <c r="AA31" i="25"/>
  <c r="AE34" i="25"/>
  <c r="AE21" i="25"/>
  <c r="AE23" i="25"/>
  <c r="AA34" i="25"/>
  <c r="AE32" i="25"/>
  <c r="Z41" i="25"/>
  <c r="O52" i="26" s="1"/>
  <c r="V23" i="25"/>
  <c r="V13" i="25"/>
  <c r="AE13" i="25"/>
  <c r="AE38" i="25"/>
  <c r="W16" i="25"/>
  <c r="V20" i="25"/>
  <c r="AA12" i="25"/>
  <c r="AE6" i="25"/>
  <c r="V8" i="25"/>
  <c r="AE29" i="25"/>
  <c r="W15" i="25"/>
  <c r="U41" i="25"/>
  <c r="AA18" i="25"/>
  <c r="AE24" i="25"/>
  <c r="W38" i="25"/>
  <c r="AE15" i="25"/>
  <c r="AA30" i="25"/>
  <c r="AE20" i="25"/>
  <c r="AE39" i="25"/>
  <c r="W29" i="25"/>
  <c r="V40" i="25"/>
  <c r="V29" i="25"/>
  <c r="V14" i="25"/>
  <c r="AE25" i="25"/>
  <c r="V18" i="25"/>
  <c r="V12" i="25"/>
  <c r="W25" i="25"/>
  <c r="AE12" i="25"/>
  <c r="AE33" i="25"/>
  <c r="AA33" i="25"/>
  <c r="W8" i="25"/>
  <c r="T41" i="25"/>
  <c r="F59" i="26" s="1"/>
  <c r="Q45" i="11"/>
  <c r="H25" i="8" s="1"/>
  <c r="AE10" i="25"/>
  <c r="W20" i="25"/>
  <c r="W40" i="25"/>
  <c r="AA10" i="25"/>
  <c r="AA23" i="25"/>
  <c r="W33" i="25"/>
  <c r="AA8" i="25"/>
  <c r="V15" i="25"/>
  <c r="R45" i="11"/>
  <c r="D22" i="8" s="1"/>
  <c r="D26" i="8" s="1"/>
  <c r="AD41" i="25"/>
  <c r="O53" i="26" s="1"/>
  <c r="V45" i="11"/>
  <c r="H22" i="8" s="1"/>
  <c r="AA28" i="25"/>
  <c r="W18" i="25"/>
  <c r="AA32" i="25"/>
  <c r="S41" i="25"/>
  <c r="F58" i="26" s="1"/>
  <c r="V36" i="25"/>
  <c r="AA25" i="25"/>
  <c r="W34" i="11" l="1"/>
  <c r="W42" i="11"/>
  <c r="AV41" i="25"/>
  <c r="AS41" i="25"/>
  <c r="W10" i="11"/>
  <c r="W35" i="11"/>
  <c r="W29" i="11"/>
  <c r="W27" i="11"/>
  <c r="W38" i="11"/>
  <c r="W26" i="11"/>
  <c r="W19" i="11"/>
  <c r="W44" i="11"/>
  <c r="W31" i="11"/>
  <c r="W37" i="11"/>
  <c r="W36" i="11"/>
  <c r="W30" i="11"/>
  <c r="W43" i="11"/>
  <c r="W33" i="11"/>
  <c r="W17" i="11"/>
  <c r="W41" i="11"/>
  <c r="W21" i="11"/>
  <c r="W15" i="11"/>
  <c r="W23" i="11"/>
  <c r="W28" i="11"/>
  <c r="W32" i="11"/>
  <c r="W40" i="11"/>
  <c r="W20" i="11"/>
  <c r="W22" i="11"/>
  <c r="W14" i="11"/>
  <c r="W39" i="11"/>
  <c r="W11" i="11"/>
  <c r="W13" i="11"/>
  <c r="W12" i="11"/>
  <c r="W24" i="11"/>
  <c r="W25" i="11"/>
  <c r="W18" i="11"/>
  <c r="W16" i="11"/>
  <c r="S45" i="11"/>
  <c r="E22" i="8" s="1"/>
  <c r="T45" i="11"/>
  <c r="F22" i="8" s="1"/>
  <c r="AW41" i="25"/>
  <c r="N45" i="11"/>
  <c r="E25" i="8" s="1"/>
  <c r="AX41" i="25"/>
  <c r="AU41" i="25"/>
  <c r="O45" i="11"/>
  <c r="F25" i="8" s="1"/>
  <c r="AT41" i="25"/>
  <c r="U45" i="11"/>
  <c r="G22" i="8" s="1"/>
  <c r="P45" i="11"/>
  <c r="G25" i="8" s="1"/>
  <c r="AE41" i="25"/>
  <c r="W41" i="25"/>
  <c r="AA41" i="25"/>
  <c r="V41" i="25"/>
  <c r="O58" i="26" l="1"/>
  <c r="W45" i="11"/>
  <c r="D29" i="8" s="1"/>
</calcChain>
</file>

<file path=xl/sharedStrings.xml><?xml version="1.0" encoding="utf-8"?>
<sst xmlns="http://schemas.openxmlformats.org/spreadsheetml/2006/main" count="1108" uniqueCount="490">
  <si>
    <t>農業</t>
  </si>
  <si>
    <t>林業</t>
  </si>
  <si>
    <t>漁業</t>
  </si>
  <si>
    <t>鉱業</t>
  </si>
  <si>
    <t>飲食料品</t>
  </si>
  <si>
    <t>繊維製品</t>
  </si>
  <si>
    <t>パルプ・紙・木製品</t>
  </si>
  <si>
    <t>化学製品</t>
  </si>
  <si>
    <t>石油・石炭製品</t>
  </si>
  <si>
    <t>窯業・土石製品</t>
  </si>
  <si>
    <t>鉄鋼</t>
  </si>
  <si>
    <t>非鉄金属</t>
  </si>
  <si>
    <t>金属製品</t>
  </si>
  <si>
    <t>一般機械</t>
  </si>
  <si>
    <t>電気機械</t>
  </si>
  <si>
    <t>情報･通信機器</t>
  </si>
  <si>
    <t>電子部品</t>
  </si>
  <si>
    <t>輸送機械</t>
  </si>
  <si>
    <t>その他の製造工業製品</t>
  </si>
  <si>
    <t>建設</t>
  </si>
  <si>
    <t>電力・ガス・熱供給</t>
  </si>
  <si>
    <t>商業</t>
  </si>
  <si>
    <t>金融・保険</t>
  </si>
  <si>
    <t>不動産</t>
  </si>
  <si>
    <t>運輸</t>
  </si>
  <si>
    <t>情報通信</t>
  </si>
  <si>
    <t>公務</t>
  </si>
  <si>
    <t>教育・研究</t>
  </si>
  <si>
    <t>対事業所サービス</t>
  </si>
  <si>
    <t>対個人サービス</t>
  </si>
  <si>
    <t>事務用品</t>
  </si>
  <si>
    <t>分類不明</t>
  </si>
  <si>
    <t>各種係数表</t>
    <rPh sb="0" eb="2">
      <t>カクシュ</t>
    </rPh>
    <rPh sb="2" eb="4">
      <t>ケイスウ</t>
    </rPh>
    <rPh sb="4" eb="5">
      <t>ヒョウ</t>
    </rPh>
    <phoneticPr fontId="2"/>
  </si>
  <si>
    <t>消費支出構成比</t>
    <rPh sb="0" eb="2">
      <t>ショウヒ</t>
    </rPh>
    <rPh sb="2" eb="4">
      <t>シシュツ</t>
    </rPh>
    <rPh sb="4" eb="7">
      <t>コウセイヒ</t>
    </rPh>
    <phoneticPr fontId="2"/>
  </si>
  <si>
    <t>自給率</t>
    <rPh sb="0" eb="3">
      <t>ジキュウリツ</t>
    </rPh>
    <phoneticPr fontId="2"/>
  </si>
  <si>
    <t>粗付加
価値率</t>
    <rPh sb="0" eb="1">
      <t>ソ</t>
    </rPh>
    <rPh sb="1" eb="3">
      <t>フカ</t>
    </rPh>
    <rPh sb="4" eb="6">
      <t>カチ</t>
    </rPh>
    <rPh sb="6" eb="7">
      <t>リツ</t>
    </rPh>
    <phoneticPr fontId="2"/>
  </si>
  <si>
    <t>雇用者
所得率</t>
    <rPh sb="0" eb="2">
      <t>コヨウ</t>
    </rPh>
    <rPh sb="2" eb="3">
      <t>シャ</t>
    </rPh>
    <rPh sb="4" eb="6">
      <t>ショトク</t>
    </rPh>
    <rPh sb="6" eb="7">
      <t>リツ</t>
    </rPh>
    <phoneticPr fontId="2"/>
  </si>
  <si>
    <t>雇用係数</t>
    <rPh sb="0" eb="2">
      <t>コヨウ</t>
    </rPh>
    <rPh sb="2" eb="4">
      <t>ケイスウ</t>
    </rPh>
    <phoneticPr fontId="4"/>
  </si>
  <si>
    <t>逆行列係数表 （36部門表）</t>
    <rPh sb="0" eb="3">
      <t>ギャクギョウレツ</t>
    </rPh>
    <rPh sb="3" eb="6">
      <t>ケイスウヒョウ</t>
    </rPh>
    <rPh sb="10" eb="12">
      <t>ブモン</t>
    </rPh>
    <phoneticPr fontId="5"/>
  </si>
  <si>
    <t>型</t>
    <rPh sb="0" eb="1">
      <t>カタ</t>
    </rPh>
    <phoneticPr fontId="5"/>
  </si>
  <si>
    <t>直　接　効　果</t>
    <rPh sb="0" eb="1">
      <t>チョク</t>
    </rPh>
    <rPh sb="2" eb="3">
      <t>セツ</t>
    </rPh>
    <rPh sb="4" eb="5">
      <t>コウ</t>
    </rPh>
    <rPh sb="6" eb="7">
      <t>カ</t>
    </rPh>
    <phoneticPr fontId="8"/>
  </si>
  <si>
    <t>(直接)</t>
    <rPh sb="1" eb="3">
      <t>チョクセツ</t>
    </rPh>
    <phoneticPr fontId="8"/>
  </si>
  <si>
    <t>総合効果</t>
    <rPh sb="0" eb="2">
      <t>ソウゴウ</t>
    </rPh>
    <rPh sb="2" eb="4">
      <t>コウカ</t>
    </rPh>
    <phoneticPr fontId="8"/>
  </si>
  <si>
    <t>(第1次)</t>
    <rPh sb="1" eb="2">
      <t>ダイ</t>
    </rPh>
    <rPh sb="3" eb="4">
      <t>ジ</t>
    </rPh>
    <phoneticPr fontId="8"/>
  </si>
  <si>
    <t>(第2次)</t>
    <rPh sb="1" eb="2">
      <t>ダイ</t>
    </rPh>
    <rPh sb="3" eb="4">
      <t>ジ</t>
    </rPh>
    <phoneticPr fontId="8"/>
  </si>
  <si>
    <t>粗付加価値額</t>
    <rPh sb="0" eb="5">
      <t>ソフカカチ</t>
    </rPh>
    <rPh sb="5" eb="6">
      <t>ガク</t>
    </rPh>
    <phoneticPr fontId="8"/>
  </si>
  <si>
    <t>雇用者
所得額</t>
    <rPh sb="0" eb="3">
      <t>コヨウシャ</t>
    </rPh>
    <rPh sb="4" eb="6">
      <t>ショトク</t>
    </rPh>
    <rPh sb="6" eb="7">
      <t>ガク</t>
    </rPh>
    <phoneticPr fontId="8"/>
  </si>
  <si>
    <t>第１次生産誘発額</t>
    <rPh sb="0" eb="1">
      <t>ダイ</t>
    </rPh>
    <rPh sb="2" eb="3">
      <t>ジ</t>
    </rPh>
    <rPh sb="3" eb="5">
      <t>セイサン</t>
    </rPh>
    <rPh sb="5" eb="7">
      <t>ユウハツ</t>
    </rPh>
    <rPh sb="7" eb="8">
      <t>ガク</t>
    </rPh>
    <phoneticPr fontId="8"/>
  </si>
  <si>
    <t>粗付加価値誘発額</t>
    <rPh sb="0" eb="5">
      <t>ソフカカチ</t>
    </rPh>
    <rPh sb="5" eb="7">
      <t>ユウハツ</t>
    </rPh>
    <rPh sb="7" eb="8">
      <t>ガク</t>
    </rPh>
    <phoneticPr fontId="8"/>
  </si>
  <si>
    <t>雇用者所得誘発額</t>
    <rPh sb="0" eb="3">
      <t>コヨウシャ</t>
    </rPh>
    <rPh sb="3" eb="5">
      <t>ショトク</t>
    </rPh>
    <rPh sb="5" eb="7">
      <t>ユウハツ</t>
    </rPh>
    <rPh sb="7" eb="8">
      <t>ガク</t>
    </rPh>
    <phoneticPr fontId="8"/>
  </si>
  <si>
    <t>消費転換係数</t>
    <rPh sb="0" eb="2">
      <t>ショウヒ</t>
    </rPh>
    <rPh sb="2" eb="4">
      <t>テンカン</t>
    </rPh>
    <rPh sb="4" eb="6">
      <t>ケイスウ</t>
    </rPh>
    <phoneticPr fontId="8"/>
  </si>
  <si>
    <t>消費支
出総額</t>
    <rPh sb="0" eb="2">
      <t>ショウヒ</t>
    </rPh>
    <rPh sb="2" eb="5">
      <t>シシュツ</t>
    </rPh>
    <rPh sb="5" eb="7">
      <t>ソウガク</t>
    </rPh>
    <phoneticPr fontId="8"/>
  </si>
  <si>
    <t>部門別
消費支出</t>
    <rPh sb="0" eb="3">
      <t>ブモンベツ</t>
    </rPh>
    <rPh sb="4" eb="8">
      <t>ショウヒシシュツ</t>
    </rPh>
    <phoneticPr fontId="8"/>
  </si>
  <si>
    <t>県  内
需要額</t>
    <rPh sb="0" eb="4">
      <t>ケンナイ</t>
    </rPh>
    <rPh sb="5" eb="8">
      <t>ジュヨウガク</t>
    </rPh>
    <phoneticPr fontId="8"/>
  </si>
  <si>
    <t>移輸入額</t>
    <rPh sb="0" eb="1">
      <t>イ</t>
    </rPh>
    <rPh sb="1" eb="4">
      <t>ユニュウガク</t>
    </rPh>
    <phoneticPr fontId="8"/>
  </si>
  <si>
    <t>第２次生産誘発額</t>
    <rPh sb="0" eb="1">
      <t>ダイ</t>
    </rPh>
    <rPh sb="2" eb="3">
      <t>ジ</t>
    </rPh>
    <rPh sb="3" eb="5">
      <t>セイサン</t>
    </rPh>
    <rPh sb="5" eb="7">
      <t>ユウハツ</t>
    </rPh>
    <rPh sb="7" eb="8">
      <t>ガク</t>
    </rPh>
    <phoneticPr fontId="8"/>
  </si>
  <si>
    <t>粗付加価値誘発額</t>
    <rPh sb="0" eb="1">
      <t>ホボ</t>
    </rPh>
    <rPh sb="1" eb="3">
      <t>フカ</t>
    </rPh>
    <rPh sb="3" eb="5">
      <t>カチ</t>
    </rPh>
    <rPh sb="5" eb="7">
      <t>ユウハツ</t>
    </rPh>
    <rPh sb="7" eb="8">
      <t>ガク</t>
    </rPh>
    <phoneticPr fontId="8"/>
  </si>
  <si>
    <t>雇用者所得誘発額</t>
    <rPh sb="0" eb="3">
      <t>コヨウシャ</t>
    </rPh>
    <rPh sb="3" eb="5">
      <t>ショトク</t>
    </rPh>
    <rPh sb="5" eb="8">
      <t>ユウハツガク</t>
    </rPh>
    <phoneticPr fontId="8"/>
  </si>
  <si>
    <t>生産誘発額</t>
    <rPh sb="0" eb="2">
      <t>セイサン</t>
    </rPh>
    <rPh sb="2" eb="4">
      <t>ユウハツ</t>
    </rPh>
    <rPh sb="4" eb="5">
      <t>ガク</t>
    </rPh>
    <phoneticPr fontId="8"/>
  </si>
  <si>
    <t>雇用誘発者数計</t>
    <rPh sb="6" eb="7">
      <t>ケイ</t>
    </rPh>
    <phoneticPr fontId="8"/>
  </si>
  <si>
    <t>C=B×粗付加価値率</t>
    <rPh sb="4" eb="7">
      <t>ソフカ</t>
    </rPh>
    <rPh sb="7" eb="9">
      <t>カチ</t>
    </rPh>
    <rPh sb="9" eb="10">
      <t>リツ</t>
    </rPh>
    <phoneticPr fontId="8"/>
  </si>
  <si>
    <t>D=B×雇用者所得率</t>
    <rPh sb="4" eb="7">
      <t>コヨウシャ</t>
    </rPh>
    <rPh sb="7" eb="10">
      <t>ショトクリツ</t>
    </rPh>
    <phoneticPr fontId="8"/>
  </si>
  <si>
    <t>I=H×粗付加価値率</t>
    <rPh sb="4" eb="7">
      <t>ソフカ</t>
    </rPh>
    <rPh sb="7" eb="9">
      <t>カチ</t>
    </rPh>
    <rPh sb="9" eb="10">
      <t>リツ</t>
    </rPh>
    <phoneticPr fontId="8"/>
  </si>
  <si>
    <t>J=H×雇用者所得率</t>
    <rPh sb="4" eb="7">
      <t>コヨウシャ</t>
    </rPh>
    <rPh sb="7" eb="10">
      <t>ショトクリツ</t>
    </rPh>
    <phoneticPr fontId="8"/>
  </si>
  <si>
    <t>M=L×消費支出構成</t>
    <rPh sb="4" eb="6">
      <t>ショウヒ</t>
    </rPh>
    <rPh sb="6" eb="8">
      <t>シシュツ</t>
    </rPh>
    <rPh sb="8" eb="10">
      <t>コウセイ</t>
    </rPh>
    <phoneticPr fontId="8"/>
  </si>
  <si>
    <t>N=M×自給率</t>
    <rPh sb="4" eb="7">
      <t>ジキュウリツ</t>
    </rPh>
    <phoneticPr fontId="8"/>
  </si>
  <si>
    <t>O=M×移輸入率</t>
    <rPh sb="4" eb="5">
      <t>イ</t>
    </rPh>
    <rPh sb="5" eb="7">
      <t>ユニュウ</t>
    </rPh>
    <rPh sb="7" eb="8">
      <t>リツ</t>
    </rPh>
    <phoneticPr fontId="8"/>
  </si>
  <si>
    <t>P=逆行列係数×N</t>
    <rPh sb="2" eb="5">
      <t>ギャクギョウレツ</t>
    </rPh>
    <rPh sb="5" eb="7">
      <t>ケイスウ</t>
    </rPh>
    <phoneticPr fontId="8"/>
  </si>
  <si>
    <t>Q=P×粗付加価値率</t>
    <rPh sb="4" eb="7">
      <t>ソフカ</t>
    </rPh>
    <rPh sb="7" eb="9">
      <t>カチ</t>
    </rPh>
    <rPh sb="9" eb="10">
      <t>リツ</t>
    </rPh>
    <phoneticPr fontId="8"/>
  </si>
  <si>
    <t>R=P×雇用者所得率</t>
    <rPh sb="4" eb="7">
      <t>コヨウシャ</t>
    </rPh>
    <rPh sb="7" eb="10">
      <t>ショトクリツ</t>
    </rPh>
    <phoneticPr fontId="8"/>
  </si>
  <si>
    <t>B×雇用係数</t>
    <rPh sb="2" eb="4">
      <t>コヨウ</t>
    </rPh>
    <rPh sb="4" eb="6">
      <t>ケイスウ</t>
    </rPh>
    <phoneticPr fontId="8"/>
  </si>
  <si>
    <t>H×雇用係数</t>
    <rPh sb="2" eb="4">
      <t>コヨウ</t>
    </rPh>
    <rPh sb="4" eb="6">
      <t>ケイスウ</t>
    </rPh>
    <phoneticPr fontId="8"/>
  </si>
  <si>
    <t>P×雇用係数</t>
    <rPh sb="2" eb="4">
      <t>コヨウ</t>
    </rPh>
    <rPh sb="4" eb="6">
      <t>ケイスウ</t>
    </rPh>
    <phoneticPr fontId="8"/>
  </si>
  <si>
    <t>計</t>
    <rPh sb="0" eb="1">
      <t>ケイ</t>
    </rPh>
    <phoneticPr fontId="5"/>
  </si>
  <si>
    <t>第1次生産誘発額</t>
    <rPh sb="0" eb="1">
      <t>ダイ</t>
    </rPh>
    <rPh sb="2" eb="3">
      <t>ジ</t>
    </rPh>
    <rPh sb="3" eb="5">
      <t>セイサン</t>
    </rPh>
    <rPh sb="5" eb="8">
      <t>ユウハツガク</t>
    </rPh>
    <phoneticPr fontId="5"/>
  </si>
  <si>
    <t>県内需要増加額</t>
    <rPh sb="0" eb="2">
      <t>ケンナイ</t>
    </rPh>
    <rPh sb="2" eb="4">
      <t>ジュヨウ</t>
    </rPh>
    <rPh sb="4" eb="7">
      <t>ゾウカガク</t>
    </rPh>
    <phoneticPr fontId="5"/>
  </si>
  <si>
    <t>移輸入
率</t>
    <rPh sb="0" eb="1">
      <t>イ</t>
    </rPh>
    <rPh sb="1" eb="3">
      <t>ユニュウ</t>
    </rPh>
    <rPh sb="4" eb="5">
      <t>リツ</t>
    </rPh>
    <phoneticPr fontId="2"/>
  </si>
  <si>
    <t>消費転換係数</t>
    <rPh sb="0" eb="2">
      <t>ショウヒ</t>
    </rPh>
    <rPh sb="2" eb="4">
      <t>テンカン</t>
    </rPh>
    <rPh sb="4" eb="6">
      <t>ケイスウ</t>
    </rPh>
    <phoneticPr fontId="5"/>
  </si>
  <si>
    <t>第１次間接波及効果</t>
    <rPh sb="5" eb="7">
      <t>ハキュウ</t>
    </rPh>
    <phoneticPr fontId="5"/>
  </si>
  <si>
    <t>第２次間接波及効果</t>
    <rPh sb="3" eb="5">
      <t>カンセツ</t>
    </rPh>
    <phoneticPr fontId="5"/>
  </si>
  <si>
    <t>従業誘発者数計</t>
    <rPh sb="0" eb="1">
      <t>ジュウ</t>
    </rPh>
    <rPh sb="6" eb="7">
      <t>ケイ</t>
    </rPh>
    <phoneticPr fontId="8"/>
  </si>
  <si>
    <t>産業連関分析結果</t>
    <rPh sb="0" eb="2">
      <t>サンギョウ</t>
    </rPh>
    <rPh sb="2" eb="4">
      <t>レンカン</t>
    </rPh>
    <rPh sb="4" eb="6">
      <t>ブンセキ</t>
    </rPh>
    <rPh sb="6" eb="8">
      <t>ケッカ</t>
    </rPh>
    <phoneticPr fontId="8"/>
  </si>
  <si>
    <t>生産誘発額</t>
    <rPh sb="0" eb="2">
      <t>セイサン</t>
    </rPh>
    <rPh sb="2" eb="5">
      <t>ユウハツガク</t>
    </rPh>
    <phoneticPr fontId="8"/>
  </si>
  <si>
    <t>区分</t>
    <rPh sb="0" eb="2">
      <t>クブン</t>
    </rPh>
    <phoneticPr fontId="8"/>
  </si>
  <si>
    <t>うち粗付加価値</t>
    <rPh sb="2" eb="5">
      <t>ソフカ</t>
    </rPh>
    <rPh sb="5" eb="7">
      <t>カチ</t>
    </rPh>
    <phoneticPr fontId="8"/>
  </si>
  <si>
    <t>うち</t>
    <phoneticPr fontId="8"/>
  </si>
  <si>
    <t>誘発額</t>
  </si>
  <si>
    <t>誘発額</t>
    <rPh sb="0" eb="3">
      <t>ユウハツガク</t>
    </rPh>
    <phoneticPr fontId="8"/>
  </si>
  <si>
    <t>発者数</t>
    <rPh sb="1" eb="2">
      <t>シャ</t>
    </rPh>
    <rPh sb="2" eb="3">
      <t>スウ</t>
    </rPh>
    <phoneticPr fontId="8"/>
  </si>
  <si>
    <t>うち雇用者所得</t>
    <phoneticPr fontId="8"/>
  </si>
  <si>
    <t>雇用誘</t>
    <phoneticPr fontId="8"/>
  </si>
  <si>
    <t>生産誘発額</t>
    <rPh sb="0" eb="2">
      <t>セイサン</t>
    </rPh>
    <rPh sb="2" eb="5">
      <t>ユウハツガク</t>
    </rPh>
    <phoneticPr fontId="5"/>
  </si>
  <si>
    <t>部門</t>
    <rPh sb="0" eb="2">
      <t>ブモン</t>
    </rPh>
    <phoneticPr fontId="5"/>
  </si>
  <si>
    <t>粗付加価値誘発額</t>
    <rPh sb="0" eb="3">
      <t>ソフカ</t>
    </rPh>
    <rPh sb="3" eb="5">
      <t>カチ</t>
    </rPh>
    <rPh sb="5" eb="8">
      <t>ユウハツガク</t>
    </rPh>
    <phoneticPr fontId="5"/>
  </si>
  <si>
    <t>雇用者所</t>
    <rPh sb="0" eb="3">
      <t>コヨウシャ</t>
    </rPh>
    <rPh sb="3" eb="4">
      <t>ショ</t>
    </rPh>
    <phoneticPr fontId="5"/>
  </si>
  <si>
    <t>者数</t>
    <rPh sb="0" eb="1">
      <t>シャ</t>
    </rPh>
    <rPh sb="1" eb="2">
      <t>スウ</t>
    </rPh>
    <phoneticPr fontId="5"/>
  </si>
  <si>
    <t>得誘発額</t>
    <rPh sb="0" eb="1">
      <t>エ</t>
    </rPh>
    <rPh sb="1" eb="4">
      <t>ユウハツガク</t>
    </rPh>
    <phoneticPr fontId="5"/>
  </si>
  <si>
    <t>直接効果</t>
    <rPh sb="0" eb="2">
      <t>チョクセツ</t>
    </rPh>
    <rPh sb="2" eb="4">
      <t>コウカ</t>
    </rPh>
    <phoneticPr fontId="5"/>
  </si>
  <si>
    <t>直接効果 (ｱ)</t>
    <rPh sb="0" eb="2">
      <t>チョクセツ</t>
    </rPh>
    <rPh sb="2" eb="4">
      <t>コウカ</t>
    </rPh>
    <phoneticPr fontId="5"/>
  </si>
  <si>
    <t>第1次間接波及効果 (ｲ)</t>
    <rPh sb="0" eb="1">
      <t>ダイ</t>
    </rPh>
    <rPh sb="2" eb="9">
      <t>ジカンセツハキュウコウカ</t>
    </rPh>
    <phoneticPr fontId="5"/>
  </si>
  <si>
    <t>第2次間接波及効果 (ｳ)</t>
    <rPh sb="0" eb="1">
      <t>ダイ</t>
    </rPh>
    <rPh sb="2" eb="9">
      <t>ジカンセツハキュウコウカ</t>
    </rPh>
    <phoneticPr fontId="5"/>
  </si>
  <si>
    <t>総合効果 (ｱ+ｲ+ｳ)</t>
    <rPh sb="0" eb="2">
      <t>ソウゴウ</t>
    </rPh>
    <rPh sb="2" eb="4">
      <t>コウカ</t>
    </rPh>
    <phoneticPr fontId="5"/>
  </si>
  <si>
    <t>雇用誘発</t>
    <rPh sb="0" eb="2">
      <t>コヨウ</t>
    </rPh>
    <rPh sb="2" eb="4">
      <t>ユウハツ</t>
    </rPh>
    <phoneticPr fontId="5"/>
  </si>
  <si>
    <t>第１次間接波及効果</t>
    <rPh sb="0" eb="1">
      <t>ダイ</t>
    </rPh>
    <rPh sb="2" eb="3">
      <t>ジ</t>
    </rPh>
    <rPh sb="3" eb="5">
      <t>カンセツ</t>
    </rPh>
    <rPh sb="5" eb="7">
      <t>ハキュウ</t>
    </rPh>
    <rPh sb="7" eb="9">
      <t>コウカ</t>
    </rPh>
    <phoneticPr fontId="8"/>
  </si>
  <si>
    <t>第２次間接波及効果</t>
    <rPh sb="0" eb="1">
      <t>ダイ</t>
    </rPh>
    <rPh sb="2" eb="3">
      <t>ジ</t>
    </rPh>
    <rPh sb="3" eb="5">
      <t>カンセツ</t>
    </rPh>
    <rPh sb="5" eb="7">
      <t>ハキュウ</t>
    </rPh>
    <rPh sb="7" eb="9">
      <t>コウカ</t>
    </rPh>
    <phoneticPr fontId="8"/>
  </si>
  <si>
    <t>産業連関表による経済波及効果分析は経済モデルの1つであり、いくつかの仮定や前提があります。</t>
    <rPh sb="0" eb="2">
      <t>サンギョウ</t>
    </rPh>
    <rPh sb="2" eb="4">
      <t>レンカン</t>
    </rPh>
    <rPh sb="4" eb="5">
      <t>ヒョウ</t>
    </rPh>
    <rPh sb="8" eb="10">
      <t>ケイザイ</t>
    </rPh>
    <rPh sb="10" eb="12">
      <t>ハキュウ</t>
    </rPh>
    <rPh sb="12" eb="14">
      <t>コウカ</t>
    </rPh>
    <rPh sb="14" eb="16">
      <t>ブンセキ</t>
    </rPh>
    <rPh sb="17" eb="19">
      <t>ケイザイ</t>
    </rPh>
    <rPh sb="34" eb="36">
      <t>カテイ</t>
    </rPh>
    <rPh sb="37" eb="39">
      <t>ゼンテイ</t>
    </rPh>
    <phoneticPr fontId="3"/>
  </si>
  <si>
    <t>(1)すべての生産は、最終需要を満たすために行われるとします。</t>
    <rPh sb="7" eb="9">
      <t>セイサン</t>
    </rPh>
    <rPh sb="11" eb="13">
      <t>サイシュウ</t>
    </rPh>
    <rPh sb="13" eb="15">
      <t>ジュヨウ</t>
    </rPh>
    <rPh sb="16" eb="17">
      <t>ミ</t>
    </rPh>
    <rPh sb="22" eb="23">
      <t>オコナ</t>
    </rPh>
    <phoneticPr fontId="3"/>
  </si>
  <si>
    <t>(2)生産を行う上での制約条件はないものとします。</t>
    <rPh sb="3" eb="5">
      <t>セイサン</t>
    </rPh>
    <rPh sb="6" eb="7">
      <t>オコナ</t>
    </rPh>
    <rPh sb="8" eb="9">
      <t>ウエ</t>
    </rPh>
    <rPh sb="11" eb="13">
      <t>セイヤク</t>
    </rPh>
    <rPh sb="13" eb="15">
      <t>ジョウケン</t>
    </rPh>
    <phoneticPr fontId="3"/>
  </si>
  <si>
    <t>(3)商品の生産に必要な投入構造は、それぞれ固有のものであり、短期的には一定とします。</t>
    <rPh sb="3" eb="5">
      <t>ショウヒン</t>
    </rPh>
    <rPh sb="6" eb="8">
      <t>セイサン</t>
    </rPh>
    <rPh sb="9" eb="11">
      <t>ヒツヨウ</t>
    </rPh>
    <rPh sb="12" eb="14">
      <t>トウニュウ</t>
    </rPh>
    <rPh sb="14" eb="16">
      <t>コウゾウ</t>
    </rPh>
    <rPh sb="22" eb="24">
      <t>コユウ</t>
    </rPh>
    <rPh sb="31" eb="34">
      <t>タンキテキ</t>
    </rPh>
    <rPh sb="36" eb="38">
      <t>イッテイ</t>
    </rPh>
    <phoneticPr fontId="3"/>
  </si>
  <si>
    <t>(4)各部門が使用する投入量は、その部門の生産水準に比例すると仮定します。</t>
    <rPh sb="3" eb="6">
      <t>カクブモン</t>
    </rPh>
    <rPh sb="7" eb="9">
      <t>シヨウ</t>
    </rPh>
    <rPh sb="11" eb="13">
      <t>トウニュウ</t>
    </rPh>
    <rPh sb="13" eb="14">
      <t>リョウ</t>
    </rPh>
    <rPh sb="18" eb="20">
      <t>ブモン</t>
    </rPh>
    <rPh sb="21" eb="23">
      <t>セイサン</t>
    </rPh>
    <rPh sb="23" eb="25">
      <t>スイジュン</t>
    </rPh>
    <rPh sb="26" eb="28">
      <t>ヒレイ</t>
    </rPh>
    <rPh sb="31" eb="33">
      <t>カテイ</t>
    </rPh>
    <phoneticPr fontId="3"/>
  </si>
  <si>
    <t>(7)各部門が生産活動を個別に行った和は、それらの部門が同時に行った時の総和に等しいとします。</t>
    <rPh sb="3" eb="4">
      <t>カク</t>
    </rPh>
    <rPh sb="4" eb="6">
      <t>ブモン</t>
    </rPh>
    <rPh sb="7" eb="9">
      <t>セイサン</t>
    </rPh>
    <rPh sb="9" eb="11">
      <t>カツドウ</t>
    </rPh>
    <rPh sb="12" eb="14">
      <t>コベツ</t>
    </rPh>
    <rPh sb="15" eb="16">
      <t>オコナ</t>
    </rPh>
    <rPh sb="18" eb="19">
      <t>ワ</t>
    </rPh>
    <rPh sb="25" eb="27">
      <t>ブモン</t>
    </rPh>
    <rPh sb="28" eb="30">
      <t>ドウジ</t>
    </rPh>
    <rPh sb="31" eb="32">
      <t>オコナ</t>
    </rPh>
    <rPh sb="34" eb="35">
      <t>トキ</t>
    </rPh>
    <rPh sb="36" eb="38">
      <t>ソウワ</t>
    </rPh>
    <rPh sb="39" eb="40">
      <t>ヒト</t>
    </rPh>
    <phoneticPr fontId="3"/>
  </si>
  <si>
    <t>１　分析テーマ</t>
    <rPh sb="2" eb="4">
      <t>ブンセキ</t>
    </rPh>
    <phoneticPr fontId="5"/>
  </si>
  <si>
    <t>２　分析内容</t>
    <rPh sb="2" eb="4">
      <t>ブンセキ</t>
    </rPh>
    <rPh sb="4" eb="6">
      <t>ナイヨウ</t>
    </rPh>
    <phoneticPr fontId="8"/>
  </si>
  <si>
    <t>３　当初設定</t>
    <rPh sb="2" eb="4">
      <t>トウショ</t>
    </rPh>
    <rPh sb="4" eb="6">
      <t>セッテイ</t>
    </rPh>
    <phoneticPr fontId="8"/>
  </si>
  <si>
    <t>４　分析結果</t>
    <rPh sb="2" eb="4">
      <t>ブンセキ</t>
    </rPh>
    <rPh sb="4" eb="6">
      <t>ケッカ</t>
    </rPh>
    <phoneticPr fontId="8"/>
  </si>
  <si>
    <t>５　産業連関表による分析の注意点</t>
    <rPh sb="2" eb="4">
      <t>サンギョウ</t>
    </rPh>
    <rPh sb="4" eb="6">
      <t>レンカン</t>
    </rPh>
    <rPh sb="6" eb="7">
      <t>ヒョウ</t>
    </rPh>
    <rPh sb="10" eb="12">
      <t>ブンセキ</t>
    </rPh>
    <rPh sb="13" eb="16">
      <t>チュウイテン</t>
    </rPh>
    <phoneticPr fontId="3"/>
  </si>
  <si>
    <t>（使用データ：平成○○年大分市家計調査年報）</t>
    <rPh sb="1" eb="3">
      <t>シヨウ</t>
    </rPh>
    <rPh sb="7" eb="9">
      <t>ヘイセイ</t>
    </rPh>
    <rPh sb="12" eb="14">
      <t>オオイタ</t>
    </rPh>
    <rPh sb="14" eb="15">
      <t>シ</t>
    </rPh>
    <rPh sb="15" eb="17">
      <t>カケイ</t>
    </rPh>
    <phoneticPr fontId="8"/>
  </si>
  <si>
    <t>雇用者所得誘発額</t>
    <rPh sb="0" eb="3">
      <t>コヨウシャ</t>
    </rPh>
    <rPh sb="3" eb="5">
      <t>ショトク</t>
    </rPh>
    <rPh sb="5" eb="8">
      <t>ユウハツガク</t>
    </rPh>
    <phoneticPr fontId="5"/>
  </si>
  <si>
    <t>県内需要額</t>
    <rPh sb="0" eb="2">
      <t>ケンナイ</t>
    </rPh>
    <rPh sb="2" eb="5">
      <t>ジュヨウガク</t>
    </rPh>
    <phoneticPr fontId="5"/>
  </si>
  <si>
    <t>移輸入額</t>
    <rPh sb="0" eb="1">
      <t>イ</t>
    </rPh>
    <rPh sb="1" eb="4">
      <t>ユニュウガク</t>
    </rPh>
    <phoneticPr fontId="5"/>
  </si>
  <si>
    <t>雇用誘発者数</t>
    <rPh sb="0" eb="2">
      <t>コヨウ</t>
    </rPh>
    <rPh sb="2" eb="4">
      <t>ユウハツ</t>
    </rPh>
    <rPh sb="4" eb="5">
      <t>シャ</t>
    </rPh>
    <rPh sb="5" eb="6">
      <t>スウ</t>
    </rPh>
    <phoneticPr fontId="5"/>
  </si>
  <si>
    <t>（直接効果＋第1次間接波及効果）</t>
    <rPh sb="1" eb="3">
      <t>チョクセツ</t>
    </rPh>
    <rPh sb="3" eb="5">
      <t>コウカ</t>
    </rPh>
    <rPh sb="6" eb="7">
      <t>ダイ</t>
    </rPh>
    <rPh sb="8" eb="15">
      <t>ジカンセツハキュウコウカ</t>
    </rPh>
    <phoneticPr fontId="5"/>
  </si>
  <si>
    <t>消費支出額</t>
    <rPh sb="0" eb="2">
      <t>ショウヒ</t>
    </rPh>
    <rPh sb="2" eb="5">
      <t>シシュツガク</t>
    </rPh>
    <phoneticPr fontId="5"/>
  </si>
  <si>
    <t xml:space="preserve"> × 雇用者所得率</t>
    <rPh sb="3" eb="6">
      <t>コヨウシャ</t>
    </rPh>
    <rPh sb="6" eb="8">
      <t>ショトク</t>
    </rPh>
    <rPh sb="8" eb="9">
      <t>リツ</t>
    </rPh>
    <phoneticPr fontId="5"/>
  </si>
  <si>
    <t xml:space="preserve"> × 粗付加価値率</t>
    <rPh sb="3" eb="6">
      <t>ソフカ</t>
    </rPh>
    <rPh sb="6" eb="9">
      <t>カチリツ</t>
    </rPh>
    <phoneticPr fontId="5"/>
  </si>
  <si>
    <t xml:space="preserve"> × 県内自給率</t>
    <rPh sb="3" eb="5">
      <t>ケンナイ</t>
    </rPh>
    <rPh sb="5" eb="8">
      <t>ジキュウリツ</t>
    </rPh>
    <phoneticPr fontId="5"/>
  </si>
  <si>
    <t xml:space="preserve"> × 移輸入率</t>
    <rPh sb="3" eb="4">
      <t>イ</t>
    </rPh>
    <rPh sb="4" eb="6">
      <t>ユニュウ</t>
    </rPh>
    <rPh sb="6" eb="7">
      <t>リツ</t>
    </rPh>
    <phoneticPr fontId="5"/>
  </si>
  <si>
    <t xml:space="preserve"> × 逆行列係数</t>
    <rPh sb="3" eb="6">
      <t>ギャクギョウレツ</t>
    </rPh>
    <rPh sb="6" eb="8">
      <t>ケイスウ</t>
    </rPh>
    <phoneticPr fontId="5"/>
  </si>
  <si>
    <t xml:space="preserve"> × 消費支出構成比</t>
    <rPh sb="3" eb="5">
      <t>ショウヒ</t>
    </rPh>
    <rPh sb="5" eb="7">
      <t>シシュツ</t>
    </rPh>
    <rPh sb="7" eb="10">
      <t>コウセイヒ</t>
    </rPh>
    <phoneticPr fontId="5"/>
  </si>
  <si>
    <t>第２次間接波及効果</t>
    <rPh sb="0" eb="1">
      <t>ダイ</t>
    </rPh>
    <rPh sb="2" eb="9">
      <t>ジカンセツハキュウコウカ</t>
    </rPh>
    <phoneticPr fontId="5"/>
  </si>
  <si>
    <t>第１次間接波及効果</t>
    <rPh sb="0" eb="1">
      <t>ダイ</t>
    </rPh>
    <rPh sb="2" eb="9">
      <t>ジカンセツハキュウコウカ</t>
    </rPh>
    <phoneticPr fontId="5"/>
  </si>
  <si>
    <t xml:space="preserve"> × 雇用係数</t>
    <rPh sb="3" eb="5">
      <t>コヨウ</t>
    </rPh>
    <rPh sb="5" eb="7">
      <t>ケイスウ</t>
    </rPh>
    <phoneticPr fontId="5"/>
  </si>
  <si>
    <t>経済波及効果フロー</t>
    <rPh sb="0" eb="2">
      <t>ケイザイ</t>
    </rPh>
    <rPh sb="2" eb="6">
      <t>ハキュウコウカ</t>
    </rPh>
    <phoneticPr fontId="5"/>
  </si>
  <si>
    <t>分析テーマ</t>
    <rPh sb="0" eb="2">
      <t>ブンセキ</t>
    </rPh>
    <phoneticPr fontId="5"/>
  </si>
  <si>
    <t>◆</t>
    <phoneticPr fontId="5"/>
  </si>
  <si>
    <t>１．ご利用にあたって</t>
    <rPh sb="3" eb="5">
      <t>リヨウ</t>
    </rPh>
    <phoneticPr fontId="3"/>
  </si>
  <si>
    <t>２．分析ツールの使用方法</t>
    <rPh sb="2" eb="4">
      <t>ブンセキ</t>
    </rPh>
    <rPh sb="8" eb="10">
      <t>シヨウ</t>
    </rPh>
    <rPh sb="10" eb="12">
      <t>ホウホウ</t>
    </rPh>
    <phoneticPr fontId="3"/>
  </si>
  <si>
    <t>３．産業連関表による経済波及効果分析の注意点</t>
    <rPh sb="2" eb="4">
      <t>サンギョウ</t>
    </rPh>
    <rPh sb="4" eb="6">
      <t>レンカン</t>
    </rPh>
    <rPh sb="6" eb="7">
      <t>ヒョウ</t>
    </rPh>
    <rPh sb="10" eb="12">
      <t>ケイザイ</t>
    </rPh>
    <rPh sb="12" eb="14">
      <t>ハキュウ</t>
    </rPh>
    <rPh sb="14" eb="16">
      <t>コウカ</t>
    </rPh>
    <rPh sb="16" eb="18">
      <t>ブンセキ</t>
    </rPh>
    <rPh sb="19" eb="22">
      <t>チュウイテン</t>
    </rPh>
    <phoneticPr fontId="3"/>
  </si>
  <si>
    <t>４．その他</t>
    <rPh sb="4" eb="5">
      <t>ホカ</t>
    </rPh>
    <phoneticPr fontId="3"/>
  </si>
  <si>
    <t>分析ツールを利用した結果を公表・発表した場合は大分県企画振興部統計調査課統計分析班までご連絡ください。</t>
    <rPh sb="0" eb="2">
      <t>ブンセキ</t>
    </rPh>
    <rPh sb="6" eb="8">
      <t>リヨウ</t>
    </rPh>
    <rPh sb="10" eb="12">
      <t>ケッカ</t>
    </rPh>
    <rPh sb="13" eb="15">
      <t>コウヒョウ</t>
    </rPh>
    <rPh sb="16" eb="18">
      <t>ハッピョウ</t>
    </rPh>
    <rPh sb="20" eb="22">
      <t>バアイ</t>
    </rPh>
    <rPh sb="23" eb="25">
      <t>オオイタ</t>
    </rPh>
    <rPh sb="25" eb="26">
      <t>ケン</t>
    </rPh>
    <rPh sb="26" eb="28">
      <t>キカク</t>
    </rPh>
    <rPh sb="28" eb="30">
      <t>シンコウ</t>
    </rPh>
    <rPh sb="30" eb="31">
      <t>ブ</t>
    </rPh>
    <rPh sb="31" eb="33">
      <t>トウケイ</t>
    </rPh>
    <rPh sb="33" eb="35">
      <t>チョウサ</t>
    </rPh>
    <rPh sb="35" eb="36">
      <t>カ</t>
    </rPh>
    <rPh sb="36" eb="38">
      <t>トウケイ</t>
    </rPh>
    <rPh sb="38" eb="40">
      <t>ブンセキ</t>
    </rPh>
    <rPh sb="40" eb="41">
      <t>ハン</t>
    </rPh>
    <rPh sb="44" eb="46">
      <t>レンラク</t>
    </rPh>
    <phoneticPr fontId="3"/>
  </si>
  <si>
    <t>分析ツールは産業連関表の利用方法を例示したに過ぎず、分析ツールによる結果を大分県が保証するものではありません。</t>
  </si>
  <si>
    <t>分析方法の見直し等により、分析ツールを予告なしに変更する場合があります。</t>
    <rPh sb="0" eb="2">
      <t>ブンセキ</t>
    </rPh>
    <rPh sb="2" eb="4">
      <t>ホウホウ</t>
    </rPh>
    <rPh sb="5" eb="7">
      <t>ミナオ</t>
    </rPh>
    <rPh sb="8" eb="9">
      <t>トウ</t>
    </rPh>
    <rPh sb="13" eb="15">
      <t>ブンセキ</t>
    </rPh>
    <rPh sb="19" eb="21">
      <t>ヨコク</t>
    </rPh>
    <rPh sb="24" eb="26">
      <t>ヘンコウ</t>
    </rPh>
    <rPh sb="28" eb="30">
      <t>バアイ</t>
    </rPh>
    <phoneticPr fontId="3"/>
  </si>
  <si>
    <t>〒870-8501　大分県大分市大手町３－１－１</t>
    <phoneticPr fontId="5"/>
  </si>
  <si>
    <t>E-mail：a10800@pref.oita.lg.jp</t>
    <phoneticPr fontId="5"/>
  </si>
  <si>
    <t>大分県 企画振興部 統計調査課 統計分析班</t>
    <rPh sb="0" eb="2">
      <t>オオイタ</t>
    </rPh>
    <rPh sb="2" eb="3">
      <t>ケン</t>
    </rPh>
    <rPh sb="4" eb="6">
      <t>キカク</t>
    </rPh>
    <rPh sb="6" eb="8">
      <t>シンコウ</t>
    </rPh>
    <rPh sb="8" eb="9">
      <t>ブ</t>
    </rPh>
    <rPh sb="10" eb="12">
      <t>トウケイ</t>
    </rPh>
    <rPh sb="12" eb="15">
      <t>チョウサカ</t>
    </rPh>
    <rPh sb="16" eb="18">
      <t>トウケイ</t>
    </rPh>
    <rPh sb="18" eb="20">
      <t>ブンセキ</t>
    </rPh>
    <rPh sb="20" eb="21">
      <t>ハン</t>
    </rPh>
    <phoneticPr fontId="3"/>
  </si>
  <si>
    <t>分析ツールに関する問い合わせは下記までお願いします。</t>
    <rPh sb="0" eb="2">
      <t>ブンセキ</t>
    </rPh>
    <rPh sb="6" eb="7">
      <t>カン</t>
    </rPh>
    <rPh sb="9" eb="10">
      <t>ト</t>
    </rPh>
    <rPh sb="11" eb="12">
      <t>ア</t>
    </rPh>
    <rPh sb="15" eb="17">
      <t>カキ</t>
    </rPh>
    <rPh sb="20" eb="21">
      <t>ネガ</t>
    </rPh>
    <phoneticPr fontId="3"/>
  </si>
  <si>
    <t>1)</t>
    <phoneticPr fontId="5"/>
  </si>
  <si>
    <t>2)</t>
    <phoneticPr fontId="5"/>
  </si>
  <si>
    <t>3)</t>
    <phoneticPr fontId="5"/>
  </si>
  <si>
    <t>4)</t>
    <phoneticPr fontId="5"/>
  </si>
  <si>
    <t>　　分析テーマ</t>
    <rPh sb="2" eb="4">
      <t>ブンセキ</t>
    </rPh>
    <phoneticPr fontId="5"/>
  </si>
  <si>
    <t>※四捨五入の関係で内訳が合計と一致しない場合があります。</t>
    <rPh sb="1" eb="5">
      <t>シシャゴニュウ</t>
    </rPh>
    <rPh sb="6" eb="8">
      <t>カンケイ</t>
    </rPh>
    <rPh sb="12" eb="14">
      <t>ゴウケイ</t>
    </rPh>
    <rPh sb="15" eb="17">
      <t>イッチ</t>
    </rPh>
    <rPh sb="20" eb="22">
      <t>バアイ</t>
    </rPh>
    <phoneticPr fontId="5"/>
  </si>
  <si>
    <t>部門</t>
    <rPh sb="0" eb="2">
      <t>ブモン</t>
    </rPh>
    <phoneticPr fontId="5"/>
  </si>
  <si>
    <t>(6)このモデルには時間の概念がないので、経済波及効果の達成時期は明確ではありません。</t>
    <rPh sb="10" eb="12">
      <t>ジカン</t>
    </rPh>
    <rPh sb="13" eb="15">
      <t>ガイネン</t>
    </rPh>
    <rPh sb="21" eb="23">
      <t>ケイザイ</t>
    </rPh>
    <rPh sb="23" eb="25">
      <t>ハキュウ</t>
    </rPh>
    <rPh sb="25" eb="27">
      <t>コウカ</t>
    </rPh>
    <rPh sb="28" eb="30">
      <t>タッセイ</t>
    </rPh>
    <rPh sb="30" eb="32">
      <t>ジキ</t>
    </rPh>
    <rPh sb="33" eb="35">
      <t>メイカク</t>
    </rPh>
    <phoneticPr fontId="3"/>
  </si>
  <si>
    <t>(5)生産波及は途中段階で中断することはなく、最後まで波及するものとします。</t>
    <rPh sb="3" eb="5">
      <t>セイサン</t>
    </rPh>
    <rPh sb="5" eb="7">
      <t>ハキュウ</t>
    </rPh>
    <rPh sb="8" eb="10">
      <t>トチュウ</t>
    </rPh>
    <rPh sb="10" eb="12">
      <t>ダンカイ</t>
    </rPh>
    <rPh sb="13" eb="15">
      <t>チュウダン</t>
    </rPh>
    <rPh sb="23" eb="25">
      <t>サイゴ</t>
    </rPh>
    <rPh sb="27" eb="29">
      <t>ハキュウ</t>
    </rPh>
    <phoneticPr fontId="3"/>
  </si>
  <si>
    <t>百万円</t>
    <rPh sb="0" eb="1">
      <t>ヒャク</t>
    </rPh>
    <rPh sb="1" eb="3">
      <t>マンエン</t>
    </rPh>
    <phoneticPr fontId="5"/>
  </si>
  <si>
    <t>万円</t>
    <rPh sb="0" eb="2">
      <t>マンエン</t>
    </rPh>
    <phoneticPr fontId="5"/>
  </si>
  <si>
    <t>千円</t>
    <rPh sb="0" eb="2">
      <t>センエン</t>
    </rPh>
    <phoneticPr fontId="5"/>
  </si>
  <si>
    <t>円</t>
    <rPh sb="0" eb="1">
      <t>エン</t>
    </rPh>
    <phoneticPr fontId="5"/>
  </si>
  <si>
    <t>（単位：百万円／人）</t>
    <rPh sb="1" eb="3">
      <t>タンイ</t>
    </rPh>
    <rPh sb="4" eb="5">
      <t>ヒャク</t>
    </rPh>
    <rPh sb="5" eb="7">
      <t>マンエン</t>
    </rPh>
    <rPh sb="8" eb="9">
      <t>ニン</t>
    </rPh>
    <phoneticPr fontId="12"/>
  </si>
  <si>
    <t>係数単位調整</t>
    <rPh sb="0" eb="2">
      <t>ケイスウ</t>
    </rPh>
    <phoneticPr fontId="12"/>
  </si>
  <si>
    <t>億円</t>
  </si>
  <si>
    <t>百万円</t>
  </si>
  <si>
    <t>万円</t>
  </si>
  <si>
    <t>千円</t>
  </si>
  <si>
    <t>円</t>
  </si>
  <si>
    <t>電話：097-506-2442　FAX：097-506-1727</t>
    <rPh sb="0" eb="2">
      <t>デンワ</t>
    </rPh>
    <phoneticPr fontId="5"/>
  </si>
  <si>
    <t>電気機械</t>
    <rPh sb="0" eb="2">
      <t>デンキ</t>
    </rPh>
    <rPh sb="2" eb="4">
      <t>キカイ</t>
    </rPh>
    <phoneticPr fontId="2"/>
  </si>
  <si>
    <t>水道</t>
  </si>
  <si>
    <t>廃棄物処理</t>
  </si>
  <si>
    <t>医療・福祉</t>
    <rPh sb="0" eb="2">
      <t>イリョウ</t>
    </rPh>
    <rPh sb="3" eb="5">
      <t>フクシ</t>
    </rPh>
    <phoneticPr fontId="2"/>
  </si>
  <si>
    <t>その他の非営利団体サービス</t>
    <rPh sb="4" eb="7">
      <t>ヒエイリ</t>
    </rPh>
    <rPh sb="7" eb="9">
      <t>ダンタイ</t>
    </rPh>
    <phoneticPr fontId="2"/>
  </si>
  <si>
    <t>医療・福祉</t>
  </si>
  <si>
    <t>その他の非営利団体サービス</t>
  </si>
  <si>
    <t>生産者価格評価表 （36部門表）</t>
    <rPh sb="0" eb="3">
      <t>セイサンシャ</t>
    </rPh>
    <rPh sb="3" eb="5">
      <t>カカク</t>
    </rPh>
    <rPh sb="5" eb="8">
      <t>ヒョウカヒョウ</t>
    </rPh>
    <rPh sb="12" eb="14">
      <t>ブモン</t>
    </rPh>
    <rPh sb="14" eb="15">
      <t>ヒョウ</t>
    </rPh>
    <phoneticPr fontId="2"/>
  </si>
  <si>
    <t>単位：100万円</t>
    <rPh sb="0" eb="2">
      <t>タンイ</t>
    </rPh>
    <rPh sb="6" eb="8">
      <t>マンエン</t>
    </rPh>
    <phoneticPr fontId="2"/>
  </si>
  <si>
    <t>就業係数</t>
    <rPh sb="0" eb="2">
      <t>シュウギョウ</t>
    </rPh>
    <rPh sb="2" eb="4">
      <t>ケイスウ</t>
    </rPh>
    <phoneticPr fontId="4"/>
  </si>
  <si>
    <t>就業係数、雇用係数</t>
    <rPh sb="0" eb="2">
      <t>シュウギョウ</t>
    </rPh>
    <rPh sb="2" eb="4">
      <t>ケイスウ</t>
    </rPh>
    <rPh sb="5" eb="7">
      <t>コヨウ</t>
    </rPh>
    <rPh sb="7" eb="9">
      <t>ケイスウ</t>
    </rPh>
    <phoneticPr fontId="12"/>
  </si>
  <si>
    <t>運輸・郵便</t>
  </si>
  <si>
    <t>石油・
石炭製品</t>
  </si>
  <si>
    <t>窯業・
土石製品</t>
  </si>
  <si>
    <t>情報･
通信機器</t>
  </si>
  <si>
    <t>電力・ガス・
熱供給</t>
  </si>
  <si>
    <t>対事業所
サービス</t>
  </si>
  <si>
    <t>対個人
サービス</t>
  </si>
  <si>
    <t>内生部門計</t>
  </si>
  <si>
    <t>家計外消費支出（行）</t>
  </si>
  <si>
    <t>雇用者所得</t>
  </si>
  <si>
    <t>営業余剰</t>
  </si>
  <si>
    <t>資本減耗引当</t>
  </si>
  <si>
    <t>間接税（関税・輸入品商品税を除く。）</t>
  </si>
  <si>
    <t>（控除）経常補助金</t>
  </si>
  <si>
    <t>粗付加価値部門計</t>
  </si>
  <si>
    <t>県内生産額</t>
  </si>
  <si>
    <t>行和</t>
  </si>
  <si>
    <t>感応度係数</t>
  </si>
  <si>
    <t>列和</t>
  </si>
  <si>
    <t>影響力係数</t>
  </si>
  <si>
    <t>家計外消費
支出（列）</t>
  </si>
  <si>
    <t>民間消費
支出</t>
  </si>
  <si>
    <t>一般政府
消費支出</t>
  </si>
  <si>
    <t>県内総固定
資本形成
（公的）</t>
  </si>
  <si>
    <t>県内総固定
資本形成
（民間）</t>
  </si>
  <si>
    <t>在庫純増</t>
  </si>
  <si>
    <t>県内最終
需要計</t>
  </si>
  <si>
    <t>県内需要
合計</t>
  </si>
  <si>
    <t>移輸出</t>
  </si>
  <si>
    <t>最終需要計</t>
  </si>
  <si>
    <t>需要合計</t>
  </si>
  <si>
    <t>（控除）
移輸入</t>
  </si>
  <si>
    <t>最終需要
部門計</t>
  </si>
  <si>
    <t xml:space="preserve"> × 消費転換係数</t>
    <rPh sb="3" eb="5">
      <t>ショウヒ</t>
    </rPh>
    <rPh sb="5" eb="7">
      <t>テンカン</t>
    </rPh>
    <rPh sb="7" eb="9">
      <t>ケイスウ</t>
    </rPh>
    <phoneticPr fontId="5"/>
  </si>
  <si>
    <t>■</t>
    <phoneticPr fontId="5"/>
  </si>
  <si>
    <t>「データ入力表」シートへの入力</t>
    <rPh sb="4" eb="6">
      <t>ニュウリョク</t>
    </rPh>
    <rPh sb="6" eb="7">
      <t>ヒョウ</t>
    </rPh>
    <rPh sb="13" eb="15">
      <t>ニュウリョク</t>
    </rPh>
    <phoneticPr fontId="5"/>
  </si>
  <si>
    <t>5）</t>
    <phoneticPr fontId="5"/>
  </si>
  <si>
    <t>6)</t>
    <phoneticPr fontId="5"/>
  </si>
  <si>
    <t>7)</t>
    <phoneticPr fontId="5"/>
  </si>
  <si>
    <t>8)</t>
    <phoneticPr fontId="5"/>
  </si>
  <si>
    <t>「①結果」シートに、分析内容を入力します。</t>
    <rPh sb="2" eb="4">
      <t>ケッカ</t>
    </rPh>
    <rPh sb="10" eb="12">
      <t>ブンセキ</t>
    </rPh>
    <rPh sb="12" eb="14">
      <t>ナイヨウ</t>
    </rPh>
    <rPh sb="15" eb="17">
      <t>ニュウリョク</t>
    </rPh>
    <phoneticPr fontId="3"/>
  </si>
  <si>
    <t>結果の確認</t>
    <rPh sb="0" eb="2">
      <t>ケッカ</t>
    </rPh>
    <rPh sb="3" eb="5">
      <t>カクニン</t>
    </rPh>
    <phoneticPr fontId="5"/>
  </si>
  <si>
    <t>産業連関表を用いた経済波及効果分析には、産業連関表自体の構造的特質から派生する限界や留意点があります。以下の事項について十分に理解した上で、分析を行うようにしてください。</t>
    <rPh sb="0" eb="2">
      <t>サンギョウ</t>
    </rPh>
    <rPh sb="2" eb="4">
      <t>レンカン</t>
    </rPh>
    <rPh sb="4" eb="5">
      <t>ヒョウ</t>
    </rPh>
    <rPh sb="6" eb="7">
      <t>モチ</t>
    </rPh>
    <rPh sb="9" eb="11">
      <t>ケイザイ</t>
    </rPh>
    <rPh sb="11" eb="13">
      <t>ハキュウ</t>
    </rPh>
    <rPh sb="13" eb="15">
      <t>コウカ</t>
    </rPh>
    <rPh sb="15" eb="17">
      <t>ブンセキ</t>
    </rPh>
    <rPh sb="20" eb="22">
      <t>サンギョウ</t>
    </rPh>
    <rPh sb="22" eb="24">
      <t>レンカン</t>
    </rPh>
    <rPh sb="24" eb="25">
      <t>ヒョウ</t>
    </rPh>
    <rPh sb="25" eb="27">
      <t>ジタイ</t>
    </rPh>
    <rPh sb="28" eb="31">
      <t>コウゾウテキ</t>
    </rPh>
    <rPh sb="31" eb="33">
      <t>トクシツ</t>
    </rPh>
    <rPh sb="35" eb="37">
      <t>ハセイ</t>
    </rPh>
    <rPh sb="39" eb="41">
      <t>ゲンカイ</t>
    </rPh>
    <rPh sb="42" eb="45">
      <t>リュウイテン</t>
    </rPh>
    <rPh sb="51" eb="53">
      <t>イカ</t>
    </rPh>
    <rPh sb="54" eb="56">
      <t>ジコウ</t>
    </rPh>
    <rPh sb="60" eb="62">
      <t>ジュウブン</t>
    </rPh>
    <rPh sb="63" eb="65">
      <t>リカイ</t>
    </rPh>
    <rPh sb="67" eb="68">
      <t>ウエ</t>
    </rPh>
    <rPh sb="70" eb="72">
      <t>ブンセキ</t>
    </rPh>
    <rPh sb="73" eb="74">
      <t>オコナ</t>
    </rPh>
    <phoneticPr fontId="5"/>
  </si>
  <si>
    <t>2）</t>
    <phoneticPr fontId="5"/>
  </si>
  <si>
    <t>3)</t>
    <phoneticPr fontId="5"/>
  </si>
  <si>
    <t xml:space="preserve">需要量が2倍になれば、原材料投入額も2倍になるという「線形比例」を仮定しているため、規模の経済性等は考慮していません。
</t>
    <rPh sb="0" eb="2">
      <t>ジュヨウ</t>
    </rPh>
    <rPh sb="2" eb="3">
      <t>リョウ</t>
    </rPh>
    <rPh sb="5" eb="6">
      <t>バイ</t>
    </rPh>
    <rPh sb="11" eb="12">
      <t>ゲン</t>
    </rPh>
    <rPh sb="12" eb="14">
      <t>ザイリョウ</t>
    </rPh>
    <rPh sb="14" eb="16">
      <t>トウニュウ</t>
    </rPh>
    <rPh sb="16" eb="17">
      <t>ガク</t>
    </rPh>
    <rPh sb="19" eb="20">
      <t>バイ</t>
    </rPh>
    <rPh sb="27" eb="29">
      <t>センケイ</t>
    </rPh>
    <rPh sb="29" eb="31">
      <t>ヒレイ</t>
    </rPh>
    <rPh sb="33" eb="35">
      <t>カテイ</t>
    </rPh>
    <rPh sb="42" eb="44">
      <t>キボ</t>
    </rPh>
    <rPh sb="45" eb="49">
      <t>ケイザイセイナド</t>
    </rPh>
    <rPh sb="50" eb="52">
      <t>コウリョ</t>
    </rPh>
    <phoneticPr fontId="3"/>
  </si>
  <si>
    <t>4）</t>
    <phoneticPr fontId="5"/>
  </si>
  <si>
    <t>生産を行う上での、制約条件はないものとします。需要増加に県内での原材料調達が行えず、移輸入により増産に対応するようなことは考えず、移輸入率が一定の下で十分に増産に対応できるとします。</t>
    <phoneticPr fontId="5"/>
  </si>
  <si>
    <t>生産波及は、途中段階で中断することはなく、最後まで波及するものとします。例えば、在庫の取り崩しではなく、新規の生産で対応するものとします。</t>
    <rPh sb="0" eb="2">
      <t>セイサン</t>
    </rPh>
    <rPh sb="2" eb="4">
      <t>ハキュウ</t>
    </rPh>
    <rPh sb="6" eb="8">
      <t>トチュウ</t>
    </rPh>
    <rPh sb="8" eb="10">
      <t>ダンカイ</t>
    </rPh>
    <rPh sb="11" eb="13">
      <t>チュウダン</t>
    </rPh>
    <rPh sb="21" eb="23">
      <t>サイゴ</t>
    </rPh>
    <rPh sb="25" eb="27">
      <t>ハキュウ</t>
    </rPh>
    <rPh sb="36" eb="37">
      <t>タト</t>
    </rPh>
    <rPh sb="40" eb="42">
      <t>ザイコ</t>
    </rPh>
    <rPh sb="43" eb="44">
      <t>ト</t>
    </rPh>
    <rPh sb="45" eb="46">
      <t>クズ</t>
    </rPh>
    <rPh sb="52" eb="54">
      <t>シンキ</t>
    </rPh>
    <rPh sb="55" eb="57">
      <t>セイサン</t>
    </rPh>
    <rPh sb="58" eb="60">
      <t>タイオウ</t>
    </rPh>
    <phoneticPr fontId="3"/>
  </si>
  <si>
    <t>一般的に産業連関モデルには時間の概念がないため、経済波及効果の達成時期は明確ではありません。</t>
    <phoneticPr fontId="3"/>
  </si>
  <si>
    <t>9)</t>
    <phoneticPr fontId="5"/>
  </si>
  <si>
    <t>経済波及効果分析は、生産活動に係る経済波及効果を対象としており、それ以外の経済効果は対象としていません。例えば、公共事業の場合は、建設に伴う経済波及効果は対象としますが、施設完成後の利便性などの生産につながらない経済効果等は分析の対象としていません。</t>
    <phoneticPr fontId="5"/>
  </si>
  <si>
    <t>生産の増加は就業（雇用）者数の増加を伴うことが前提となります。現実には、生産の増加は時間外勤務や設備増強などで補われ、必ずしも就業（雇用）者数の増加とはなりません。
なお、就業（雇用）誘発数は、現実の人数の増加ではなく、人数で計測される「労働量」の変化を表すものとします。</t>
    <phoneticPr fontId="3"/>
  </si>
  <si>
    <t>「①結果」シートへの入力</t>
    <rPh sb="2" eb="4">
      <t>ケッカ</t>
    </rPh>
    <rPh sb="10" eb="12">
      <t>ニュウリョク</t>
    </rPh>
    <phoneticPr fontId="5"/>
  </si>
  <si>
    <t>億円</t>
    <rPh sb="0" eb="2">
      <t>オクエン</t>
    </rPh>
    <phoneticPr fontId="5"/>
  </si>
  <si>
    <t>5)</t>
    <phoneticPr fontId="5"/>
  </si>
  <si>
    <t>分析者によって分析の前提条件・方法などが異なると、同じ産業連関表を使っても分析結果が異なる場合があります。</t>
    <rPh sb="0" eb="3">
      <t>ブンセキシャ</t>
    </rPh>
    <rPh sb="7" eb="9">
      <t>ブンセキ</t>
    </rPh>
    <rPh sb="10" eb="12">
      <t>ゼンテイ</t>
    </rPh>
    <rPh sb="12" eb="14">
      <t>ジョウケン</t>
    </rPh>
    <rPh sb="15" eb="17">
      <t>ホウホウ</t>
    </rPh>
    <rPh sb="20" eb="21">
      <t>コト</t>
    </rPh>
    <rPh sb="25" eb="26">
      <t>オナ</t>
    </rPh>
    <rPh sb="27" eb="29">
      <t>サンギョウ</t>
    </rPh>
    <rPh sb="29" eb="31">
      <t>レンカン</t>
    </rPh>
    <rPh sb="31" eb="32">
      <t>ヒョウ</t>
    </rPh>
    <rPh sb="33" eb="34">
      <t>ツカ</t>
    </rPh>
    <rPh sb="37" eb="39">
      <t>ブンセキ</t>
    </rPh>
    <rPh sb="39" eb="41">
      <t>ケッカ</t>
    </rPh>
    <rPh sb="42" eb="43">
      <t>コト</t>
    </rPh>
    <rPh sb="45" eb="47">
      <t>バアイ</t>
    </rPh>
    <phoneticPr fontId="3"/>
  </si>
  <si>
    <t>直接効果（生産増加額）</t>
    <rPh sb="0" eb="2">
      <t>チョクセツ</t>
    </rPh>
    <rPh sb="2" eb="4">
      <t>コウカ</t>
    </rPh>
    <rPh sb="5" eb="7">
      <t>セイサン</t>
    </rPh>
    <rPh sb="7" eb="9">
      <t>ゾウカ</t>
    </rPh>
    <rPh sb="9" eb="10">
      <t>ガク</t>
    </rPh>
    <phoneticPr fontId="8"/>
  </si>
  <si>
    <t>※</t>
    <phoneticPr fontId="5"/>
  </si>
  <si>
    <t>入力データとして入力する金額に応じて、「億円」、「百万円」、「千円」、「円」のうち、見やすい表示単位をプルダウンで選択します。</t>
    <rPh sb="0" eb="2">
      <t>ニュウリョク</t>
    </rPh>
    <rPh sb="8" eb="10">
      <t>ニュウリョク</t>
    </rPh>
    <rPh sb="12" eb="14">
      <t>キンガク</t>
    </rPh>
    <rPh sb="15" eb="16">
      <t>オウ</t>
    </rPh>
    <rPh sb="20" eb="22">
      <t>オクエン</t>
    </rPh>
    <rPh sb="25" eb="28">
      <t>ヒャクマンエン</t>
    </rPh>
    <rPh sb="31" eb="33">
      <t>センエン</t>
    </rPh>
    <rPh sb="36" eb="37">
      <t>エン</t>
    </rPh>
    <rPh sb="42" eb="43">
      <t>ミ</t>
    </rPh>
    <rPh sb="46" eb="48">
      <t>ヒョウジ</t>
    </rPh>
    <rPh sb="48" eb="50">
      <t>タンイ</t>
    </rPh>
    <rPh sb="57" eb="59">
      <t>センタク</t>
    </rPh>
    <phoneticPr fontId="5"/>
  </si>
  <si>
    <t>消費転換係数を入力</t>
    <rPh sb="7" eb="9">
      <t>ニュウリョク</t>
    </rPh>
    <phoneticPr fontId="5"/>
  </si>
  <si>
    <t>ここで入力した内容は「①結果」シート等に反映されます。</t>
    <phoneticPr fontId="5"/>
  </si>
  <si>
    <t>分析テーマの入力</t>
    <rPh sb="0" eb="2">
      <t>ブンセキ</t>
    </rPh>
    <rPh sb="6" eb="8">
      <t>ニュウリョク</t>
    </rPh>
    <phoneticPr fontId="5"/>
  </si>
  <si>
    <t>1　分析テーマを入力してください。</t>
    <rPh sb="2" eb="4">
      <t>ブンセキ</t>
    </rPh>
    <rPh sb="8" eb="10">
      <t>ニュウリョク</t>
    </rPh>
    <phoneticPr fontId="5"/>
  </si>
  <si>
    <t>2　金額の表示単位をプルダウンで選択してください。</t>
    <rPh sb="2" eb="4">
      <t>キンガク</t>
    </rPh>
    <rPh sb="5" eb="7">
      <t>ヒョウジ</t>
    </rPh>
    <rPh sb="7" eb="9">
      <t>タンイ</t>
    </rPh>
    <rPh sb="16" eb="18">
      <t>センタク</t>
    </rPh>
    <phoneticPr fontId="5"/>
  </si>
  <si>
    <t>就業誘発</t>
    <rPh sb="0" eb="2">
      <t>シュウギョウ</t>
    </rPh>
    <rPh sb="2" eb="4">
      <t>ユウハツ</t>
    </rPh>
    <phoneticPr fontId="5"/>
  </si>
  <si>
    <t>就業誘発者数</t>
    <rPh sb="0" eb="2">
      <t>シュウギョウ</t>
    </rPh>
    <rPh sb="2" eb="4">
      <t>ユウハツ</t>
    </rPh>
    <rPh sb="4" eb="5">
      <t>シャ</t>
    </rPh>
    <rPh sb="5" eb="6">
      <t>スウ</t>
    </rPh>
    <phoneticPr fontId="8"/>
  </si>
  <si>
    <t>　</t>
    <phoneticPr fontId="5"/>
  </si>
  <si>
    <t>3　与件データ（発生需要額）を入力してください。</t>
    <rPh sb="2" eb="4">
      <t>ヨケン</t>
    </rPh>
    <rPh sb="8" eb="10">
      <t>ハッセイ</t>
    </rPh>
    <rPh sb="10" eb="12">
      <t>ジュヨウ</t>
    </rPh>
    <rPh sb="12" eb="13">
      <t>ガク</t>
    </rPh>
    <rPh sb="13" eb="14">
      <t>ゾウガク</t>
    </rPh>
    <rPh sb="15" eb="17">
      <t>ニュウリョク</t>
    </rPh>
    <phoneticPr fontId="5"/>
  </si>
  <si>
    <t>発生需要額</t>
    <rPh sb="0" eb="2">
      <t>ハッセイ</t>
    </rPh>
    <rPh sb="2" eb="4">
      <t>ジュヨウ</t>
    </rPh>
    <rPh sb="4" eb="5">
      <t>ガク</t>
    </rPh>
    <phoneticPr fontId="2"/>
  </si>
  <si>
    <t>部門別発生需要額　     単位：</t>
    <rPh sb="0" eb="3">
      <t>ブモンベツ</t>
    </rPh>
    <rPh sb="3" eb="5">
      <t>ハッセイ</t>
    </rPh>
    <rPh sb="5" eb="8">
      <t>ジュヨウガク</t>
    </rPh>
    <phoneticPr fontId="5"/>
  </si>
  <si>
    <t>最終需要額(生産者価格)</t>
    <rPh sb="0" eb="2">
      <t>サイシュウ</t>
    </rPh>
    <rPh sb="2" eb="4">
      <t>ジュヨウ</t>
    </rPh>
    <rPh sb="4" eb="5">
      <t>ガク</t>
    </rPh>
    <rPh sb="6" eb="9">
      <t>セイサンシャ</t>
    </rPh>
    <rPh sb="9" eb="11">
      <t>カカク</t>
    </rPh>
    <phoneticPr fontId="8"/>
  </si>
  <si>
    <t>県内需要
増加額</t>
    <rPh sb="0" eb="1">
      <t>ケン</t>
    </rPh>
    <rPh sb="1" eb="2">
      <t>ナイ</t>
    </rPh>
    <rPh sb="2" eb="4">
      <t>ジュヨウ</t>
    </rPh>
    <rPh sb="5" eb="7">
      <t>ゾウカ</t>
    </rPh>
    <rPh sb="7" eb="8">
      <t>ガク</t>
    </rPh>
    <phoneticPr fontId="8"/>
  </si>
  <si>
    <t>原材料
投入額</t>
    <rPh sb="0" eb="3">
      <t>ゲンザイリョウ</t>
    </rPh>
    <rPh sb="4" eb="6">
      <t>トウニュウ</t>
    </rPh>
    <rPh sb="6" eb="7">
      <t>ガク</t>
    </rPh>
    <phoneticPr fontId="8"/>
  </si>
  <si>
    <t>県内
需要額</t>
    <rPh sb="1" eb="2">
      <t>ナイ</t>
    </rPh>
    <phoneticPr fontId="8"/>
  </si>
  <si>
    <t>移輸入額</t>
    <rPh sb="0" eb="1">
      <t>イ</t>
    </rPh>
    <rPh sb="1" eb="3">
      <t>ユニュウ</t>
    </rPh>
    <phoneticPr fontId="8"/>
  </si>
  <si>
    <t>就業誘
発者数</t>
    <phoneticPr fontId="8"/>
  </si>
  <si>
    <t>雇用誘
発者数</t>
    <phoneticPr fontId="8"/>
  </si>
  <si>
    <t>A</t>
    <phoneticPr fontId="8"/>
  </si>
  <si>
    <t>B=A×自給率</t>
    <rPh sb="4" eb="7">
      <t>ジキュウリツ</t>
    </rPh>
    <phoneticPr fontId="5"/>
  </si>
  <si>
    <t>E=B×投入係数</t>
    <rPh sb="4" eb="6">
      <t>トウニュウ</t>
    </rPh>
    <rPh sb="6" eb="8">
      <t>ケイスウ</t>
    </rPh>
    <phoneticPr fontId="8"/>
  </si>
  <si>
    <t>F=E×自給率</t>
    <rPh sb="4" eb="7">
      <t>ジキュウリツ</t>
    </rPh>
    <phoneticPr fontId="8"/>
  </si>
  <si>
    <t>G=E×移輸入率</t>
    <rPh sb="4" eb="5">
      <t>イ</t>
    </rPh>
    <rPh sb="5" eb="7">
      <t>ユニュウ</t>
    </rPh>
    <phoneticPr fontId="8"/>
  </si>
  <si>
    <t>H=逆行列係数×F</t>
    <rPh sb="2" eb="5">
      <t>ギャクギョウレツ</t>
    </rPh>
    <rPh sb="5" eb="7">
      <t>ケイスウ</t>
    </rPh>
    <phoneticPr fontId="8"/>
  </si>
  <si>
    <t>K</t>
    <phoneticPr fontId="8"/>
  </si>
  <si>
    <t>L=(D+J)×K</t>
    <phoneticPr fontId="8"/>
  </si>
  <si>
    <t>C+I+Q</t>
    <phoneticPr fontId="8"/>
  </si>
  <si>
    <t>D+J+R</t>
    <phoneticPr fontId="8"/>
  </si>
  <si>
    <t>（総合）</t>
    <rPh sb="1" eb="3">
      <t>ソウゴウ</t>
    </rPh>
    <phoneticPr fontId="38"/>
  </si>
  <si>
    <t>S=B+H+P</t>
    <phoneticPr fontId="8"/>
  </si>
  <si>
    <t>B×就業係数</t>
    <rPh sb="2" eb="4">
      <t>シュウギョウ</t>
    </rPh>
    <rPh sb="4" eb="6">
      <t>ケイスウ</t>
    </rPh>
    <phoneticPr fontId="8"/>
  </si>
  <si>
    <t>H×就業係数</t>
    <rPh sb="2" eb="4">
      <t>シュウギョウ</t>
    </rPh>
    <rPh sb="4" eb="6">
      <t>ケイスウ</t>
    </rPh>
    <phoneticPr fontId="8"/>
  </si>
  <si>
    <t>P×就業係数</t>
    <rPh sb="2" eb="4">
      <t>シュウギョウ</t>
    </rPh>
    <rPh sb="4" eb="6">
      <t>ケイスウ</t>
    </rPh>
    <phoneticPr fontId="8"/>
  </si>
  <si>
    <t>　（１）　経済波及効果</t>
    <phoneticPr fontId="5"/>
  </si>
  <si>
    <t>最終需要額</t>
    <rPh sb="0" eb="2">
      <t>サイシュウ</t>
    </rPh>
    <rPh sb="2" eb="4">
      <t>ジュヨウ</t>
    </rPh>
    <rPh sb="4" eb="5">
      <t>ガク</t>
    </rPh>
    <phoneticPr fontId="8"/>
  </si>
  <si>
    <t>　うち県内最終需要額</t>
    <rPh sb="3" eb="5">
      <t>ケンナイ</t>
    </rPh>
    <rPh sb="5" eb="7">
      <t>サイシュウ</t>
    </rPh>
    <rPh sb="7" eb="9">
      <t>ジュヨウ</t>
    </rPh>
    <rPh sb="9" eb="10">
      <t>ガク</t>
    </rPh>
    <phoneticPr fontId="5"/>
  </si>
  <si>
    <t>最終需要増加額</t>
    <rPh sb="0" eb="2">
      <t>サイシュウ</t>
    </rPh>
    <rPh sb="2" eb="4">
      <t>ジュヨウ</t>
    </rPh>
    <rPh sb="4" eb="7">
      <t>ゾウカガク</t>
    </rPh>
    <phoneticPr fontId="5"/>
  </si>
  <si>
    <t xml:space="preserve"> × 就業係数</t>
    <rPh sb="5" eb="7">
      <t>ケイスウ</t>
    </rPh>
    <phoneticPr fontId="5"/>
  </si>
  <si>
    <t>就業誘発者数</t>
    <rPh sb="2" eb="4">
      <t>ユウハツ</t>
    </rPh>
    <rPh sb="4" eb="5">
      <t>シャ</t>
    </rPh>
    <rPh sb="5" eb="6">
      <t>スウ</t>
    </rPh>
    <phoneticPr fontId="5"/>
  </si>
  <si>
    <t xml:space="preserve"> × 投入係数</t>
    <rPh sb="3" eb="5">
      <t>トウニュウ</t>
    </rPh>
    <rPh sb="5" eb="7">
      <t>ケイスウ</t>
    </rPh>
    <phoneticPr fontId="5"/>
  </si>
  <si>
    <t>原材料投入額</t>
    <rPh sb="0" eb="3">
      <t>ゲンザイリョウ</t>
    </rPh>
    <rPh sb="3" eb="6">
      <t>トウニュウガク</t>
    </rPh>
    <phoneticPr fontId="5"/>
  </si>
  <si>
    <t>第1次間接波及効果</t>
    <phoneticPr fontId="5"/>
  </si>
  <si>
    <t>（原材料投入額+粗付加価値額）</t>
    <phoneticPr fontId="5"/>
  </si>
  <si>
    <t>第2次間接波及効果</t>
    <phoneticPr fontId="5"/>
  </si>
  <si>
    <t>（原材料投入額+粗付加価値額）</t>
    <phoneticPr fontId="5"/>
  </si>
  <si>
    <t>需要増加額の入力</t>
    <rPh sb="0" eb="2">
      <t>ジュヨウ</t>
    </rPh>
    <rPh sb="2" eb="4">
      <t>ゾウカ</t>
    </rPh>
    <rPh sb="4" eb="5">
      <t>ガク</t>
    </rPh>
    <rPh sb="6" eb="8">
      <t>ニュウリョク</t>
    </rPh>
    <phoneticPr fontId="5"/>
  </si>
  <si>
    <t>3）</t>
    <phoneticPr fontId="5"/>
  </si>
  <si>
    <t>4)</t>
    <phoneticPr fontId="5"/>
  </si>
  <si>
    <t>需要増加額を該当する産業部門に直接入力します。</t>
    <rPh sb="0" eb="2">
      <t>ジュヨウ</t>
    </rPh>
    <rPh sb="2" eb="4">
      <t>ゾウカ</t>
    </rPh>
    <rPh sb="4" eb="5">
      <t>ガク</t>
    </rPh>
    <rPh sb="6" eb="8">
      <t>ガイトウ</t>
    </rPh>
    <rPh sb="10" eb="12">
      <t>サンギョウ</t>
    </rPh>
    <rPh sb="12" eb="14">
      <t>ブモン</t>
    </rPh>
    <rPh sb="15" eb="17">
      <t>チョクセツ</t>
    </rPh>
    <rPh sb="17" eb="19">
      <t>ニュウリョク</t>
    </rPh>
    <phoneticPr fontId="5"/>
  </si>
  <si>
    <t>6)</t>
    <phoneticPr fontId="5"/>
  </si>
  <si>
    <t>生産者価格</t>
    <rPh sb="0" eb="3">
      <t>セイサンシャ</t>
    </rPh>
    <rPh sb="3" eb="5">
      <t>カカク</t>
    </rPh>
    <phoneticPr fontId="5"/>
  </si>
  <si>
    <t>7)</t>
    <phoneticPr fontId="5"/>
  </si>
  <si>
    <t>8）</t>
    <phoneticPr fontId="5"/>
  </si>
  <si>
    <t>◆</t>
    <phoneticPr fontId="5"/>
  </si>
  <si>
    <t>価格の種類</t>
    <rPh sb="0" eb="2">
      <t>カカク</t>
    </rPh>
    <rPh sb="3" eb="5">
      <t>シュルイ</t>
    </rPh>
    <phoneticPr fontId="5"/>
  </si>
  <si>
    <t>・</t>
    <phoneticPr fontId="5"/>
  </si>
  <si>
    <t>購入者価格</t>
    <rPh sb="0" eb="2">
      <t>コウニュウ</t>
    </rPh>
    <rPh sb="2" eb="3">
      <t>シャ</t>
    </rPh>
    <rPh sb="3" eb="5">
      <t>カカク</t>
    </rPh>
    <phoneticPr fontId="5"/>
  </si>
  <si>
    <t>： 店頭で販売するときの価格</t>
    <rPh sb="2" eb="4">
      <t>テントウ</t>
    </rPh>
    <rPh sb="5" eb="7">
      <t>ハンバイ</t>
    </rPh>
    <phoneticPr fontId="3"/>
  </si>
  <si>
    <t>： 生産者が出荷するときの価格</t>
    <phoneticPr fontId="5"/>
  </si>
  <si>
    <t>4　価格の種類をプルダウンで選択してください。</t>
    <rPh sb="2" eb="4">
      <t>カカク</t>
    </rPh>
    <rPh sb="5" eb="7">
      <t>シュルイ</t>
    </rPh>
    <rPh sb="14" eb="16">
      <t>センタク</t>
    </rPh>
    <phoneticPr fontId="5"/>
  </si>
  <si>
    <t>5　消費転換係数を入力してください。</t>
    <rPh sb="2" eb="4">
      <t>ショウヒ</t>
    </rPh>
    <rPh sb="4" eb="6">
      <t>テンカン</t>
    </rPh>
    <rPh sb="6" eb="8">
      <t>ケイスウ</t>
    </rPh>
    <rPh sb="9" eb="11">
      <t>ニュウリョク</t>
    </rPh>
    <phoneticPr fontId="5"/>
  </si>
  <si>
    <t>価格の種類を選択</t>
    <rPh sb="0" eb="2">
      <t>カカク</t>
    </rPh>
    <rPh sb="3" eb="5">
      <t>シュルイ</t>
    </rPh>
    <rPh sb="6" eb="8">
      <t>センタク</t>
    </rPh>
    <phoneticPr fontId="5"/>
  </si>
  <si>
    <t>「生産者価格」か「購入者価格」かをプルダウンで選択します。
　※　購入者価格：店頭で販売するときの価格
　　　生産者価格：生産者が出荷するときの価格</t>
    <rPh sb="1" eb="4">
      <t>セイサンシャ</t>
    </rPh>
    <rPh sb="4" eb="6">
      <t>カカク</t>
    </rPh>
    <rPh sb="9" eb="12">
      <t>コウニュウシャ</t>
    </rPh>
    <rPh sb="12" eb="14">
      <t>カカク</t>
    </rPh>
    <rPh sb="23" eb="25">
      <t>センタク</t>
    </rPh>
    <rPh sb="33" eb="36">
      <t>コウニュウシャ</t>
    </rPh>
    <rPh sb="36" eb="38">
      <t>カカク</t>
    </rPh>
    <rPh sb="39" eb="41">
      <t>テントウ</t>
    </rPh>
    <rPh sb="42" eb="44">
      <t>ハンバイ</t>
    </rPh>
    <rPh sb="49" eb="51">
      <t>カカク</t>
    </rPh>
    <rPh sb="55" eb="58">
      <t>セイサンシャ</t>
    </rPh>
    <rPh sb="58" eb="60">
      <t>カカク</t>
    </rPh>
    <rPh sb="61" eb="64">
      <t>セイサンシャ</t>
    </rPh>
    <rPh sb="65" eb="67">
      <t>シュッカ</t>
    </rPh>
    <rPh sb="72" eb="74">
      <t>カカク</t>
    </rPh>
    <phoneticPr fontId="5"/>
  </si>
  <si>
    <t>マージン率表</t>
    <rPh sb="4" eb="5">
      <t>リツ</t>
    </rPh>
    <rPh sb="5" eb="6">
      <t>ヒョウ</t>
    </rPh>
    <phoneticPr fontId="5"/>
  </si>
  <si>
    <t>商業
マージン</t>
    <rPh sb="0" eb="2">
      <t>ショウギョウ</t>
    </rPh>
    <phoneticPr fontId="2"/>
  </si>
  <si>
    <t>運輸
マージン</t>
    <rPh sb="0" eb="2">
      <t>ウンユ</t>
    </rPh>
    <phoneticPr fontId="2"/>
  </si>
  <si>
    <t>マージン率を求めています（商業・運輸は除く）。</t>
    <rPh sb="4" eb="5">
      <t>リツ</t>
    </rPh>
    <rPh sb="6" eb="7">
      <t>モト</t>
    </rPh>
    <rPh sb="13" eb="15">
      <t>ショウギョウ</t>
    </rPh>
    <rPh sb="16" eb="18">
      <t>ウンユ</t>
    </rPh>
    <rPh sb="19" eb="20">
      <t>ノゾ</t>
    </rPh>
    <phoneticPr fontId="5"/>
  </si>
  <si>
    <t>購入者価格から生産者価格への変換</t>
    <rPh sb="0" eb="3">
      <t>コウニュウシャ</t>
    </rPh>
    <rPh sb="3" eb="5">
      <t>カカク</t>
    </rPh>
    <rPh sb="7" eb="10">
      <t>セイサンシャ</t>
    </rPh>
    <rPh sb="10" eb="12">
      <t>カカク</t>
    </rPh>
    <rPh sb="14" eb="16">
      <t>ヘンカン</t>
    </rPh>
    <phoneticPr fontId="67"/>
  </si>
  <si>
    <t>最終需要額</t>
    <rPh sb="0" eb="2">
      <t>サイシュウ</t>
    </rPh>
    <rPh sb="2" eb="4">
      <t>ジュヨウ</t>
    </rPh>
    <rPh sb="4" eb="5">
      <t>ガク</t>
    </rPh>
    <phoneticPr fontId="67"/>
  </si>
  <si>
    <t>マージン率</t>
    <rPh sb="4" eb="5">
      <t>リツ</t>
    </rPh>
    <phoneticPr fontId="5"/>
  </si>
  <si>
    <t>マージン額</t>
    <rPh sb="4" eb="5">
      <t>ガク</t>
    </rPh>
    <phoneticPr fontId="5"/>
  </si>
  <si>
    <t>(購入者価格)</t>
  </si>
  <si>
    <t>商業</t>
    <rPh sb="0" eb="2">
      <t>ショウギョウ</t>
    </rPh>
    <phoneticPr fontId="5"/>
  </si>
  <si>
    <t>運輸</t>
    <rPh sb="0" eb="2">
      <t>ウンユ</t>
    </rPh>
    <phoneticPr fontId="5"/>
  </si>
  <si>
    <t>振り分け</t>
    <rPh sb="0" eb="1">
      <t>フ</t>
    </rPh>
    <rPh sb="2" eb="3">
      <t>ワ</t>
    </rPh>
    <phoneticPr fontId="5"/>
  </si>
  <si>
    <t>(生産者価格)</t>
  </si>
  <si>
    <t>a</t>
  </si>
  <si>
    <t>b</t>
    <phoneticPr fontId="5"/>
  </si>
  <si>
    <t>c</t>
    <phoneticPr fontId="5"/>
  </si>
  <si>
    <t>d=a×b</t>
    <phoneticPr fontId="5"/>
  </si>
  <si>
    <t>e=a×c</t>
    <phoneticPr fontId="5"/>
  </si>
  <si>
    <t>f=d+e</t>
    <phoneticPr fontId="5"/>
  </si>
  <si>
    <t>f</t>
    <phoneticPr fontId="5"/>
  </si>
  <si>
    <t>g</t>
    <phoneticPr fontId="5"/>
  </si>
  <si>
    <t>＜部門別＞経済波及効果推計表</t>
    <rPh sb="1" eb="3">
      <t>ブモン</t>
    </rPh>
    <rPh sb="3" eb="4">
      <t>ベツ</t>
    </rPh>
    <rPh sb="5" eb="7">
      <t>ケイザイ</t>
    </rPh>
    <rPh sb="7" eb="11">
      <t>ハキュウコウカ</t>
    </rPh>
    <rPh sb="11" eb="13">
      <t>スイケイ</t>
    </rPh>
    <rPh sb="13" eb="14">
      <t>ヒョウ</t>
    </rPh>
    <phoneticPr fontId="5"/>
  </si>
  <si>
    <t xml:space="preserve">分析テーマ ： </t>
    <phoneticPr fontId="5"/>
  </si>
  <si>
    <t>直接需要＝県内生産増加額</t>
    <rPh sb="0" eb="2">
      <t>チョクセツ</t>
    </rPh>
    <rPh sb="2" eb="4">
      <t>ジュヨウ</t>
    </rPh>
    <rPh sb="5" eb="7">
      <t>ケンナイ</t>
    </rPh>
    <rPh sb="7" eb="9">
      <t>セイサン</t>
    </rPh>
    <rPh sb="9" eb="12">
      <t>ゾウカガク</t>
    </rPh>
    <phoneticPr fontId="5"/>
  </si>
  <si>
    <t>民間法人企業</t>
    <rPh sb="0" eb="2">
      <t>ミンカン</t>
    </rPh>
    <rPh sb="2" eb="4">
      <t>ホウジン</t>
    </rPh>
    <rPh sb="4" eb="6">
      <t>キギョウ</t>
    </rPh>
    <phoneticPr fontId="5"/>
  </si>
  <si>
    <t>公的企業</t>
    <rPh sb="0" eb="2">
      <t>コウテキ</t>
    </rPh>
    <rPh sb="2" eb="4">
      <t>キギョウ</t>
    </rPh>
    <phoneticPr fontId="5"/>
  </si>
  <si>
    <t>農林水産業</t>
    <rPh sb="0" eb="2">
      <t>ノウリン</t>
    </rPh>
    <rPh sb="2" eb="4">
      <t>スイサン</t>
    </rPh>
    <rPh sb="4" eb="5">
      <t>ギョウ</t>
    </rPh>
    <phoneticPr fontId="5"/>
  </si>
  <si>
    <t>その他産業</t>
    <rPh sb="2" eb="3">
      <t>タ</t>
    </rPh>
    <rPh sb="3" eb="5">
      <t>サンギョウ</t>
    </rPh>
    <phoneticPr fontId="5"/>
  </si>
  <si>
    <t>金融機関</t>
    <rPh sb="0" eb="2">
      <t>キンユウ</t>
    </rPh>
    <rPh sb="2" eb="4">
      <t>キカン</t>
    </rPh>
    <phoneticPr fontId="5"/>
  </si>
  <si>
    <t>平成13年度</t>
    <rPh sb="0" eb="2">
      <t>ヘイセイ</t>
    </rPh>
    <rPh sb="4" eb="6">
      <t>ネンド</t>
    </rPh>
    <phoneticPr fontId="5"/>
  </si>
  <si>
    <t>平成14年度</t>
    <rPh sb="0" eb="2">
      <t>ヘイセイ</t>
    </rPh>
    <rPh sb="4" eb="6">
      <t>ネンド</t>
    </rPh>
    <phoneticPr fontId="5"/>
  </si>
  <si>
    <t>平成15年度</t>
    <rPh sb="0" eb="2">
      <t>ヘイセイ</t>
    </rPh>
    <rPh sb="4" eb="6">
      <t>ネンド</t>
    </rPh>
    <phoneticPr fontId="5"/>
  </si>
  <si>
    <t>平成16年度</t>
    <rPh sb="0" eb="2">
      <t>ヘイセイ</t>
    </rPh>
    <rPh sb="4" eb="6">
      <t>ネンド</t>
    </rPh>
    <phoneticPr fontId="5"/>
  </si>
  <si>
    <t>平成17年度</t>
    <rPh sb="0" eb="2">
      <t>ヘイセイ</t>
    </rPh>
    <rPh sb="4" eb="6">
      <t>ネンド</t>
    </rPh>
    <phoneticPr fontId="5"/>
  </si>
  <si>
    <t>平成18年度</t>
    <rPh sb="0" eb="2">
      <t>ヘイセイ</t>
    </rPh>
    <rPh sb="4" eb="6">
      <t>ネンド</t>
    </rPh>
    <phoneticPr fontId="5"/>
  </si>
  <si>
    <t>平成19年度</t>
    <rPh sb="0" eb="2">
      <t>ヘイセイ</t>
    </rPh>
    <rPh sb="4" eb="6">
      <t>ネンド</t>
    </rPh>
    <phoneticPr fontId="5"/>
  </si>
  <si>
    <t>平成20年度</t>
    <rPh sb="0" eb="2">
      <t>ヘイセイ</t>
    </rPh>
    <rPh sb="4" eb="6">
      <t>ネンド</t>
    </rPh>
    <phoneticPr fontId="5"/>
  </si>
  <si>
    <t>平成21年度</t>
    <rPh sb="0" eb="2">
      <t>ヘイセイ</t>
    </rPh>
    <rPh sb="4" eb="6">
      <t>ネンド</t>
    </rPh>
    <phoneticPr fontId="5"/>
  </si>
  <si>
    <t>平成22年度</t>
    <rPh sb="0" eb="2">
      <t>ヘイセイ</t>
    </rPh>
    <rPh sb="4" eb="6">
      <t>ネンド</t>
    </rPh>
    <phoneticPr fontId="5"/>
  </si>
  <si>
    <t>平成23年度</t>
    <rPh sb="0" eb="2">
      <t>ヘイセイ</t>
    </rPh>
    <rPh sb="4" eb="6">
      <t>ネンド</t>
    </rPh>
    <phoneticPr fontId="5"/>
  </si>
  <si>
    <t>平成24年度</t>
    <rPh sb="0" eb="2">
      <t>ヘイセイ</t>
    </rPh>
    <rPh sb="4" eb="6">
      <t>ネンド</t>
    </rPh>
    <phoneticPr fontId="5"/>
  </si>
  <si>
    <t>平成25年度</t>
    <rPh sb="0" eb="2">
      <t>ヘイセイ</t>
    </rPh>
    <rPh sb="4" eb="6">
      <t>ネンド</t>
    </rPh>
    <phoneticPr fontId="5"/>
  </si>
  <si>
    <t>間接税</t>
    <rPh sb="0" eb="3">
      <t>カンセツゼイ</t>
    </rPh>
    <phoneticPr fontId="5"/>
  </si>
  <si>
    <t>産業別内訳</t>
    <rPh sb="0" eb="2">
      <t>サンギョウ</t>
    </rPh>
    <rPh sb="2" eb="3">
      <t>ベツ</t>
    </rPh>
    <rPh sb="3" eb="5">
      <t>ウチワケ</t>
    </rPh>
    <phoneticPr fontId="5"/>
  </si>
  <si>
    <t>合計</t>
    <rPh sb="0" eb="2">
      <t>ゴウケイ</t>
    </rPh>
    <phoneticPr fontId="5"/>
  </si>
  <si>
    <t>農業</t>
    <rPh sb="0" eb="2">
      <t>ノウギョウ</t>
    </rPh>
    <phoneticPr fontId="5"/>
  </si>
  <si>
    <t>林業</t>
    <rPh sb="0" eb="2">
      <t>リンギョウ</t>
    </rPh>
    <phoneticPr fontId="5"/>
  </si>
  <si>
    <t>水産業</t>
    <rPh sb="0" eb="3">
      <t>スイサンギョウ</t>
    </rPh>
    <phoneticPr fontId="5"/>
  </si>
  <si>
    <t>鉱業</t>
    <rPh sb="0" eb="2">
      <t>コウギョウ</t>
    </rPh>
    <phoneticPr fontId="5"/>
  </si>
  <si>
    <t>製造業</t>
    <rPh sb="0" eb="3">
      <t>セイゾウギョウ</t>
    </rPh>
    <phoneticPr fontId="5"/>
  </si>
  <si>
    <t>建設業</t>
    <rPh sb="0" eb="3">
      <t>ケンセツギョウ</t>
    </rPh>
    <phoneticPr fontId="5"/>
  </si>
  <si>
    <t>電気･ｶﾞｽ･水道業</t>
    <phoneticPr fontId="5"/>
  </si>
  <si>
    <t>卸売･小売業</t>
    <phoneticPr fontId="5"/>
  </si>
  <si>
    <t>金融･保険業</t>
    <phoneticPr fontId="5"/>
  </si>
  <si>
    <t>不動産業</t>
    <phoneticPr fontId="5"/>
  </si>
  <si>
    <t>　</t>
    <phoneticPr fontId="5"/>
  </si>
  <si>
    <t>運輸業</t>
    <rPh sb="0" eb="2">
      <t>ウンユ</t>
    </rPh>
    <rPh sb="2" eb="3">
      <t>ギョウ</t>
    </rPh>
    <phoneticPr fontId="5"/>
  </si>
  <si>
    <t>情報通信業</t>
    <rPh sb="0" eb="2">
      <t>ジョウホウ</t>
    </rPh>
    <rPh sb="2" eb="5">
      <t>ツウシンギョウ</t>
    </rPh>
    <phoneticPr fontId="5"/>
  </si>
  <si>
    <t>県内総生産（名目）の推移</t>
    <rPh sb="0" eb="2">
      <t>ケンナイ</t>
    </rPh>
    <rPh sb="2" eb="5">
      <t>ソウセイサン</t>
    </rPh>
    <rPh sb="6" eb="8">
      <t>メイモク</t>
    </rPh>
    <rPh sb="10" eb="12">
      <t>スイイ</t>
    </rPh>
    <phoneticPr fontId="5"/>
  </si>
  <si>
    <t>県内総生産</t>
    <rPh sb="0" eb="2">
      <t>ケンナイ</t>
    </rPh>
    <rPh sb="2" eb="5">
      <t>ソウセイサン</t>
    </rPh>
    <phoneticPr fontId="5"/>
  </si>
  <si>
    <t>小計</t>
    <rPh sb="0" eb="2">
      <t>ショウケイ</t>
    </rPh>
    <phoneticPr fontId="5"/>
  </si>
  <si>
    <t>対家計民間非営利ｻｰﾋﾞｽ生産者</t>
    <phoneticPr fontId="5"/>
  </si>
  <si>
    <t>　</t>
    <phoneticPr fontId="5"/>
  </si>
  <si>
    <t>間接税比率の推移</t>
    <rPh sb="0" eb="3">
      <t>カンセツゼイ</t>
    </rPh>
    <rPh sb="3" eb="5">
      <t>ヒリツ</t>
    </rPh>
    <rPh sb="6" eb="8">
      <t>スイイ</t>
    </rPh>
    <phoneticPr fontId="5"/>
  </si>
  <si>
    <t>　</t>
    <phoneticPr fontId="5"/>
  </si>
  <si>
    <t>平成26年度</t>
    <phoneticPr fontId="38"/>
  </si>
  <si>
    <t>（単位：百万円）</t>
    <phoneticPr fontId="38"/>
  </si>
  <si>
    <t>平成26年度</t>
    <rPh sb="0" eb="2">
      <t>ヘイセイ</t>
    </rPh>
    <rPh sb="4" eb="6">
      <t>ネンド</t>
    </rPh>
    <phoneticPr fontId="5"/>
  </si>
  <si>
    <t>（単位：百万円）</t>
    <phoneticPr fontId="38"/>
  </si>
  <si>
    <t>サービス業
（産業）</t>
    <phoneticPr fontId="5"/>
  </si>
  <si>
    <t>政府ｻｰﾋﾞｽ
生産者</t>
    <phoneticPr fontId="5"/>
  </si>
  <si>
    <t>産業別内訳（「輸入品に課される税・関税」を除く）</t>
    <rPh sb="0" eb="2">
      <t>サンギョウ</t>
    </rPh>
    <rPh sb="2" eb="3">
      <t>ベツ</t>
    </rPh>
    <rPh sb="3" eb="5">
      <t>ウチワケ</t>
    </rPh>
    <rPh sb="7" eb="9">
      <t>ユニュウ</t>
    </rPh>
    <rPh sb="9" eb="10">
      <t>ヒン</t>
    </rPh>
    <rPh sb="11" eb="12">
      <t>カ</t>
    </rPh>
    <rPh sb="15" eb="16">
      <t>ゼイ</t>
    </rPh>
    <rPh sb="17" eb="19">
      <t>カンゼイ</t>
    </rPh>
    <rPh sb="21" eb="22">
      <t>ノゾ</t>
    </rPh>
    <phoneticPr fontId="5"/>
  </si>
  <si>
    <t>雇用者報酬</t>
    <rPh sb="0" eb="3">
      <t>コヨウシャ</t>
    </rPh>
    <rPh sb="3" eb="5">
      <t>ホウシュウ</t>
    </rPh>
    <phoneticPr fontId="61"/>
  </si>
  <si>
    <t>非金融
法人企業</t>
    <rPh sb="0" eb="1">
      <t>ヒ</t>
    </rPh>
    <rPh sb="1" eb="3">
      <t>キンユウ</t>
    </rPh>
    <rPh sb="4" eb="6">
      <t>ホウジン</t>
    </rPh>
    <rPh sb="6" eb="8">
      <t>キギョウ</t>
    </rPh>
    <phoneticPr fontId="5"/>
  </si>
  <si>
    <t>法人企業・営業余剰</t>
    <rPh sb="0" eb="2">
      <t>ホウジン</t>
    </rPh>
    <rPh sb="2" eb="4">
      <t>キギョウ</t>
    </rPh>
    <rPh sb="5" eb="7">
      <t>エイギョウ</t>
    </rPh>
    <rPh sb="7" eb="9">
      <t>ヨジョウ</t>
    </rPh>
    <phoneticPr fontId="5"/>
  </si>
  <si>
    <t>非法人企業・営業余剰</t>
    <rPh sb="0" eb="1">
      <t>ヒ</t>
    </rPh>
    <rPh sb="1" eb="3">
      <t>ホウジン</t>
    </rPh>
    <rPh sb="3" eb="5">
      <t>キギョウ</t>
    </rPh>
    <rPh sb="6" eb="8">
      <t>エイギョウ</t>
    </rPh>
    <rPh sb="8" eb="10">
      <t>ヨジョウ</t>
    </rPh>
    <phoneticPr fontId="38"/>
  </si>
  <si>
    <t>県内
雇用者報酬</t>
    <rPh sb="0" eb="2">
      <t>ケンナイ</t>
    </rPh>
    <rPh sb="3" eb="6">
      <t>コヨウシャ</t>
    </rPh>
    <rPh sb="6" eb="8">
      <t>ホウシュウ</t>
    </rPh>
    <phoneticPr fontId="38"/>
  </si>
  <si>
    <t>　企業所得（法人企業の分配所得受払後）</t>
    <rPh sb="1" eb="3">
      <t>キギョウ</t>
    </rPh>
    <rPh sb="3" eb="5">
      <t>ショトク</t>
    </rPh>
    <rPh sb="6" eb="8">
      <t>ホウジン</t>
    </rPh>
    <rPh sb="8" eb="10">
      <t>キギョウ</t>
    </rPh>
    <rPh sb="11" eb="13">
      <t>ブンパイ</t>
    </rPh>
    <rPh sb="13" eb="15">
      <t>ショトク</t>
    </rPh>
    <rPh sb="15" eb="17">
      <t>ウケハライ</t>
    </rPh>
    <rPh sb="17" eb="18">
      <t>ゴ</t>
    </rPh>
    <phoneticPr fontId="5"/>
  </si>
  <si>
    <t>個人直接税</t>
    <rPh sb="0" eb="2">
      <t>コジン</t>
    </rPh>
    <rPh sb="2" eb="5">
      <t>チョクセツゼイ</t>
    </rPh>
    <phoneticPr fontId="38"/>
  </si>
  <si>
    <t>法人直接税</t>
    <rPh sb="0" eb="2">
      <t>ホウジン</t>
    </rPh>
    <rPh sb="2" eb="5">
      <t>チョクセツゼイ</t>
    </rPh>
    <phoneticPr fontId="38"/>
  </si>
  <si>
    <t>（単位：百万円）</t>
    <phoneticPr fontId="38"/>
  </si>
  <si>
    <r>
      <t xml:space="preserve">雇用者報酬・
企業所得
（個人企業）
</t>
    </r>
    <r>
      <rPr>
        <sz val="10"/>
        <color rgb="FFFF0000"/>
        <rFont val="ＭＳ Ｐゴシック"/>
        <family val="3"/>
        <charset val="128"/>
      </rPr>
      <t>A=B+D</t>
    </r>
    <rPh sb="0" eb="3">
      <t>コヨウシャ</t>
    </rPh>
    <rPh sb="3" eb="5">
      <t>ホウシュウ</t>
    </rPh>
    <rPh sb="7" eb="9">
      <t>キギョウ</t>
    </rPh>
    <rPh sb="9" eb="11">
      <t>ショトク</t>
    </rPh>
    <rPh sb="13" eb="15">
      <t>コジン</t>
    </rPh>
    <rPh sb="15" eb="17">
      <t>キギョウ</t>
    </rPh>
    <phoneticPr fontId="5"/>
  </si>
  <si>
    <r>
      <t xml:space="preserve">雇用者報酬
</t>
    </r>
    <r>
      <rPr>
        <sz val="10"/>
        <color rgb="FFFF0000"/>
        <rFont val="ＭＳ Ｐゴシック"/>
        <family val="3"/>
        <charset val="128"/>
      </rPr>
      <t>B</t>
    </r>
    <rPh sb="0" eb="3">
      <t>コヨウシャ</t>
    </rPh>
    <rPh sb="3" eb="5">
      <t>ホウシュウ</t>
    </rPh>
    <phoneticPr fontId="61"/>
  </si>
  <si>
    <r>
      <t>　個人企業（持ち家除く）　</t>
    </r>
    <r>
      <rPr>
        <sz val="10"/>
        <color rgb="FFFF0000"/>
        <rFont val="ＭＳ Ｐゴシック"/>
        <family val="3"/>
        <charset val="128"/>
      </rPr>
      <t>D</t>
    </r>
    <rPh sb="1" eb="3">
      <t>コジン</t>
    </rPh>
    <rPh sb="3" eb="5">
      <t>キギョウ</t>
    </rPh>
    <rPh sb="6" eb="7">
      <t>モ</t>
    </rPh>
    <rPh sb="8" eb="9">
      <t>イエ</t>
    </rPh>
    <rPh sb="9" eb="10">
      <t>ノゾ</t>
    </rPh>
    <phoneticPr fontId="5"/>
  </si>
  <si>
    <r>
      <t>　法人企業　</t>
    </r>
    <r>
      <rPr>
        <sz val="10"/>
        <color rgb="FFFF0000"/>
        <rFont val="ＭＳ Ｐゴシック"/>
        <family val="3"/>
        <charset val="128"/>
      </rPr>
      <t>C</t>
    </r>
    <rPh sb="1" eb="3">
      <t>ホウジン</t>
    </rPh>
    <rPh sb="3" eb="5">
      <t>キギョウ</t>
    </rPh>
    <phoneticPr fontId="5"/>
  </si>
  <si>
    <r>
      <t xml:space="preserve">家計（個人企業を含む)
</t>
    </r>
    <r>
      <rPr>
        <sz val="10"/>
        <color rgb="FFFF0000"/>
        <rFont val="ＭＳ Ｐゴシック"/>
        <family val="3"/>
        <charset val="128"/>
      </rPr>
      <t>E</t>
    </r>
    <phoneticPr fontId="38"/>
  </si>
  <si>
    <r>
      <t>　</t>
    </r>
    <r>
      <rPr>
        <sz val="10"/>
        <color rgb="FFFF0000"/>
        <rFont val="ＭＳ Ｐゴシック"/>
        <family val="3"/>
        <charset val="128"/>
      </rPr>
      <t>F</t>
    </r>
    <phoneticPr fontId="38"/>
  </si>
  <si>
    <r>
      <t xml:space="preserve">法人直接税
係数
</t>
    </r>
    <r>
      <rPr>
        <sz val="10"/>
        <color rgb="FFFF0000"/>
        <rFont val="ＭＳ Ｐゴシック"/>
        <family val="3"/>
        <charset val="128"/>
      </rPr>
      <t>F/C</t>
    </r>
    <rPh sb="2" eb="5">
      <t>チョクセツゼイ</t>
    </rPh>
    <rPh sb="6" eb="8">
      <t>ケイスウ</t>
    </rPh>
    <phoneticPr fontId="38"/>
  </si>
  <si>
    <r>
      <t xml:space="preserve">個人直接税
係数
</t>
    </r>
    <r>
      <rPr>
        <sz val="10"/>
        <color rgb="FFFF0000"/>
        <rFont val="ＭＳ Ｐゴシック"/>
        <family val="3"/>
        <charset val="128"/>
      </rPr>
      <t>E/A</t>
    </r>
    <rPh sb="0" eb="2">
      <t>コジン</t>
    </rPh>
    <rPh sb="2" eb="5">
      <t>チョクセツゼイ</t>
    </rPh>
    <rPh sb="6" eb="8">
      <t>ケイスウ</t>
    </rPh>
    <phoneticPr fontId="38"/>
  </si>
  <si>
    <t>営業余剰率</t>
    <rPh sb="0" eb="2">
      <t>エイギョウ</t>
    </rPh>
    <rPh sb="2" eb="4">
      <t>ヨジョウ</t>
    </rPh>
    <rPh sb="4" eb="5">
      <t>リツ</t>
    </rPh>
    <phoneticPr fontId="38"/>
  </si>
  <si>
    <t>法人直接税</t>
    <rPh sb="0" eb="2">
      <t>ホウジン</t>
    </rPh>
    <rPh sb="2" eb="5">
      <t>チョクセツゼイ</t>
    </rPh>
    <phoneticPr fontId="38"/>
  </si>
  <si>
    <t>T</t>
    <phoneticPr fontId="38"/>
  </si>
  <si>
    <t>V</t>
    <phoneticPr fontId="38"/>
  </si>
  <si>
    <t>営業余剰
誘発額</t>
    <rPh sb="0" eb="2">
      <t>エイギョウ</t>
    </rPh>
    <rPh sb="2" eb="4">
      <t>ヨジョウ</t>
    </rPh>
    <rPh sb="5" eb="7">
      <t>ユウハツ</t>
    </rPh>
    <rPh sb="7" eb="8">
      <t>ガク</t>
    </rPh>
    <phoneticPr fontId="38"/>
  </si>
  <si>
    <t>個人直接税</t>
    <rPh sb="0" eb="2">
      <t>コジン</t>
    </rPh>
    <rPh sb="2" eb="5">
      <t>チョクセツゼイ</t>
    </rPh>
    <phoneticPr fontId="38"/>
  </si>
  <si>
    <t>間接税</t>
    <rPh sb="0" eb="2">
      <t>カンセツ</t>
    </rPh>
    <rPh sb="2" eb="3">
      <t>ゼイ</t>
    </rPh>
    <phoneticPr fontId="38"/>
  </si>
  <si>
    <t>間接税
（関税等除く）
D</t>
    <rPh sb="0" eb="3">
      <t>カンセツゼイ</t>
    </rPh>
    <rPh sb="5" eb="7">
      <t>カンゼイ</t>
    </rPh>
    <rPh sb="7" eb="8">
      <t>トウ</t>
    </rPh>
    <rPh sb="8" eb="9">
      <t>ノゾ</t>
    </rPh>
    <phoneticPr fontId="5"/>
  </si>
  <si>
    <t>（控除）
経常補助金
E</t>
    <rPh sb="1" eb="3">
      <t>コウジョ</t>
    </rPh>
    <rPh sb="5" eb="7">
      <t>ケイジョウ</t>
    </rPh>
    <rPh sb="7" eb="10">
      <t>ホジョキン</t>
    </rPh>
    <phoneticPr fontId="5"/>
  </si>
  <si>
    <t>雇用者所得
A</t>
    <rPh sb="0" eb="3">
      <t>コヨウシャ</t>
    </rPh>
    <rPh sb="3" eb="5">
      <t>ショトク</t>
    </rPh>
    <phoneticPr fontId="5"/>
  </si>
  <si>
    <t>営業余剰
B</t>
    <rPh sb="0" eb="2">
      <t>エイギョウ</t>
    </rPh>
    <rPh sb="2" eb="4">
      <t>ヨジョウ</t>
    </rPh>
    <phoneticPr fontId="5"/>
  </si>
  <si>
    <t>資本減耗引当
C</t>
    <rPh sb="0" eb="2">
      <t>シホン</t>
    </rPh>
    <rPh sb="2" eb="4">
      <t>ゲンモウ</t>
    </rPh>
    <rPh sb="4" eb="6">
      <t>ヒキアテ</t>
    </rPh>
    <phoneticPr fontId="5"/>
  </si>
  <si>
    <t>県内生産額
F</t>
    <rPh sb="0" eb="2">
      <t>ケンナイ</t>
    </rPh>
    <rPh sb="2" eb="5">
      <t>セイサンガク</t>
    </rPh>
    <phoneticPr fontId="5"/>
  </si>
  <si>
    <t>※粗付加価値率は、ＳＮＡに合わせるため家計外消費を除いている。</t>
    <rPh sb="1" eb="2">
      <t>アラ</t>
    </rPh>
    <rPh sb="2" eb="4">
      <t>フカ</t>
    </rPh>
    <rPh sb="4" eb="6">
      <t>カチ</t>
    </rPh>
    <rPh sb="6" eb="7">
      <t>リツ</t>
    </rPh>
    <rPh sb="13" eb="14">
      <t>ア</t>
    </rPh>
    <rPh sb="19" eb="21">
      <t>カケイ</t>
    </rPh>
    <rPh sb="21" eb="22">
      <t>ガイ</t>
    </rPh>
    <rPh sb="22" eb="24">
      <t>ショウヒ</t>
    </rPh>
    <rPh sb="25" eb="26">
      <t>ノゾ</t>
    </rPh>
    <phoneticPr fontId="5"/>
  </si>
  <si>
    <t>粗付加価値率
G=Σ(A:E)/F</t>
    <rPh sb="0" eb="1">
      <t>アラ</t>
    </rPh>
    <rPh sb="1" eb="3">
      <t>フカ</t>
    </rPh>
    <rPh sb="3" eb="5">
      <t>カチ</t>
    </rPh>
    <rPh sb="5" eb="6">
      <t>リツ</t>
    </rPh>
    <phoneticPr fontId="4"/>
  </si>
  <si>
    <t>（総合）税収効果</t>
    <rPh sb="1" eb="3">
      <t>ソウゴウ</t>
    </rPh>
    <rPh sb="4" eb="6">
      <t>ゼイシュウ</t>
    </rPh>
    <rPh sb="6" eb="8">
      <t>コウカ</t>
    </rPh>
    <phoneticPr fontId="38"/>
  </si>
  <si>
    <t>法人直接税</t>
    <rPh sb="0" eb="2">
      <t>ホウジン</t>
    </rPh>
    <rPh sb="2" eb="5">
      <t>チョクセツゼイ</t>
    </rPh>
    <phoneticPr fontId="38"/>
  </si>
  <si>
    <t>間接税</t>
    <rPh sb="0" eb="3">
      <t>カンセツゼイ</t>
    </rPh>
    <phoneticPr fontId="38"/>
  </si>
  <si>
    <t>（第1次）法人直接税</t>
    <rPh sb="5" eb="7">
      <t>ホウジン</t>
    </rPh>
    <phoneticPr fontId="38"/>
  </si>
  <si>
    <t>（第1次）個人直接税</t>
    <phoneticPr fontId="38"/>
  </si>
  <si>
    <t>（第1次）間接税</t>
    <phoneticPr fontId="38"/>
  </si>
  <si>
    <t>（直接効果）個人直接税</t>
    <phoneticPr fontId="38"/>
  </si>
  <si>
    <t>U</t>
    <phoneticPr fontId="38"/>
  </si>
  <si>
    <t>W</t>
    <phoneticPr fontId="38"/>
  </si>
  <si>
    <t>X=B*W</t>
    <phoneticPr fontId="38"/>
  </si>
  <si>
    <t>Z=D*U</t>
    <phoneticPr fontId="38"/>
  </si>
  <si>
    <t>（直接効果）間接税</t>
    <phoneticPr fontId="38"/>
  </si>
  <si>
    <t>AA=C*V</t>
    <phoneticPr fontId="38"/>
  </si>
  <si>
    <t>AC=AB*T</t>
    <phoneticPr fontId="38"/>
  </si>
  <si>
    <t>AD=J*U</t>
    <phoneticPr fontId="38"/>
  </si>
  <si>
    <t>AE=I*V</t>
    <phoneticPr fontId="38"/>
  </si>
  <si>
    <t>AB=H*W</t>
    <phoneticPr fontId="38"/>
  </si>
  <si>
    <t>AF=P*W</t>
    <phoneticPr fontId="38"/>
  </si>
  <si>
    <t>AG=AF*T</t>
    <phoneticPr fontId="38"/>
  </si>
  <si>
    <t>（第2次）個人直接税</t>
    <phoneticPr fontId="38"/>
  </si>
  <si>
    <t>（第2次）法人直接税</t>
    <rPh sb="5" eb="7">
      <t>ホウジン</t>
    </rPh>
    <phoneticPr fontId="38"/>
  </si>
  <si>
    <t>AH=T*U</t>
    <phoneticPr fontId="38"/>
  </si>
  <si>
    <t>（第2次）間接税</t>
    <rPh sb="5" eb="8">
      <t>カンセツゼイ</t>
    </rPh>
    <phoneticPr fontId="38"/>
  </si>
  <si>
    <t>AI=Q*V</t>
    <phoneticPr fontId="38"/>
  </si>
  <si>
    <t>Y+AC+AG</t>
    <phoneticPr fontId="38"/>
  </si>
  <si>
    <t>Z+AD+AH</t>
    <phoneticPr fontId="38"/>
  </si>
  <si>
    <t>AA+AE+AI</t>
    <phoneticPr fontId="38"/>
  </si>
  <si>
    <t>●税収効果（36部門）</t>
    <rPh sb="1" eb="3">
      <t>ゼイシュウ</t>
    </rPh>
    <rPh sb="3" eb="5">
      <t>コウカ</t>
    </rPh>
    <rPh sb="8" eb="10">
      <t>ブモン</t>
    </rPh>
    <phoneticPr fontId="5"/>
  </si>
  <si>
    <t>　（２）　税収効果</t>
    <rPh sb="5" eb="7">
      <t>ゼイシュウ</t>
    </rPh>
    <rPh sb="7" eb="9">
      <t>コウカ</t>
    </rPh>
    <phoneticPr fontId="8"/>
  </si>
  <si>
    <t>税収誘発額</t>
    <rPh sb="0" eb="2">
      <t>ゼイシュウ</t>
    </rPh>
    <rPh sb="2" eb="4">
      <t>ユウハツ</t>
    </rPh>
    <rPh sb="4" eb="5">
      <t>ガク</t>
    </rPh>
    <phoneticPr fontId="5"/>
  </si>
  <si>
    <t>経済波及効果分析ツール⑨　税収効果（36部門）</t>
    <rPh sb="0" eb="2">
      <t>ケイザイ</t>
    </rPh>
    <rPh sb="2" eb="4">
      <t>ハキュウ</t>
    </rPh>
    <rPh sb="4" eb="6">
      <t>コウカ</t>
    </rPh>
    <rPh sb="6" eb="8">
      <t>ブンセキ</t>
    </rPh>
    <rPh sb="13" eb="15">
      <t>ゼイシュウ</t>
    </rPh>
    <rPh sb="15" eb="17">
      <t>コウカ</t>
    </rPh>
    <rPh sb="20" eb="22">
      <t>ブモン</t>
    </rPh>
    <phoneticPr fontId="5"/>
  </si>
  <si>
    <t>＜部門別＞税収効果　分析グラフ</t>
    <rPh sb="1" eb="4">
      <t>ブモンベツ</t>
    </rPh>
    <rPh sb="5" eb="7">
      <t>ゼイシュウ</t>
    </rPh>
    <rPh sb="7" eb="9">
      <t>コウカ</t>
    </rPh>
    <rPh sb="10" eb="12">
      <t>ブンセキ</t>
    </rPh>
    <phoneticPr fontId="5"/>
  </si>
  <si>
    <t>＜部門別＞経済波及効果　分析グラフ</t>
    <rPh sb="1" eb="4">
      <t>ブモンベツ</t>
    </rPh>
    <rPh sb="5" eb="7">
      <t>ケイザイ</t>
    </rPh>
    <rPh sb="7" eb="11">
      <t>ハキュウコウカ</t>
    </rPh>
    <rPh sb="12" eb="14">
      <t>ブンセキ</t>
    </rPh>
    <phoneticPr fontId="5"/>
  </si>
  <si>
    <t xml:space="preserve"> </t>
    <phoneticPr fontId="5"/>
  </si>
  <si>
    <t>× 税収係数</t>
    <phoneticPr fontId="38"/>
  </si>
  <si>
    <t>× 税収係数</t>
    <phoneticPr fontId="38"/>
  </si>
  <si>
    <t>　所得・富等に課される経常税</t>
    <phoneticPr fontId="38"/>
  </si>
  <si>
    <t>金額の表示単位の選択</t>
    <rPh sb="0" eb="2">
      <t>キンガク</t>
    </rPh>
    <rPh sb="3" eb="5">
      <t>ヒョウジ</t>
    </rPh>
    <rPh sb="5" eb="7">
      <t>タンイ</t>
    </rPh>
    <rPh sb="8" eb="10">
      <t>センタク</t>
    </rPh>
    <phoneticPr fontId="5"/>
  </si>
  <si>
    <t>Y=X*T</t>
    <phoneticPr fontId="38"/>
  </si>
  <si>
    <t xml:space="preserve">ある産業の県内需要額の増加が本県経済にもたらす経済波及効果及び税収効果について、推計します。
</t>
    <rPh sb="2" eb="4">
      <t>サンギョウ</t>
    </rPh>
    <rPh sb="5" eb="7">
      <t>ケンナイ</t>
    </rPh>
    <rPh sb="7" eb="9">
      <t>ジュヨウ</t>
    </rPh>
    <rPh sb="9" eb="10">
      <t>ガク</t>
    </rPh>
    <rPh sb="11" eb="13">
      <t>ゾウカ</t>
    </rPh>
    <rPh sb="14" eb="16">
      <t>ホンケン</t>
    </rPh>
    <rPh sb="16" eb="18">
      <t>ケイザイ</t>
    </rPh>
    <rPh sb="23" eb="25">
      <t>ケイザイ</t>
    </rPh>
    <rPh sb="25" eb="27">
      <t>ハキュウ</t>
    </rPh>
    <rPh sb="27" eb="29">
      <t>コウカ</t>
    </rPh>
    <rPh sb="29" eb="30">
      <t>オヨ</t>
    </rPh>
    <rPh sb="31" eb="33">
      <t>ゼイシュウ</t>
    </rPh>
    <rPh sb="33" eb="35">
      <t>コウカ</t>
    </rPh>
    <rPh sb="40" eb="42">
      <t>スイケイ</t>
    </rPh>
    <phoneticPr fontId="5"/>
  </si>
  <si>
    <t>比率
（対県内総生産）</t>
    <rPh sb="0" eb="2">
      <t>ヒリツ</t>
    </rPh>
    <rPh sb="4" eb="5">
      <t>タイ</t>
    </rPh>
    <rPh sb="5" eb="7">
      <t>ケンナイ</t>
    </rPh>
    <rPh sb="7" eb="10">
      <t>ソウセイサン</t>
    </rPh>
    <phoneticPr fontId="5"/>
  </si>
  <si>
    <t>雇用者報酬、企業所得、所得・富等に課される経常税の推移</t>
    <rPh sb="0" eb="3">
      <t>コヨウシャ</t>
    </rPh>
    <rPh sb="3" eb="5">
      <t>ホウシュウ</t>
    </rPh>
    <rPh sb="6" eb="8">
      <t>キギョウ</t>
    </rPh>
    <rPh sb="8" eb="10">
      <t>ショトク</t>
    </rPh>
    <rPh sb="11" eb="13">
      <t>ショトク</t>
    </rPh>
    <rPh sb="14" eb="15">
      <t>トミ</t>
    </rPh>
    <rPh sb="15" eb="16">
      <t>トウ</t>
    </rPh>
    <rPh sb="17" eb="18">
      <t>カ</t>
    </rPh>
    <rPh sb="21" eb="23">
      <t>ケイジョウ</t>
    </rPh>
    <rPh sb="23" eb="24">
      <t>ゼイ</t>
    </rPh>
    <rPh sb="25" eb="27">
      <t>スイイ</t>
    </rPh>
    <phoneticPr fontId="5"/>
  </si>
  <si>
    <t>（資料）大分県統計調査課「平成26年度県民経済計算」</t>
    <phoneticPr fontId="5"/>
  </si>
  <si>
    <t>生産・輸入品に課される税（控除）補助金の推移</t>
    <rPh sb="0" eb="2">
      <t>セイサン</t>
    </rPh>
    <rPh sb="3" eb="6">
      <t>ユニュウヒン</t>
    </rPh>
    <rPh sb="7" eb="8">
      <t>カ</t>
    </rPh>
    <rPh sb="11" eb="12">
      <t>ゼイ</t>
    </rPh>
    <rPh sb="13" eb="15">
      <t>コウジョ</t>
    </rPh>
    <rPh sb="16" eb="19">
      <t>ホジョキン</t>
    </rPh>
    <rPh sb="20" eb="22">
      <t>スイイ</t>
    </rPh>
    <phoneticPr fontId="5"/>
  </si>
  <si>
    <t>「①結果」、「②表」、「③フロー」、「④グラフ（経済効果）」、「④グラフ（税収効果）」シートに分析結果が出力されます。</t>
    <rPh sb="2" eb="4">
      <t>ケッカ</t>
    </rPh>
    <rPh sb="8" eb="9">
      <t>ヒョウ</t>
    </rPh>
    <rPh sb="24" eb="26">
      <t>ケイザイ</t>
    </rPh>
    <rPh sb="26" eb="28">
      <t>コウカ</t>
    </rPh>
    <rPh sb="37" eb="39">
      <t>ゼイシュウ</t>
    </rPh>
    <rPh sb="39" eb="41">
      <t>コウカ</t>
    </rPh>
    <rPh sb="47" eb="49">
      <t>ブンセキ</t>
    </rPh>
    <rPh sb="49" eb="51">
      <t>ケッカ</t>
    </rPh>
    <rPh sb="52" eb="54">
      <t>シュツリョク</t>
    </rPh>
    <phoneticPr fontId="5"/>
  </si>
  <si>
    <t>各産業間の相互干渉はないものとします。ある産業の生産活動が他の産業にプラスの影響を及ぼし生産を促進することも、マイナスの影響を及ぼし生産を阻害することも想定していません。</t>
    <phoneticPr fontId="5"/>
  </si>
  <si>
    <t>（直接効果）法人直接税</t>
    <phoneticPr fontId="38"/>
  </si>
  <si>
    <t xml:space="preserve">　税収効果は、県内需要の増加に伴う税収の誘発額を推計したものです。
　手順については、次のとおりです。
　　①平成26年度県民経済計算を基に、税収を「所得・富等に課される直接税
　　（法人・個人）」と「生産・輸入品に課される間接税（控除）補助金」の
　　　3区分にして、それぞれ実効税率を推計
　　②経済波及によってもたらされる営業余剰誘発額、雇用者所得誘発額、
　　　粗付加価値誘発額に実効税率を乗じて税収誘発額を推計
</t>
    <rPh sb="1" eb="3">
      <t>ゼイシュウ</t>
    </rPh>
    <rPh sb="3" eb="5">
      <t>コウカ</t>
    </rPh>
    <rPh sb="7" eb="9">
      <t>ケンナイ</t>
    </rPh>
    <rPh sb="9" eb="11">
      <t>ジュヨウ</t>
    </rPh>
    <rPh sb="12" eb="14">
      <t>ゾウカ</t>
    </rPh>
    <rPh sb="15" eb="16">
      <t>トモナ</t>
    </rPh>
    <rPh sb="17" eb="19">
      <t>ゼイシュウ</t>
    </rPh>
    <rPh sb="20" eb="22">
      <t>ユウハツ</t>
    </rPh>
    <rPh sb="22" eb="23">
      <t>ガク</t>
    </rPh>
    <rPh sb="24" eb="26">
      <t>スイケイ</t>
    </rPh>
    <rPh sb="35" eb="37">
      <t>テジュン</t>
    </rPh>
    <rPh sb="43" eb="44">
      <t>ツギ</t>
    </rPh>
    <rPh sb="55" eb="57">
      <t>ヘイセイ</t>
    </rPh>
    <rPh sb="59" eb="61">
      <t>ネンド</t>
    </rPh>
    <rPh sb="61" eb="63">
      <t>ケンミン</t>
    </rPh>
    <rPh sb="63" eb="65">
      <t>ケイザイ</t>
    </rPh>
    <rPh sb="65" eb="67">
      <t>ケイサン</t>
    </rPh>
    <rPh sb="68" eb="69">
      <t>モト</t>
    </rPh>
    <rPh sb="71" eb="73">
      <t>ゼイシュウ</t>
    </rPh>
    <rPh sb="75" eb="77">
      <t>ショトク</t>
    </rPh>
    <rPh sb="78" eb="79">
      <t>トミ</t>
    </rPh>
    <rPh sb="79" eb="80">
      <t>トウ</t>
    </rPh>
    <rPh sb="81" eb="82">
      <t>カ</t>
    </rPh>
    <rPh sb="85" eb="88">
      <t>チョクセツゼイ</t>
    </rPh>
    <rPh sb="92" eb="94">
      <t>ホウジン</t>
    </rPh>
    <rPh sb="95" eb="97">
      <t>コジン</t>
    </rPh>
    <rPh sb="101" eb="103">
      <t>セイサン</t>
    </rPh>
    <rPh sb="104" eb="106">
      <t>ユニュウ</t>
    </rPh>
    <rPh sb="106" eb="107">
      <t>ヒン</t>
    </rPh>
    <rPh sb="108" eb="109">
      <t>カ</t>
    </rPh>
    <rPh sb="112" eb="115">
      <t>カンセツゼイ</t>
    </rPh>
    <rPh sb="116" eb="118">
      <t>コウジョ</t>
    </rPh>
    <rPh sb="119" eb="122">
      <t>ホジョキン</t>
    </rPh>
    <rPh sb="129" eb="131">
      <t>クブン</t>
    </rPh>
    <rPh sb="139" eb="141">
      <t>ジッコウ</t>
    </rPh>
    <rPh sb="141" eb="143">
      <t>ゼイリツ</t>
    </rPh>
    <rPh sb="144" eb="146">
      <t>スイケイ</t>
    </rPh>
    <rPh sb="150" eb="152">
      <t>ケイザイ</t>
    </rPh>
    <rPh sb="152" eb="154">
      <t>ハキュウ</t>
    </rPh>
    <rPh sb="164" eb="166">
      <t>エイギョウ</t>
    </rPh>
    <rPh sb="166" eb="168">
      <t>ヨジョウ</t>
    </rPh>
    <rPh sb="168" eb="170">
      <t>ユウハツ</t>
    </rPh>
    <rPh sb="170" eb="171">
      <t>ガク</t>
    </rPh>
    <rPh sb="172" eb="175">
      <t>コヨウシャ</t>
    </rPh>
    <rPh sb="175" eb="177">
      <t>ショトク</t>
    </rPh>
    <rPh sb="177" eb="179">
      <t>ユウハツ</t>
    </rPh>
    <rPh sb="179" eb="180">
      <t>ガク</t>
    </rPh>
    <rPh sb="185" eb="186">
      <t>アラ</t>
    </rPh>
    <rPh sb="186" eb="188">
      <t>フカ</t>
    </rPh>
    <rPh sb="188" eb="190">
      <t>カチ</t>
    </rPh>
    <rPh sb="190" eb="192">
      <t>ユウハツ</t>
    </rPh>
    <rPh sb="192" eb="193">
      <t>ガク</t>
    </rPh>
    <rPh sb="194" eb="196">
      <t>ジッコウ</t>
    </rPh>
    <rPh sb="196" eb="198">
      <t>ゼイリツ</t>
    </rPh>
    <rPh sb="199" eb="200">
      <t>ジョウ</t>
    </rPh>
    <rPh sb="202" eb="204">
      <t>ゼイシュウ</t>
    </rPh>
    <rPh sb="204" eb="206">
      <t>ユウハツ</t>
    </rPh>
    <rPh sb="206" eb="207">
      <t>ガク</t>
    </rPh>
    <rPh sb="208" eb="210">
      <t>スイケイ</t>
    </rPh>
    <phoneticPr fontId="5"/>
  </si>
  <si>
    <t>実効税率</t>
    <rPh sb="0" eb="2">
      <t>ジッコウ</t>
    </rPh>
    <rPh sb="2" eb="4">
      <t>ゼイリツ</t>
    </rPh>
    <phoneticPr fontId="38"/>
  </si>
  <si>
    <t>法人直接税
実効税率</t>
    <rPh sb="0" eb="2">
      <t>ホウジン</t>
    </rPh>
    <rPh sb="2" eb="5">
      <t>チョクセツゼイ</t>
    </rPh>
    <rPh sb="6" eb="8">
      <t>ジッコウ</t>
    </rPh>
    <rPh sb="8" eb="10">
      <t>ゼイリツ</t>
    </rPh>
    <phoneticPr fontId="38"/>
  </si>
  <si>
    <t>個人直接税
実効税率</t>
    <rPh sb="0" eb="2">
      <t>コジン</t>
    </rPh>
    <rPh sb="2" eb="5">
      <t>チョクセツゼイ</t>
    </rPh>
    <rPh sb="6" eb="8">
      <t>ジッコウ</t>
    </rPh>
    <rPh sb="8" eb="10">
      <t>ゼイリツ</t>
    </rPh>
    <phoneticPr fontId="38"/>
  </si>
  <si>
    <t>間接税
実効税率</t>
    <rPh sb="0" eb="3">
      <t>カンセツゼイ</t>
    </rPh>
    <rPh sb="4" eb="6">
      <t>ジッコウ</t>
    </rPh>
    <rPh sb="6" eb="8">
      <t>ゼイリツ</t>
    </rPh>
    <phoneticPr fontId="38"/>
  </si>
  <si>
    <t>税収
効果</t>
    <rPh sb="0" eb="2">
      <t>ゼイシュウ</t>
    </rPh>
    <rPh sb="3" eb="5">
      <t>コウカ</t>
    </rPh>
    <phoneticPr fontId="4"/>
  </si>
  <si>
    <t>家計調査（大分市、勤労者世帯、消費支出/実収入）</t>
    <rPh sb="0" eb="2">
      <t>カケイ</t>
    </rPh>
    <rPh sb="2" eb="4">
      <t>チョウサ</t>
    </rPh>
    <rPh sb="5" eb="8">
      <t>オオイタシ</t>
    </rPh>
    <rPh sb="9" eb="12">
      <t>キンロウシャ</t>
    </rPh>
    <rPh sb="12" eb="14">
      <t>セタイ</t>
    </rPh>
    <rPh sb="15" eb="17">
      <t>ショウヒ</t>
    </rPh>
    <rPh sb="17" eb="19">
      <t>シシュツ</t>
    </rPh>
    <rPh sb="20" eb="23">
      <t>ジッシュウニュウ</t>
    </rPh>
    <phoneticPr fontId="3"/>
  </si>
  <si>
    <t>最終需要額に対する波及倍率</t>
    <rPh sb="0" eb="2">
      <t>サイシュウ</t>
    </rPh>
    <rPh sb="2" eb="5">
      <t>ジュヨウガク</t>
    </rPh>
    <rPh sb="6" eb="7">
      <t>タイ</t>
    </rPh>
    <rPh sb="9" eb="11">
      <t>ハキュウ</t>
    </rPh>
    <rPh sb="11" eb="13">
      <t>バイリツ</t>
    </rPh>
    <phoneticPr fontId="8"/>
  </si>
  <si>
    <t>総務省の家計調査に基づいて、勤労者世帯の消費支出を実収入で割った値を消費転換係数として例示（平成27～28年までの各年値データとその平均値データ）しています。</t>
  </si>
  <si>
    <t>分析に使用する産業連関表は平成27年時点のものであり、当時の経済情勢（産業構造や物価）をもとに作成されています。その後の経済情勢の変化（新規の企業立地や物価変動）は反映されていません。</t>
    <rPh sb="0" eb="2">
      <t>ブンセキ</t>
    </rPh>
    <rPh sb="3" eb="5">
      <t>シヨウ</t>
    </rPh>
    <rPh sb="7" eb="9">
      <t>サンギョウ</t>
    </rPh>
    <rPh sb="9" eb="11">
      <t>レンカン</t>
    </rPh>
    <rPh sb="11" eb="12">
      <t>ヒョウ</t>
    </rPh>
    <rPh sb="17" eb="18">
      <t>ネン</t>
    </rPh>
    <rPh sb="18" eb="20">
      <t>ジテン</t>
    </rPh>
    <rPh sb="27" eb="29">
      <t>トウジ</t>
    </rPh>
    <rPh sb="30" eb="32">
      <t>ケイザイ</t>
    </rPh>
    <rPh sb="32" eb="34">
      <t>ジョウセイ</t>
    </rPh>
    <rPh sb="35" eb="37">
      <t>サンギョウ</t>
    </rPh>
    <rPh sb="37" eb="39">
      <t>コウゾウ</t>
    </rPh>
    <rPh sb="40" eb="42">
      <t>ブッカ</t>
    </rPh>
    <rPh sb="47" eb="49">
      <t>サクセイ</t>
    </rPh>
    <rPh sb="58" eb="59">
      <t>ゴ</t>
    </rPh>
    <rPh sb="60" eb="62">
      <t>ケイザイ</t>
    </rPh>
    <rPh sb="62" eb="64">
      <t>ジョウセイ</t>
    </rPh>
    <rPh sb="65" eb="67">
      <t>ヘンカ</t>
    </rPh>
    <rPh sb="68" eb="70">
      <t>シンキ</t>
    </rPh>
    <rPh sb="71" eb="73">
      <t>キギョウ</t>
    </rPh>
    <rPh sb="73" eb="75">
      <t>リッチ</t>
    </rPh>
    <rPh sb="76" eb="78">
      <t>ブッカ</t>
    </rPh>
    <rPh sb="78" eb="80">
      <t>ヘンドウ</t>
    </rPh>
    <rPh sb="82" eb="84">
      <t>ハンエイ</t>
    </rPh>
    <phoneticPr fontId="3"/>
  </si>
  <si>
    <t>平成27年（2015年）大分県産業連関表　経済波及効果分析ツール⑨</t>
    <rPh sb="4" eb="5">
      <t>ネン</t>
    </rPh>
    <rPh sb="10" eb="11">
      <t>ネン</t>
    </rPh>
    <rPh sb="12" eb="14">
      <t>オオイタ</t>
    </rPh>
    <rPh sb="14" eb="15">
      <t>ケン</t>
    </rPh>
    <rPh sb="15" eb="17">
      <t>サンギョウ</t>
    </rPh>
    <rPh sb="17" eb="19">
      <t>レンカン</t>
    </rPh>
    <rPh sb="19" eb="20">
      <t>ヒョウ</t>
    </rPh>
    <rPh sb="21" eb="23">
      <t>ケイザイ</t>
    </rPh>
    <rPh sb="23" eb="25">
      <t>ハキュウ</t>
    </rPh>
    <rPh sb="25" eb="27">
      <t>コウカ</t>
    </rPh>
    <rPh sb="27" eb="29">
      <t>ブンセキ</t>
    </rPh>
    <phoneticPr fontId="3"/>
  </si>
  <si>
    <t>　産業連関表は、生産活動によって生じる財やサービスの取引関係を一覧表にまとめたものです。
　一般的な活用方法として、経済の構造を把握するだけでなく、各種係数表を用いて、新たな消費や投資が生み出す経済波及効果の分析が広く行われています。
　この分析ツールは、「平成27年（2015年）大分県産業連関表」を利用して、大分県内への経済波及効果を簡易に分析できるようにしたもので、大分県産業連関表の普及、利用促進を目的として作成・公表しています。</t>
    <rPh sb="1" eb="3">
      <t>サンギョウ</t>
    </rPh>
    <rPh sb="3" eb="5">
      <t>レンカン</t>
    </rPh>
    <rPh sb="5" eb="6">
      <t>ヒョウ</t>
    </rPh>
    <rPh sb="8" eb="10">
      <t>セイサン</t>
    </rPh>
    <rPh sb="10" eb="12">
      <t>カツドウ</t>
    </rPh>
    <rPh sb="16" eb="17">
      <t>ショウ</t>
    </rPh>
    <rPh sb="19" eb="20">
      <t>ザイ</t>
    </rPh>
    <rPh sb="26" eb="28">
      <t>トリヒキ</t>
    </rPh>
    <rPh sb="28" eb="30">
      <t>カンケイ</t>
    </rPh>
    <rPh sb="31" eb="33">
      <t>イチラン</t>
    </rPh>
    <rPh sb="33" eb="34">
      <t>ヒョウ</t>
    </rPh>
    <rPh sb="78" eb="79">
      <t>ヒョウ</t>
    </rPh>
    <rPh sb="121" eb="123">
      <t>ブンセキ</t>
    </rPh>
    <rPh sb="139" eb="140">
      <t>ネン</t>
    </rPh>
    <rPh sb="186" eb="188">
      <t>オオイタ</t>
    </rPh>
    <phoneticPr fontId="3"/>
  </si>
  <si>
    <t>平成27年（2015年）</t>
  </si>
  <si>
    <t>平成28年（2016年）</t>
  </si>
  <si>
    <t>平成29年（2017年）</t>
  </si>
  <si>
    <t>平成30年（2018年）</t>
  </si>
  <si>
    <t>令和元年（2019年）</t>
  </si>
  <si>
    <t>上記平均</t>
  </si>
  <si>
    <t>平成27年（2015年）大分県産業連関表</t>
  </si>
  <si>
    <t>（参考）</t>
  </si>
  <si>
    <t>家計消費支出</t>
  </si>
  <si>
    <t>（参考）賃金・棒給</t>
  </si>
  <si>
    <t>投入係数表 （36部門表）</t>
  </si>
  <si>
    <t>出典：平成27年産業連関表（総務省）　の生産者価格評価表、商業マージン表及び国内貨物運賃表から</t>
    <rPh sb="0" eb="2">
      <t>シュッテン</t>
    </rPh>
    <rPh sb="3" eb="5">
      <t>ヘイセイ</t>
    </rPh>
    <rPh sb="7" eb="8">
      <t>ネン</t>
    </rPh>
    <rPh sb="8" eb="10">
      <t>サンギョウ</t>
    </rPh>
    <rPh sb="10" eb="12">
      <t>レンカン</t>
    </rPh>
    <rPh sb="12" eb="13">
      <t>ヒョウ</t>
    </rPh>
    <rPh sb="14" eb="16">
      <t>ソウム</t>
    </rPh>
    <rPh sb="16" eb="17">
      <t>ショウ</t>
    </rPh>
    <rPh sb="20" eb="23">
      <t>セイサンシャ</t>
    </rPh>
    <rPh sb="23" eb="25">
      <t>カカク</t>
    </rPh>
    <rPh sb="25" eb="27">
      <t>ヒョウカ</t>
    </rPh>
    <rPh sb="27" eb="28">
      <t>ヒョウ</t>
    </rPh>
    <rPh sb="29" eb="31">
      <t>ショウギョウ</t>
    </rPh>
    <rPh sb="35" eb="36">
      <t>ヒョウ</t>
    </rPh>
    <rPh sb="36" eb="37">
      <t>オヨ</t>
    </rPh>
    <rPh sb="38" eb="40">
      <t>コクナイ</t>
    </rPh>
    <rPh sb="40" eb="42">
      <t>カモツ</t>
    </rPh>
    <rPh sb="42" eb="44">
      <t>ウンチン</t>
    </rPh>
    <rPh sb="44" eb="45">
      <t>ヒョウ</t>
    </rPh>
    <phoneticPr fontId="5"/>
  </si>
  <si>
    <t>資料：平成27年大分県産業連関表</t>
    <rPh sb="0" eb="2">
      <t>シリョウ</t>
    </rPh>
    <rPh sb="3" eb="5">
      <t>ヘイセイ</t>
    </rPh>
    <rPh sb="7" eb="8">
      <t>ネン</t>
    </rPh>
    <rPh sb="8" eb="11">
      <t>オオイタケン</t>
    </rPh>
    <rPh sb="11" eb="13">
      <t>サンギョウ</t>
    </rPh>
    <rPh sb="13" eb="16">
      <t>レンカンヒョウ</t>
    </rPh>
    <phoneticPr fontId="5"/>
  </si>
  <si>
    <t>平成27年度</t>
    <rPh sb="0" eb="2">
      <t>ヘイセイ</t>
    </rPh>
    <rPh sb="4" eb="6">
      <t>ネンド</t>
    </rPh>
    <phoneticPr fontId="5"/>
  </si>
  <si>
    <t>平成28年度</t>
    <rPh sb="0" eb="2">
      <t>ヘイセイ</t>
    </rPh>
    <rPh sb="4" eb="6">
      <t>ネンド</t>
    </rPh>
    <phoneticPr fontId="5"/>
  </si>
  <si>
    <t>平成29年度</t>
    <rPh sb="0" eb="2">
      <t>ヘイセイ</t>
    </rPh>
    <rPh sb="4" eb="6">
      <t>ネンド</t>
    </rPh>
    <phoneticPr fontId="5"/>
  </si>
  <si>
    <t>平成27年度</t>
  </si>
  <si>
    <t>平成28年度</t>
  </si>
  <si>
    <t>平成29年度</t>
  </si>
  <si>
    <t>（資料）大分県統計調査課「平成29年度県民経済計算」</t>
    <rPh sb="1" eb="3">
      <t>シリョウ</t>
    </rPh>
    <rPh sb="4" eb="6">
      <t>オオイタ</t>
    </rPh>
    <rPh sb="6" eb="7">
      <t>ケン</t>
    </rPh>
    <rPh sb="7" eb="9">
      <t>トウケイ</t>
    </rPh>
    <rPh sb="9" eb="11">
      <t>チョウサ</t>
    </rPh>
    <rPh sb="11" eb="12">
      <t>カ</t>
    </rPh>
    <rPh sb="13" eb="15">
      <t>ヘイセイ</t>
    </rPh>
    <rPh sb="17" eb="19">
      <t>ネンド</t>
    </rPh>
    <rPh sb="19" eb="21">
      <t>ケンミン</t>
    </rPh>
    <rPh sb="21" eb="23">
      <t>ケイザイ</t>
    </rPh>
    <rPh sb="23" eb="25">
      <t>ケイサン</t>
    </rPh>
    <phoneticPr fontId="5"/>
  </si>
  <si>
    <t>（資料）大分県統計調査課「平成29年度県民経済計算」</t>
    <rPh sb="1" eb="3">
      <t>シリョウ</t>
    </rPh>
    <phoneticPr fontId="5"/>
  </si>
  <si>
    <t>電気･ｶﾞｽ･水道・廃棄物処理業</t>
    <rPh sb="10" eb="13">
      <t>ハイキブツ</t>
    </rPh>
    <rPh sb="13" eb="15">
      <t>ショリ</t>
    </rPh>
    <rPh sb="15" eb="16">
      <t>ギョウ</t>
    </rPh>
    <phoneticPr fontId="5"/>
  </si>
  <si>
    <t>公務</t>
    <rPh sb="0" eb="2">
      <t>コウム</t>
    </rPh>
    <phoneticPr fontId="38"/>
  </si>
  <si>
    <t>教育</t>
    <rPh sb="0" eb="2">
      <t>キョウイク</t>
    </rPh>
    <phoneticPr fontId="38"/>
  </si>
  <si>
    <t>医療・福祉</t>
    <rPh sb="0" eb="2">
      <t>イリョウ</t>
    </rPh>
    <rPh sb="3" eb="5">
      <t>フクシ</t>
    </rPh>
    <phoneticPr fontId="38"/>
  </si>
  <si>
    <t>（単位：億円、人）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</si>
</sst>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0000_ "/>
    <numFmt numFmtId="177" formatCode="#,##0_ "/>
    <numFmt numFmtId="178" formatCode="#,##0.000_ "/>
    <numFmt numFmtId="179" formatCode="00"/>
    <numFmt numFmtId="180" formatCode="#,##0.00_ "/>
    <numFmt numFmtId="181" formatCode="#,##0.000;\-#,##0.000"/>
    <numFmt numFmtId="182" formatCode="#,##0.000000;\-#,##0.000000"/>
    <numFmt numFmtId="183" formatCode="#,##0.00000_ "/>
    <numFmt numFmtId="184" formatCode="0.000_);[Red]\(0.000\)"/>
    <numFmt numFmtId="185" formatCode="#,##0.0000"/>
    <numFmt numFmtId="186" formatCode="#,##0.000000;[Red]\-#,##0.000000"/>
    <numFmt numFmtId="187" formatCode="#,##0;&quot;▲ &quot;#,##0"/>
    <numFmt numFmtId="188" formatCode="#,##0.000000;&quot;▲ &quot;#,##0.000000"/>
    <numFmt numFmtId="189" formatCode="#,##0.0000000;&quot;▲ &quot;#,##0.0000000"/>
    <numFmt numFmtId="190" formatCode="#,##0.0_ "/>
    <numFmt numFmtId="191" formatCode="#,##0_ ;[Red]\-#,##0\ "/>
  </numFmts>
  <fonts count="74">
    <font>
      <sz val="9"/>
      <color theme="1"/>
      <name val="ＭＳ Ｐゴシック"/>
      <family val="3"/>
      <charset val="128"/>
      <scheme val="minor"/>
    </font>
    <font>
      <sz val="11"/>
      <color theme="1"/>
      <name val="ＭＳ Ｐゴシック"/>
      <family val="2"/>
      <charset val="128"/>
      <scheme val="minor"/>
    </font>
    <font>
      <b/>
      <sz val="18"/>
      <color indexed="56"/>
      <name val="ＭＳ Ｐゴシック"/>
      <family val="3"/>
      <charset val="128"/>
    </font>
    <font>
      <b/>
      <sz val="15"/>
      <color indexed="56"/>
      <name val="ＭＳ Ｐゴシック"/>
      <family val="3"/>
      <charset val="128"/>
    </font>
    <font>
      <sz val="9"/>
      <color indexed="17"/>
      <name val="ＭＳ Ｐゴシック"/>
      <family val="3"/>
      <charset val="128"/>
    </font>
    <font>
      <sz val="6"/>
      <name val="ＭＳ Ｐゴシック"/>
      <family val="3"/>
      <charset val="128"/>
    </font>
    <font>
      <sz val="9"/>
      <name val="ＭＳ ゴシック"/>
      <family val="3"/>
      <charset val="128"/>
    </font>
    <font>
      <sz val="10"/>
      <name val="ＭＳ 明朝"/>
      <family val="1"/>
      <charset val="128"/>
    </font>
    <font>
      <sz val="6"/>
      <name val="ＭＳ Ｐ明朝"/>
      <family val="1"/>
      <charset val="128"/>
    </font>
    <font>
      <sz val="11"/>
      <name val="ＭＳ Ｐ明朝"/>
      <family val="1"/>
      <charset val="128"/>
    </font>
    <font>
      <sz val="11"/>
      <name val="ＭＳ Ｐゴシック"/>
      <family val="3"/>
      <charset val="128"/>
    </font>
    <font>
      <sz val="10"/>
      <color indexed="8"/>
      <name val="ＭＳ Ｐゴシック"/>
      <family val="3"/>
      <charset val="128"/>
    </font>
    <font>
      <sz val="6"/>
      <name val="ＭＳ ゴシック"/>
      <family val="3"/>
      <charset val="128"/>
    </font>
    <font>
      <sz val="9"/>
      <color theme="1"/>
      <name val="ＭＳ Ｐゴシック"/>
      <family val="3"/>
      <charset val="128"/>
      <scheme val="minor"/>
    </font>
    <font>
      <sz val="9"/>
      <color theme="0"/>
      <name val="ＭＳ Ｐゴシック"/>
      <family val="3"/>
      <charset val="128"/>
      <scheme val="minor"/>
    </font>
    <font>
      <b/>
      <sz val="18"/>
      <color theme="3"/>
      <name val="ＭＳ Ｐゴシック"/>
      <family val="3"/>
      <charset val="128"/>
      <scheme val="major"/>
    </font>
    <font>
      <b/>
      <sz val="9"/>
      <color theme="0"/>
      <name val="ＭＳ Ｐゴシック"/>
      <family val="3"/>
      <charset val="128"/>
      <scheme val="minor"/>
    </font>
    <font>
      <sz val="9"/>
      <color rgb="FF9C6500"/>
      <name val="ＭＳ Ｐゴシック"/>
      <family val="3"/>
      <charset val="128"/>
      <scheme val="minor"/>
    </font>
    <font>
      <sz val="9"/>
      <color rgb="FFFA7D00"/>
      <name val="ＭＳ Ｐゴシック"/>
      <family val="3"/>
      <charset val="128"/>
      <scheme val="minor"/>
    </font>
    <font>
      <sz val="9"/>
      <color rgb="FF9C0006"/>
      <name val="ＭＳ Ｐゴシック"/>
      <family val="3"/>
      <charset val="128"/>
      <scheme val="minor"/>
    </font>
    <font>
      <b/>
      <sz val="9"/>
      <color rgb="FFFA7D00"/>
      <name val="ＭＳ Ｐゴシック"/>
      <family val="3"/>
      <charset val="128"/>
      <scheme val="minor"/>
    </font>
    <font>
      <sz val="9"/>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9"/>
      <color theme="1"/>
      <name val="ＭＳ Ｐゴシック"/>
      <family val="3"/>
      <charset val="128"/>
      <scheme val="minor"/>
    </font>
    <font>
      <b/>
      <sz val="9"/>
      <color rgb="FF3F3F3F"/>
      <name val="ＭＳ Ｐゴシック"/>
      <family val="3"/>
      <charset val="128"/>
      <scheme val="minor"/>
    </font>
    <font>
      <i/>
      <sz val="9"/>
      <color rgb="FF7F7F7F"/>
      <name val="ＭＳ Ｐゴシック"/>
      <family val="3"/>
      <charset val="128"/>
      <scheme val="minor"/>
    </font>
    <font>
      <sz val="9"/>
      <color rgb="FF3F3F76"/>
      <name val="ＭＳ Ｐゴシック"/>
      <family val="3"/>
      <charset val="128"/>
      <scheme val="minor"/>
    </font>
    <font>
      <sz val="9"/>
      <color rgb="FF006100"/>
      <name val="ＭＳ Ｐゴシック"/>
      <family val="3"/>
      <charset val="128"/>
      <scheme val="minor"/>
    </font>
    <font>
      <sz val="12"/>
      <color theme="1"/>
      <name val="ＭＳ Ｐゴシック"/>
      <family val="3"/>
      <charset val="128"/>
      <scheme val="minor"/>
    </font>
    <font>
      <sz val="9"/>
      <name val="ＭＳ Ｐゴシック"/>
      <family val="3"/>
      <charset val="128"/>
      <scheme val="major"/>
    </font>
    <font>
      <sz val="9"/>
      <color theme="1"/>
      <name val="ＭＳ Ｐゴシック"/>
      <family val="3"/>
      <charset val="128"/>
      <scheme val="major"/>
    </font>
    <font>
      <sz val="11"/>
      <color theme="1"/>
      <name val="ＭＳ Ｐゴシック"/>
      <family val="3"/>
      <charset val="128"/>
      <scheme val="minor"/>
    </font>
    <font>
      <sz val="14"/>
      <color theme="1"/>
      <name val="ＭＳ Ｐゴシック"/>
      <family val="3"/>
      <charset val="128"/>
      <scheme val="minor"/>
    </font>
    <font>
      <sz val="8"/>
      <name val="ＭＳ Ｐゴシック"/>
      <family val="3"/>
      <charset val="128"/>
      <scheme val="major"/>
    </font>
    <font>
      <sz val="9.5"/>
      <color theme="1"/>
      <name val="ＭＳ Ｐゴシック"/>
      <family val="3"/>
      <charset val="128"/>
    </font>
    <font>
      <sz val="9"/>
      <color theme="5"/>
      <name val="メイリオ"/>
      <family val="3"/>
      <charset val="128"/>
    </font>
    <font>
      <sz val="6"/>
      <name val="ＭＳ Ｐゴシック"/>
      <family val="3"/>
      <charset val="128"/>
      <scheme val="minor"/>
    </font>
    <font>
      <sz val="14"/>
      <color rgb="FFFF0000"/>
      <name val="ＭＳ Ｐゴシック"/>
      <family val="3"/>
      <charset val="128"/>
      <scheme val="minor"/>
    </font>
    <font>
      <b/>
      <sz val="12"/>
      <color theme="1"/>
      <name val="游ゴシック"/>
      <family val="3"/>
      <charset val="128"/>
    </font>
    <font>
      <sz val="12"/>
      <color theme="1"/>
      <name val="游ゴシック"/>
      <family val="3"/>
      <charset val="128"/>
    </font>
    <font>
      <sz val="11"/>
      <color theme="1"/>
      <name val="メイリオ"/>
      <family val="3"/>
      <charset val="128"/>
    </font>
    <font>
      <b/>
      <sz val="14"/>
      <color rgb="FFFF0000"/>
      <name val="游ゴシック"/>
      <family val="3"/>
      <charset val="128"/>
    </font>
    <font>
      <b/>
      <sz val="14"/>
      <color theme="1"/>
      <name val="游ゴシック"/>
      <family val="3"/>
      <charset val="128"/>
    </font>
    <font>
      <sz val="11"/>
      <color theme="1"/>
      <name val="游ゴシック"/>
      <family val="3"/>
      <charset val="128"/>
    </font>
    <font>
      <sz val="11"/>
      <color rgb="FFFF0000"/>
      <name val="メイリオ"/>
      <family val="3"/>
      <charset val="128"/>
    </font>
    <font>
      <b/>
      <sz val="14"/>
      <color theme="5"/>
      <name val="游ゴシック"/>
      <family val="3"/>
      <charset val="128"/>
    </font>
    <font>
      <b/>
      <sz val="16"/>
      <color theme="1"/>
      <name val="游ゴシック"/>
      <family val="3"/>
      <charset val="128"/>
    </font>
    <font>
      <b/>
      <sz val="12"/>
      <color rgb="FFFF0000"/>
      <name val="游ゴシック"/>
      <family val="3"/>
      <charset val="128"/>
    </font>
    <font>
      <sz val="9"/>
      <name val="Times New Roman"/>
      <family val="1"/>
    </font>
    <font>
      <b/>
      <sz val="9"/>
      <name val="Times New Roman"/>
      <family val="1"/>
    </font>
    <font>
      <sz val="9"/>
      <color indexed="8"/>
      <name val="Times New Roman"/>
      <family val="1"/>
    </font>
    <font>
      <sz val="12"/>
      <color indexed="8"/>
      <name val="Times New Roman"/>
      <family val="1"/>
    </font>
    <font>
      <sz val="10"/>
      <name val="Arial"/>
      <family val="2"/>
    </font>
    <font>
      <b/>
      <sz val="12"/>
      <name val="Times New Roman"/>
      <family val="1"/>
    </font>
    <font>
      <b/>
      <sz val="12"/>
      <color indexed="8"/>
      <name val="Times New Roman"/>
      <family val="1"/>
    </font>
    <font>
      <sz val="8"/>
      <name val="Helvetica"/>
      <family val="2"/>
    </font>
    <font>
      <u/>
      <sz val="10"/>
      <color indexed="12"/>
      <name val="Times New Roman"/>
      <family val="1"/>
    </font>
    <font>
      <sz val="14"/>
      <name val="ＭＳ 明朝"/>
      <family val="1"/>
      <charset val="128"/>
    </font>
    <font>
      <sz val="10"/>
      <name val="ＭＳ Ｐゴシック"/>
      <family val="3"/>
      <charset val="128"/>
    </font>
    <font>
      <u/>
      <sz val="11"/>
      <color indexed="36"/>
      <name val="ＭＳ Ｐゴシック"/>
      <family val="3"/>
      <charset val="128"/>
    </font>
    <font>
      <sz val="9"/>
      <name val="ＭＳ Ｐゴシック"/>
      <family val="3"/>
      <charset val="128"/>
    </font>
    <font>
      <b/>
      <sz val="12"/>
      <name val="ＭＳ Ｐゴシック"/>
      <family val="3"/>
      <charset val="128"/>
    </font>
    <font>
      <sz val="9"/>
      <color theme="1"/>
      <name val="游ゴシック"/>
      <family val="3"/>
      <charset val="128"/>
    </font>
    <font>
      <sz val="11"/>
      <name val="ＭＳ Ｐゴシック"/>
      <family val="3"/>
      <charset val="128"/>
      <scheme val="major"/>
    </font>
    <font>
      <sz val="11"/>
      <color theme="1"/>
      <name val="ＭＳ Ｐゴシック"/>
      <family val="3"/>
      <charset val="128"/>
      <scheme val="major"/>
    </font>
    <font>
      <i/>
      <sz val="9"/>
      <color indexed="23"/>
      <name val="ＭＳ Ｐゴシック"/>
      <family val="3"/>
      <charset val="128"/>
    </font>
    <font>
      <b/>
      <sz val="14"/>
      <name val="游ゴシック"/>
      <family val="3"/>
      <charset val="128"/>
    </font>
    <font>
      <b/>
      <sz val="10"/>
      <name val="ＭＳ Ｐゴシック"/>
      <family val="3"/>
      <charset val="128"/>
    </font>
    <font>
      <sz val="10"/>
      <color indexed="8"/>
      <name val="ＭＳ 明朝"/>
      <family val="1"/>
      <charset val="128"/>
    </font>
    <font>
      <sz val="10"/>
      <color rgb="FFFF0000"/>
      <name val="ＭＳ Ｐゴシック"/>
      <family val="3"/>
      <charset val="128"/>
    </font>
    <font>
      <sz val="9"/>
      <color theme="5"/>
      <name val="ＭＳ Ｐゴシック"/>
      <family val="3"/>
      <charset val="128"/>
      <scheme val="minor"/>
    </font>
    <font>
      <sz val="11"/>
      <name val="ＭＳ Ｐゴシック"/>
      <family val="3"/>
      <charset val="128"/>
      <scheme val="minor"/>
    </font>
  </fonts>
  <fills count="55">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5"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rgb="FFFFFF99"/>
        <bgColor indexed="64"/>
      </patternFill>
    </fill>
    <fill>
      <patternFill patternType="solid">
        <fgColor rgb="FF99FF99"/>
        <bgColor indexed="64"/>
      </patternFill>
    </fill>
    <fill>
      <patternFill patternType="solid">
        <fgColor theme="0"/>
        <bgColor indexed="64"/>
      </patternFill>
    </fill>
    <fill>
      <patternFill patternType="solid">
        <fgColor indexed="9"/>
        <bgColor indexed="64"/>
      </patternFill>
    </fill>
    <fill>
      <patternFill patternType="solid">
        <fgColor indexed="27"/>
        <bgColor indexed="64"/>
      </patternFill>
    </fill>
    <fill>
      <patternFill patternType="solid">
        <fgColor indexed="42"/>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darkTrellis"/>
    </fill>
    <fill>
      <patternFill patternType="solid">
        <fgColor theme="5" tint="0.59999389629810485"/>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7" tint="0.79998168889431442"/>
        <bgColor indexed="64"/>
      </patternFill>
    </fill>
    <fill>
      <patternFill patternType="solid">
        <fgColor theme="1" tint="0.249977111117893"/>
        <bgColor indexed="64"/>
      </patternFill>
    </fill>
    <fill>
      <patternFill patternType="solid">
        <fgColor theme="0" tint="-0.14999847407452621"/>
        <bgColor indexed="64"/>
      </patternFill>
    </fill>
    <fill>
      <patternFill patternType="solid">
        <fgColor theme="5" tint="0.39997558519241921"/>
        <bgColor indexed="64"/>
      </patternFill>
    </fill>
    <fill>
      <patternFill patternType="solid">
        <fgColor rgb="FF93FFFF"/>
        <bgColor indexed="64"/>
      </patternFill>
    </fill>
    <fill>
      <patternFill patternType="solid">
        <fgColor theme="9" tint="0.59999389629810485"/>
        <bgColor indexed="64"/>
      </patternFill>
    </fill>
  </fills>
  <borders count="113">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dotted">
        <color indexed="64"/>
      </top>
      <bottom/>
      <diagonal/>
    </border>
    <border>
      <left/>
      <right/>
      <top style="dotted">
        <color indexed="64"/>
      </top>
      <bottom/>
      <diagonal/>
    </border>
    <border>
      <left style="thin">
        <color indexed="64"/>
      </left>
      <right/>
      <top/>
      <bottom style="dotted">
        <color indexed="64"/>
      </bottom>
      <diagonal/>
    </border>
    <border>
      <left/>
      <right/>
      <top/>
      <bottom style="dotted">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style="thin">
        <color indexed="64"/>
      </right>
      <top/>
      <bottom style="dotted">
        <color indexed="64"/>
      </bottom>
      <diagonal/>
    </border>
    <border>
      <left/>
      <right style="thin">
        <color indexed="64"/>
      </right>
      <top style="thin">
        <color indexed="64"/>
      </top>
      <bottom style="thin">
        <color indexed="64"/>
      </bottom>
      <diagonal/>
    </border>
    <border>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dotted">
        <color indexed="64"/>
      </left>
      <right/>
      <top style="dotted">
        <color indexed="64"/>
      </top>
      <bottom/>
      <diagonal/>
    </border>
    <border>
      <left style="dotted">
        <color indexed="64"/>
      </left>
      <right/>
      <top/>
      <bottom/>
      <diagonal/>
    </border>
    <border>
      <left style="dotted">
        <color indexed="64"/>
      </left>
      <right style="thin">
        <color indexed="64"/>
      </right>
      <top style="dotted">
        <color indexed="64"/>
      </top>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dashed">
        <color indexed="64"/>
      </right>
      <top/>
      <bottom/>
      <diagonal/>
    </border>
    <border>
      <left style="dashed">
        <color indexed="64"/>
      </left>
      <right/>
      <top/>
      <bottom style="thin">
        <color indexed="64"/>
      </bottom>
      <diagonal/>
    </border>
    <border>
      <left style="dashed">
        <color indexed="64"/>
      </left>
      <right/>
      <top style="dashed">
        <color indexed="64"/>
      </top>
      <bottom style="dotted">
        <color indexed="64"/>
      </bottom>
      <diagonal/>
    </border>
    <border>
      <left style="thin">
        <color indexed="64"/>
      </left>
      <right style="thin">
        <color indexed="64"/>
      </right>
      <top style="dashed">
        <color indexed="64"/>
      </top>
      <bottom style="dotted">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ck">
        <color theme="5" tint="-0.24994659260841701"/>
      </left>
      <right/>
      <top style="thick">
        <color theme="5" tint="-0.24994659260841701"/>
      </top>
      <bottom/>
      <diagonal/>
    </border>
    <border>
      <left/>
      <right/>
      <top style="thick">
        <color theme="5" tint="-0.24994659260841701"/>
      </top>
      <bottom/>
      <diagonal/>
    </border>
    <border>
      <left/>
      <right style="thick">
        <color theme="5" tint="-0.24994659260841701"/>
      </right>
      <top style="thick">
        <color theme="5" tint="-0.24994659260841701"/>
      </top>
      <bottom/>
      <diagonal/>
    </border>
    <border>
      <left style="thick">
        <color theme="5" tint="-0.24994659260841701"/>
      </left>
      <right/>
      <top/>
      <bottom/>
      <diagonal/>
    </border>
    <border>
      <left/>
      <right style="thick">
        <color theme="5" tint="-0.24994659260841701"/>
      </right>
      <top/>
      <bottom/>
      <diagonal/>
    </border>
    <border>
      <left style="thick">
        <color theme="5" tint="-0.24994659260841701"/>
      </left>
      <right/>
      <top/>
      <bottom style="thick">
        <color theme="5" tint="-0.24994659260841701"/>
      </bottom>
      <diagonal/>
    </border>
    <border>
      <left/>
      <right/>
      <top/>
      <bottom style="thick">
        <color theme="5" tint="-0.24994659260841701"/>
      </bottom>
      <diagonal/>
    </border>
    <border>
      <left/>
      <right style="thick">
        <color theme="5" tint="-0.24994659260841701"/>
      </right>
      <top/>
      <bottom style="thick">
        <color theme="5" tint="-0.24994659260841701"/>
      </bottom>
      <diagonal/>
    </border>
    <border>
      <left style="thick">
        <color theme="8" tint="-0.24994659260841701"/>
      </left>
      <right/>
      <top style="thick">
        <color theme="8" tint="-0.24994659260841701"/>
      </top>
      <bottom/>
      <diagonal/>
    </border>
    <border>
      <left/>
      <right/>
      <top style="thick">
        <color theme="8" tint="-0.24994659260841701"/>
      </top>
      <bottom/>
      <diagonal/>
    </border>
    <border>
      <left/>
      <right style="thick">
        <color theme="8" tint="-0.24994659260841701"/>
      </right>
      <top style="thick">
        <color theme="8" tint="-0.24994659260841701"/>
      </top>
      <bottom/>
      <diagonal/>
    </border>
    <border>
      <left style="thick">
        <color theme="8" tint="-0.24994659260841701"/>
      </left>
      <right/>
      <top/>
      <bottom/>
      <diagonal/>
    </border>
    <border>
      <left/>
      <right style="thick">
        <color theme="8" tint="-0.24994659260841701"/>
      </right>
      <top/>
      <bottom/>
      <diagonal/>
    </border>
    <border>
      <left style="thick">
        <color theme="8" tint="-0.24994659260841701"/>
      </left>
      <right/>
      <top/>
      <bottom style="thick">
        <color theme="8" tint="-0.24994659260841701"/>
      </bottom>
      <diagonal/>
    </border>
    <border>
      <left/>
      <right/>
      <top/>
      <bottom style="thick">
        <color theme="8" tint="-0.24994659260841701"/>
      </bottom>
      <diagonal/>
    </border>
    <border>
      <left/>
      <right style="thick">
        <color theme="8" tint="-0.24994659260841701"/>
      </right>
      <top/>
      <bottom style="thick">
        <color theme="8" tint="-0.24994659260841701"/>
      </bottom>
      <diagonal/>
    </border>
    <border>
      <left style="thick">
        <color theme="6" tint="-0.24994659260841701"/>
      </left>
      <right/>
      <top style="thick">
        <color theme="6" tint="-0.24994659260841701"/>
      </top>
      <bottom/>
      <diagonal/>
    </border>
    <border>
      <left/>
      <right/>
      <top style="thick">
        <color theme="6" tint="-0.24994659260841701"/>
      </top>
      <bottom/>
      <diagonal/>
    </border>
    <border>
      <left/>
      <right style="thick">
        <color theme="6" tint="-0.24994659260841701"/>
      </right>
      <top style="thick">
        <color theme="6" tint="-0.24994659260841701"/>
      </top>
      <bottom/>
      <diagonal/>
    </border>
    <border>
      <left style="thick">
        <color theme="6" tint="-0.24994659260841701"/>
      </left>
      <right/>
      <top/>
      <bottom/>
      <diagonal/>
    </border>
    <border>
      <left/>
      <right style="thick">
        <color theme="6" tint="-0.24994659260841701"/>
      </right>
      <top/>
      <bottom/>
      <diagonal/>
    </border>
    <border>
      <left style="thick">
        <color theme="6" tint="-0.24994659260841701"/>
      </left>
      <right/>
      <top/>
      <bottom style="thick">
        <color theme="6" tint="-0.24994659260841701"/>
      </bottom>
      <diagonal/>
    </border>
    <border>
      <left/>
      <right/>
      <top/>
      <bottom style="thick">
        <color theme="6" tint="-0.24994659260841701"/>
      </bottom>
      <diagonal/>
    </border>
    <border>
      <left/>
      <right style="thick">
        <color theme="6" tint="-0.24994659260841701"/>
      </right>
      <top/>
      <bottom style="thick">
        <color theme="6" tint="-0.24994659260841701"/>
      </bottom>
      <diagonal/>
    </border>
    <border>
      <left style="thick">
        <color theme="8" tint="-0.24994659260841701"/>
      </left>
      <right style="thick">
        <color theme="8" tint="-0.24994659260841701"/>
      </right>
      <top style="thick">
        <color theme="8" tint="-0.24994659260841701"/>
      </top>
      <bottom/>
      <diagonal/>
    </border>
    <border>
      <left style="thick">
        <color theme="8" tint="-0.24994659260841701"/>
      </left>
      <right style="thick">
        <color theme="8" tint="-0.24994659260841701"/>
      </right>
      <top/>
      <bottom/>
      <diagonal/>
    </border>
    <border>
      <left style="thick">
        <color theme="8" tint="-0.24994659260841701"/>
      </left>
      <right style="thick">
        <color theme="8" tint="-0.24994659260841701"/>
      </right>
      <top/>
      <bottom style="thick">
        <color theme="8" tint="-0.24994659260841701"/>
      </bottom>
      <diagonal/>
    </border>
    <border>
      <left style="thick">
        <color theme="6" tint="-0.24994659260841701"/>
      </left>
      <right style="thick">
        <color theme="6" tint="-0.24994659260841701"/>
      </right>
      <top style="thick">
        <color theme="6" tint="-0.24994659260841701"/>
      </top>
      <bottom/>
      <diagonal/>
    </border>
    <border>
      <left style="thick">
        <color theme="6" tint="-0.24994659260841701"/>
      </left>
      <right style="thick">
        <color theme="6" tint="-0.24994659260841701"/>
      </right>
      <top/>
      <bottom/>
      <diagonal/>
    </border>
    <border>
      <left style="thick">
        <color theme="6" tint="-0.24994659260841701"/>
      </left>
      <right style="thick">
        <color theme="6" tint="-0.24994659260841701"/>
      </right>
      <top/>
      <bottom style="thick">
        <color theme="6" tint="-0.24994659260841701"/>
      </bottom>
      <diagonal/>
    </border>
    <border>
      <left style="thick">
        <color theme="5" tint="-0.24994659260841701"/>
      </left>
      <right style="thick">
        <color theme="5" tint="-0.24994659260841701"/>
      </right>
      <top style="thick">
        <color theme="5" tint="-0.24994659260841701"/>
      </top>
      <bottom/>
      <diagonal/>
    </border>
    <border>
      <left style="thick">
        <color theme="5" tint="-0.24994659260841701"/>
      </left>
      <right style="thick">
        <color theme="5" tint="-0.24994659260841701"/>
      </right>
      <top/>
      <bottom/>
      <diagonal/>
    </border>
    <border>
      <left style="thick">
        <color theme="5" tint="-0.24994659260841701"/>
      </left>
      <right style="thick">
        <color theme="5" tint="-0.24994659260841701"/>
      </right>
      <top/>
      <bottom style="thick">
        <color theme="5" tint="-0.24994659260841701"/>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117">
    <xf numFmtId="0" fontId="0"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5" fillId="0" borderId="0" applyNumberFormat="0" applyFill="0" applyBorder="0" applyAlignment="0" applyProtection="0">
      <alignment vertical="center"/>
    </xf>
    <xf numFmtId="0" fontId="16" fillId="26" borderId="62" applyNumberFormat="0" applyAlignment="0" applyProtection="0">
      <alignment vertical="center"/>
    </xf>
    <xf numFmtId="0" fontId="17" fillId="27" borderId="0" applyNumberFormat="0" applyBorder="0" applyAlignment="0" applyProtection="0">
      <alignment vertical="center"/>
    </xf>
    <xf numFmtId="0" fontId="13" fillId="28" borderId="63" applyNumberFormat="0" applyFont="0" applyAlignment="0" applyProtection="0">
      <alignment vertical="center"/>
    </xf>
    <xf numFmtId="0" fontId="18" fillId="0" borderId="64" applyNumberFormat="0" applyFill="0" applyAlignment="0" applyProtection="0">
      <alignment vertical="center"/>
    </xf>
    <xf numFmtId="0" fontId="19" fillId="29" borderId="0" applyNumberFormat="0" applyBorder="0" applyAlignment="0" applyProtection="0">
      <alignment vertical="center"/>
    </xf>
    <xf numFmtId="0" fontId="20" fillId="30" borderId="65" applyNumberFormat="0" applyAlignment="0" applyProtection="0">
      <alignment vertical="center"/>
    </xf>
    <xf numFmtId="0" fontId="21" fillId="0" borderId="0" applyNumberFormat="0" applyFill="0" applyBorder="0" applyAlignment="0" applyProtection="0">
      <alignment vertical="center"/>
    </xf>
    <xf numFmtId="0" fontId="22" fillId="0" borderId="66" applyNumberFormat="0" applyFill="0" applyAlignment="0" applyProtection="0">
      <alignment vertical="center"/>
    </xf>
    <xf numFmtId="0" fontId="23" fillId="0" borderId="67" applyNumberFormat="0" applyFill="0" applyAlignment="0" applyProtection="0">
      <alignment vertical="center"/>
    </xf>
    <xf numFmtId="0" fontId="24" fillId="0" borderId="68" applyNumberFormat="0" applyFill="0" applyAlignment="0" applyProtection="0">
      <alignment vertical="center"/>
    </xf>
    <xf numFmtId="0" fontId="24" fillId="0" borderId="0" applyNumberFormat="0" applyFill="0" applyBorder="0" applyAlignment="0" applyProtection="0">
      <alignment vertical="center"/>
    </xf>
    <xf numFmtId="0" fontId="25" fillId="0" borderId="69" applyNumberFormat="0" applyFill="0" applyAlignment="0" applyProtection="0">
      <alignment vertical="center"/>
    </xf>
    <xf numFmtId="0" fontId="26" fillId="30" borderId="70" applyNumberFormat="0" applyAlignment="0" applyProtection="0">
      <alignment vertical="center"/>
    </xf>
    <xf numFmtId="0" fontId="27" fillId="0" borderId="0" applyNumberFormat="0" applyFill="0" applyBorder="0" applyAlignment="0" applyProtection="0">
      <alignment vertical="center"/>
    </xf>
    <xf numFmtId="0" fontId="28" fillId="31" borderId="65" applyNumberFormat="0" applyAlignment="0" applyProtection="0">
      <alignment vertical="center"/>
    </xf>
    <xf numFmtId="0" fontId="10" fillId="0" borderId="0">
      <alignment vertical="center"/>
    </xf>
    <xf numFmtId="0" fontId="7" fillId="0" borderId="0"/>
    <xf numFmtId="0" fontId="9" fillId="0" borderId="0"/>
    <xf numFmtId="0" fontId="29" fillId="32" borderId="0" applyNumberFormat="0" applyBorder="0" applyAlignment="0" applyProtection="0">
      <alignment vertical="center"/>
    </xf>
    <xf numFmtId="0" fontId="1" fillId="0" borderId="0">
      <alignment vertical="center"/>
    </xf>
    <xf numFmtId="49" fontId="50" fillId="0" borderId="6" applyNumberFormat="0" applyFont="0" applyFill="0" applyBorder="0" applyProtection="0">
      <alignment horizontal="left" vertical="center" indent="2"/>
    </xf>
    <xf numFmtId="49" fontId="50" fillId="0" borderId="104" applyNumberFormat="0" applyFont="0" applyFill="0" applyBorder="0" applyProtection="0">
      <alignment horizontal="left" vertical="center" indent="5"/>
    </xf>
    <xf numFmtId="0" fontId="51" fillId="40" borderId="0" applyBorder="0" applyAlignment="0"/>
    <xf numFmtId="4" fontId="51" fillId="40" borderId="0" applyBorder="0" applyAlignment="0"/>
    <xf numFmtId="0" fontId="50" fillId="40" borderId="0" applyBorder="0">
      <alignment horizontal="right" vertical="center"/>
    </xf>
    <xf numFmtId="4" fontId="50" fillId="40" borderId="0" applyBorder="0">
      <alignment horizontal="right" vertical="center"/>
    </xf>
    <xf numFmtId="0" fontId="50" fillId="40" borderId="6">
      <alignment horizontal="right" vertical="center"/>
    </xf>
    <xf numFmtId="4" fontId="50" fillId="41" borderId="0" applyBorder="0">
      <alignment horizontal="right" vertical="center"/>
    </xf>
    <xf numFmtId="4" fontId="50" fillId="41" borderId="0" applyBorder="0">
      <alignment horizontal="right" vertical="center"/>
    </xf>
    <xf numFmtId="0" fontId="52" fillId="41" borderId="6">
      <alignment horizontal="right" vertical="center"/>
    </xf>
    <xf numFmtId="4" fontId="52" fillId="41" borderId="6">
      <alignment horizontal="right" vertical="center"/>
    </xf>
    <xf numFmtId="0" fontId="52" fillId="41" borderId="6">
      <alignment horizontal="right" vertical="center"/>
    </xf>
    <xf numFmtId="0" fontId="53" fillId="41" borderId="6">
      <alignment horizontal="right" vertical="center"/>
    </xf>
    <xf numFmtId="4" fontId="53" fillId="41" borderId="6">
      <alignment horizontal="right" vertical="center"/>
    </xf>
    <xf numFmtId="0" fontId="53" fillId="41" borderId="6">
      <alignment horizontal="right" vertical="center"/>
    </xf>
    <xf numFmtId="0" fontId="52" fillId="42" borderId="6">
      <alignment horizontal="right" vertical="center"/>
    </xf>
    <xf numFmtId="4" fontId="52" fillId="42" borderId="6">
      <alignment horizontal="right" vertical="center"/>
    </xf>
    <xf numFmtId="0" fontId="52" fillId="42" borderId="105">
      <alignment horizontal="right" vertical="center"/>
    </xf>
    <xf numFmtId="0" fontId="52" fillId="42" borderId="6">
      <alignment horizontal="right" vertical="center"/>
    </xf>
    <xf numFmtId="4" fontId="52" fillId="42" borderId="6">
      <alignment horizontal="right" vertical="center"/>
    </xf>
    <xf numFmtId="0" fontId="52" fillId="42" borderId="6">
      <alignment horizontal="right" vertical="center"/>
    </xf>
    <xf numFmtId="0" fontId="52" fillId="42" borderId="106">
      <alignment horizontal="right" vertical="center"/>
    </xf>
    <xf numFmtId="0" fontId="52" fillId="42" borderId="104">
      <alignment horizontal="right" vertical="center"/>
    </xf>
    <xf numFmtId="4" fontId="52" fillId="42" borderId="104">
      <alignment horizontal="right" vertical="center"/>
    </xf>
    <xf numFmtId="0" fontId="52" fillId="42" borderId="104">
      <alignment horizontal="right" vertical="center"/>
    </xf>
    <xf numFmtId="0" fontId="52" fillId="42" borderId="107">
      <alignment horizontal="right" vertical="center"/>
    </xf>
    <xf numFmtId="4" fontId="52" fillId="42" borderId="107">
      <alignment horizontal="right" vertical="center"/>
    </xf>
    <xf numFmtId="0" fontId="52" fillId="42" borderId="107">
      <alignment horizontal="right" vertical="center"/>
    </xf>
    <xf numFmtId="4" fontId="51" fillId="0" borderId="3" applyFill="0" applyBorder="0" applyProtection="0">
      <alignment horizontal="right" vertical="center"/>
    </xf>
    <xf numFmtId="0" fontId="52" fillId="0" borderId="0" applyNumberFormat="0">
      <alignment horizontal="right"/>
    </xf>
    <xf numFmtId="0" fontId="50" fillId="42" borderId="108">
      <alignment horizontal="left" vertical="center" wrapText="1" indent="2"/>
    </xf>
    <xf numFmtId="0" fontId="50" fillId="0" borderId="108">
      <alignment horizontal="left" vertical="center" wrapText="1" indent="2"/>
    </xf>
    <xf numFmtId="0" fontId="50" fillId="41" borderId="104">
      <alignment horizontal="left" vertical="center"/>
    </xf>
    <xf numFmtId="0" fontId="52" fillId="0" borderId="109">
      <alignment horizontal="left" vertical="top" wrapText="1"/>
    </xf>
    <xf numFmtId="0" fontId="54" fillId="0" borderId="110"/>
    <xf numFmtId="0" fontId="55" fillId="0" borderId="0" applyNumberFormat="0" applyFill="0" applyBorder="0" applyAlignment="0" applyProtection="0"/>
    <xf numFmtId="4" fontId="50" fillId="0" borderId="0" applyBorder="0">
      <alignment horizontal="right" vertical="center"/>
    </xf>
    <xf numFmtId="0" fontId="50" fillId="0" borderId="6">
      <alignment horizontal="right" vertical="center"/>
    </xf>
    <xf numFmtId="4" fontId="50" fillId="0" borderId="6">
      <alignment horizontal="right" vertical="center"/>
    </xf>
    <xf numFmtId="0" fontId="50" fillId="0" borderId="6">
      <alignment horizontal="right" vertical="center"/>
    </xf>
    <xf numFmtId="1" fontId="56" fillId="41" borderId="0" applyBorder="0">
      <alignment horizontal="right" vertical="center"/>
    </xf>
    <xf numFmtId="4" fontId="50" fillId="0" borderId="6" applyFill="0" applyBorder="0" applyProtection="0">
      <alignment horizontal="right" vertical="center"/>
    </xf>
    <xf numFmtId="49" fontId="51" fillId="0" borderId="6" applyNumberFormat="0" applyFill="0" applyBorder="0" applyProtection="0">
      <alignment horizontal="left" vertical="center"/>
    </xf>
    <xf numFmtId="0" fontId="50" fillId="0" borderId="6" applyNumberFormat="0" applyFill="0" applyAlignment="0" applyProtection="0"/>
    <xf numFmtId="0" fontId="57" fillId="43" borderId="0" applyNumberFormat="0" applyFont="0" applyBorder="0" applyAlignment="0" applyProtection="0"/>
    <xf numFmtId="4" fontId="54" fillId="44" borderId="0" applyNumberFormat="0" applyFont="0" applyBorder="0" applyAlignment="0" applyProtection="0"/>
    <xf numFmtId="0" fontId="54" fillId="44" borderId="0" applyNumberFormat="0" applyFont="0" applyBorder="0" applyAlignment="0" applyProtection="0"/>
    <xf numFmtId="185" fontId="50" fillId="45" borderId="6" applyNumberFormat="0" applyFont="0" applyBorder="0" applyAlignment="0" applyProtection="0">
      <alignment horizontal="right" vertical="center"/>
    </xf>
    <xf numFmtId="0" fontId="50" fillId="44" borderId="6"/>
    <xf numFmtId="0" fontId="58" fillId="0" borderId="0" applyNumberFormat="0" applyFill="0" applyBorder="0" applyAlignment="0" applyProtection="0"/>
    <xf numFmtId="0" fontId="5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38" fontId="10" fillId="0" borderId="0" applyFont="0" applyFill="0" applyBorder="0" applyAlignment="0" applyProtection="0"/>
    <xf numFmtId="38" fontId="10" fillId="0" borderId="0" applyFont="0" applyFill="0" applyBorder="0" applyAlignment="0" applyProtection="0"/>
    <xf numFmtId="38" fontId="10" fillId="0" borderId="0" applyFont="0" applyFill="0" applyBorder="0" applyAlignment="0" applyProtection="0"/>
    <xf numFmtId="38" fontId="10" fillId="0" borderId="0" applyFont="0" applyFill="0" applyBorder="0" applyAlignment="0" applyProtection="0"/>
    <xf numFmtId="38" fontId="10" fillId="0" borderId="0" applyFont="0" applyFill="0" applyBorder="0" applyAlignment="0" applyProtection="0"/>
    <xf numFmtId="38" fontId="10" fillId="0" borderId="0" applyFont="0" applyFill="0" applyBorder="0" applyAlignment="0" applyProtection="0"/>
    <xf numFmtId="38" fontId="10" fillId="0" borderId="0" applyFont="0" applyFill="0" applyBorder="0" applyAlignment="0" applyProtection="0"/>
    <xf numFmtId="38" fontId="10" fillId="0" borderId="0" applyFont="0" applyFill="0" applyBorder="0" applyAlignment="0" applyProtection="0"/>
    <xf numFmtId="38" fontId="10" fillId="0" borderId="0" applyFont="0" applyFill="0" applyBorder="0" applyAlignment="0" applyProtection="0"/>
    <xf numFmtId="1" fontId="59" fillId="0" borderId="0">
      <alignment vertical="center"/>
    </xf>
    <xf numFmtId="0" fontId="10" fillId="0" borderId="0"/>
  </cellStyleXfs>
  <cellXfs count="626">
    <xf numFmtId="0" fontId="0" fillId="0" borderId="0" xfId="0">
      <alignment vertical="center"/>
    </xf>
    <xf numFmtId="176" fontId="0" fillId="0" borderId="0" xfId="0" applyNumberFormat="1" applyBorder="1">
      <alignment vertical="center"/>
    </xf>
    <xf numFmtId="176" fontId="0" fillId="0" borderId="1" xfId="0" applyNumberFormat="1" applyBorder="1">
      <alignment vertical="center"/>
    </xf>
    <xf numFmtId="176" fontId="0" fillId="0" borderId="2" xfId="0" applyNumberFormat="1" applyBorder="1">
      <alignment vertical="center"/>
    </xf>
    <xf numFmtId="176" fontId="0" fillId="0" borderId="3" xfId="0" applyNumberFormat="1" applyBorder="1">
      <alignment vertical="center"/>
    </xf>
    <xf numFmtId="176" fontId="0" fillId="0" borderId="4" xfId="0" applyNumberFormat="1" applyBorder="1">
      <alignment vertical="center"/>
    </xf>
    <xf numFmtId="176" fontId="0" fillId="0" borderId="5" xfId="0" applyNumberFormat="1" applyBorder="1">
      <alignment vertical="center"/>
    </xf>
    <xf numFmtId="0" fontId="0" fillId="0" borderId="6" xfId="0" applyBorder="1" applyAlignment="1">
      <alignment horizontal="center" vertical="center"/>
    </xf>
    <xf numFmtId="0" fontId="0" fillId="0" borderId="0" xfId="0" applyFont="1">
      <alignment vertical="center"/>
    </xf>
    <xf numFmtId="0" fontId="0" fillId="0" borderId="7" xfId="0" applyFont="1" applyBorder="1" applyAlignment="1">
      <alignment horizontal="center" vertical="center"/>
    </xf>
    <xf numFmtId="0" fontId="0" fillId="0" borderId="8" xfId="0" applyFont="1" applyBorder="1" applyAlignment="1">
      <alignment horizontal="center" vertical="center"/>
    </xf>
    <xf numFmtId="0" fontId="0" fillId="0" borderId="9" xfId="0" applyFont="1" applyBorder="1">
      <alignment vertical="center"/>
    </xf>
    <xf numFmtId="0" fontId="0" fillId="0" borderId="0" xfId="0" applyFont="1" applyBorder="1">
      <alignment vertical="center"/>
    </xf>
    <xf numFmtId="176" fontId="0" fillId="0" borderId="2" xfId="0" applyNumberFormat="1" applyFont="1" applyBorder="1">
      <alignment vertical="center"/>
    </xf>
    <xf numFmtId="0" fontId="0" fillId="0" borderId="10" xfId="0" applyFont="1" applyBorder="1">
      <alignment vertical="center"/>
    </xf>
    <xf numFmtId="0" fontId="0" fillId="0" borderId="11" xfId="0" applyFont="1" applyBorder="1">
      <alignment vertical="center"/>
    </xf>
    <xf numFmtId="176" fontId="0" fillId="0" borderId="4" xfId="0" applyNumberFormat="1" applyFont="1" applyBorder="1">
      <alignment vertical="center"/>
    </xf>
    <xf numFmtId="0" fontId="0" fillId="0" borderId="12" xfId="0" applyFont="1" applyBorder="1">
      <alignment vertical="center"/>
    </xf>
    <xf numFmtId="0" fontId="0" fillId="0" borderId="13" xfId="0" applyFont="1" applyBorder="1">
      <alignment vertical="center"/>
    </xf>
    <xf numFmtId="176" fontId="0" fillId="0" borderId="5" xfId="0" applyNumberFormat="1" applyFont="1" applyBorder="1">
      <alignment vertical="center"/>
    </xf>
    <xf numFmtId="0" fontId="0" fillId="0" borderId="14" xfId="0" applyFont="1" applyBorder="1">
      <alignment vertical="center"/>
    </xf>
    <xf numFmtId="0" fontId="0" fillId="0" borderId="15" xfId="0" applyFont="1" applyBorder="1">
      <alignment vertical="center"/>
    </xf>
    <xf numFmtId="176" fontId="0" fillId="0" borderId="3" xfId="0" applyNumberFormat="1" applyFont="1" applyBorder="1">
      <alignment vertical="center"/>
    </xf>
    <xf numFmtId="0" fontId="0" fillId="0" borderId="6" xfId="0" applyBorder="1" applyAlignment="1">
      <alignment horizontal="center" vertical="center" wrapText="1"/>
    </xf>
    <xf numFmtId="176" fontId="0" fillId="0" borderId="16" xfId="0" applyNumberFormat="1" applyBorder="1">
      <alignment vertical="center"/>
    </xf>
    <xf numFmtId="176" fontId="0" fillId="0" borderId="17" xfId="0" applyNumberFormat="1" applyBorder="1">
      <alignment vertical="center"/>
    </xf>
    <xf numFmtId="176" fontId="0" fillId="0" borderId="9" xfId="0" applyNumberFormat="1" applyBorder="1">
      <alignment vertical="center"/>
    </xf>
    <xf numFmtId="176" fontId="0" fillId="0" borderId="14" xfId="0" applyNumberFormat="1" applyBorder="1">
      <alignment vertical="center"/>
    </xf>
    <xf numFmtId="176" fontId="0" fillId="0" borderId="18" xfId="0" applyNumberFormat="1" applyBorder="1">
      <alignment vertical="center"/>
    </xf>
    <xf numFmtId="176" fontId="0" fillId="0" borderId="10" xfId="0" applyNumberFormat="1" applyBorder="1">
      <alignment vertical="center"/>
    </xf>
    <xf numFmtId="176" fontId="0" fillId="0" borderId="12" xfId="0" applyNumberFormat="1" applyBorder="1">
      <alignment vertical="center"/>
    </xf>
    <xf numFmtId="177" fontId="0" fillId="0" borderId="0" xfId="0" applyNumberFormat="1">
      <alignment vertical="center"/>
    </xf>
    <xf numFmtId="177" fontId="0" fillId="0" borderId="16" xfId="0" applyNumberFormat="1" applyBorder="1">
      <alignment vertical="center"/>
    </xf>
    <xf numFmtId="177" fontId="0" fillId="0" borderId="17" xfId="0" applyNumberFormat="1" applyBorder="1">
      <alignment vertical="center"/>
    </xf>
    <xf numFmtId="177" fontId="0" fillId="0" borderId="14" xfId="0" applyNumberFormat="1" applyBorder="1">
      <alignment vertical="center"/>
    </xf>
    <xf numFmtId="177" fontId="0" fillId="0" borderId="19" xfId="0" applyNumberFormat="1" applyBorder="1">
      <alignment vertical="center"/>
    </xf>
    <xf numFmtId="177" fontId="0" fillId="0" borderId="14" xfId="0" applyNumberFormat="1" applyBorder="1" applyAlignment="1">
      <alignment horizontal="center" vertical="center" wrapText="1"/>
    </xf>
    <xf numFmtId="177" fontId="0" fillId="0" borderId="15" xfId="0" applyNumberFormat="1" applyBorder="1" applyAlignment="1">
      <alignment horizontal="center" vertical="center" wrapText="1"/>
    </xf>
    <xf numFmtId="177" fontId="0" fillId="0" borderId="19" xfId="0" applyNumberFormat="1" applyBorder="1" applyAlignment="1">
      <alignment horizontal="center" vertical="center" wrapText="1"/>
    </xf>
    <xf numFmtId="177" fontId="0" fillId="0" borderId="3" xfId="0" applyNumberFormat="1" applyBorder="1" applyAlignment="1">
      <alignment horizontal="center" vertical="center" wrapText="1"/>
    </xf>
    <xf numFmtId="176" fontId="0" fillId="0" borderId="20" xfId="0" applyNumberFormat="1" applyBorder="1">
      <alignment vertical="center"/>
    </xf>
    <xf numFmtId="177" fontId="0" fillId="0" borderId="1" xfId="0" applyNumberFormat="1" applyBorder="1">
      <alignment vertical="center"/>
    </xf>
    <xf numFmtId="177" fontId="0" fillId="0" borderId="21" xfId="0" applyNumberFormat="1" applyBorder="1">
      <alignment vertical="center"/>
    </xf>
    <xf numFmtId="176" fontId="0" fillId="0" borderId="13" xfId="0" applyNumberFormat="1" applyBorder="1">
      <alignment vertical="center"/>
    </xf>
    <xf numFmtId="176" fontId="0" fillId="0" borderId="21" xfId="0" applyNumberFormat="1" applyBorder="1">
      <alignment vertical="center"/>
    </xf>
    <xf numFmtId="177" fontId="0" fillId="0" borderId="22" xfId="0" applyNumberFormat="1" applyBorder="1">
      <alignment vertical="center"/>
    </xf>
    <xf numFmtId="176" fontId="0" fillId="0" borderId="7" xfId="0" applyNumberFormat="1" applyBorder="1">
      <alignment vertical="center"/>
    </xf>
    <xf numFmtId="176" fontId="0" fillId="0" borderId="8" xfId="0" applyNumberFormat="1" applyBorder="1">
      <alignment vertical="center"/>
    </xf>
    <xf numFmtId="176" fontId="0" fillId="0" borderId="22" xfId="0" applyNumberFormat="1" applyBorder="1">
      <alignment vertical="center"/>
    </xf>
    <xf numFmtId="176" fontId="0" fillId="0" borderId="6" xfId="0" applyNumberFormat="1" applyBorder="1">
      <alignment vertical="center"/>
    </xf>
    <xf numFmtId="177" fontId="0" fillId="0" borderId="0" xfId="0" applyNumberFormat="1" applyAlignment="1">
      <alignment horizontal="center" vertical="center" wrapText="1"/>
    </xf>
    <xf numFmtId="177" fontId="0" fillId="0" borderId="16" xfId="0" applyNumberFormat="1" applyBorder="1" applyAlignment="1">
      <alignment horizontal="center" vertical="center" wrapText="1"/>
    </xf>
    <xf numFmtId="177" fontId="0" fillId="0" borderId="20" xfId="0" applyNumberFormat="1" applyBorder="1" applyAlignment="1">
      <alignment horizontal="center" vertical="center" wrapText="1"/>
    </xf>
    <xf numFmtId="177" fontId="0" fillId="0" borderId="17" xfId="0" applyNumberFormat="1" applyBorder="1" applyAlignment="1">
      <alignment horizontal="center" vertical="center" wrapText="1"/>
    </xf>
    <xf numFmtId="177" fontId="0" fillId="0" borderId="18" xfId="0" applyNumberFormat="1" applyBorder="1" applyAlignment="1">
      <alignment horizontal="center" vertical="center" wrapText="1"/>
    </xf>
    <xf numFmtId="177" fontId="0" fillId="0" borderId="7" xfId="0" applyNumberFormat="1" applyBorder="1">
      <alignment vertical="center"/>
    </xf>
    <xf numFmtId="177" fontId="0" fillId="0" borderId="0" xfId="0" applyNumberFormat="1" applyFont="1" applyBorder="1">
      <alignment vertical="center"/>
    </xf>
    <xf numFmtId="177" fontId="0" fillId="0" borderId="11" xfId="0" applyNumberFormat="1" applyFont="1" applyBorder="1">
      <alignment vertical="center"/>
    </xf>
    <xf numFmtId="177" fontId="0" fillId="0" borderId="13" xfId="0" applyNumberFormat="1" applyFont="1" applyBorder="1">
      <alignment vertical="center"/>
    </xf>
    <xf numFmtId="177" fontId="0" fillId="0" borderId="15" xfId="0" applyNumberFormat="1" applyFont="1" applyBorder="1">
      <alignment vertical="center"/>
    </xf>
    <xf numFmtId="177" fontId="0" fillId="0" borderId="2" xfId="0" applyNumberFormat="1" applyBorder="1">
      <alignment vertical="center"/>
    </xf>
    <xf numFmtId="177" fontId="0" fillId="0" borderId="3" xfId="0" applyNumberFormat="1" applyBorder="1">
      <alignment vertical="center"/>
    </xf>
    <xf numFmtId="177" fontId="0" fillId="0" borderId="8" xfId="0" applyNumberFormat="1" applyBorder="1">
      <alignment vertical="center"/>
    </xf>
    <xf numFmtId="177" fontId="0" fillId="0" borderId="18" xfId="0" applyNumberFormat="1" applyBorder="1">
      <alignment vertical="center"/>
    </xf>
    <xf numFmtId="177" fontId="0" fillId="0" borderId="9" xfId="0" applyNumberFormat="1" applyBorder="1">
      <alignment vertical="center"/>
    </xf>
    <xf numFmtId="177" fontId="0" fillId="0" borderId="19" xfId="0" applyNumberFormat="1" applyFont="1" applyBorder="1" applyAlignment="1">
      <alignment horizontal="center" vertical="center"/>
    </xf>
    <xf numFmtId="177" fontId="0" fillId="0" borderId="6" xfId="0" applyNumberFormat="1" applyBorder="1">
      <alignment vertical="center"/>
    </xf>
    <xf numFmtId="177" fontId="0" fillId="0" borderId="4" xfId="0" applyNumberFormat="1" applyBorder="1">
      <alignment vertical="center"/>
    </xf>
    <xf numFmtId="177" fontId="0" fillId="0" borderId="5" xfId="0" applyNumberFormat="1" applyBorder="1">
      <alignment vertical="center"/>
    </xf>
    <xf numFmtId="0" fontId="0" fillId="0" borderId="22" xfId="0" applyBorder="1">
      <alignment vertical="center"/>
    </xf>
    <xf numFmtId="177" fontId="0" fillId="0" borderId="10" xfId="0" applyNumberFormat="1" applyBorder="1">
      <alignment vertical="center"/>
    </xf>
    <xf numFmtId="177" fontId="0" fillId="0" borderId="12" xfId="0" applyNumberFormat="1" applyBorder="1">
      <alignment vertical="center"/>
    </xf>
    <xf numFmtId="177" fontId="6" fillId="0" borderId="18" xfId="42" applyNumberFormat="1" applyFont="1" applyBorder="1" applyAlignment="1">
      <alignment horizontal="center" vertical="center"/>
    </xf>
    <xf numFmtId="177" fontId="6" fillId="0" borderId="18" xfId="42" applyNumberFormat="1" applyFont="1" applyBorder="1" applyAlignment="1">
      <alignment vertical="center"/>
    </xf>
    <xf numFmtId="177" fontId="6" fillId="0" borderId="18" xfId="42" applyNumberFormat="1" applyFont="1" applyFill="1" applyBorder="1" applyAlignment="1">
      <alignment vertical="center"/>
    </xf>
    <xf numFmtId="177" fontId="6" fillId="0" borderId="2" xfId="42" applyNumberFormat="1" applyFont="1" applyBorder="1" applyAlignment="1">
      <alignment horizontal="center" vertical="center" wrapText="1"/>
    </xf>
    <xf numFmtId="177" fontId="6" fillId="0" borderId="3" xfId="42" applyNumberFormat="1" applyFont="1" applyFill="1" applyBorder="1" applyAlignment="1">
      <alignment horizontal="center" vertical="center" wrapText="1"/>
    </xf>
    <xf numFmtId="177" fontId="6" fillId="0" borderId="19" xfId="42" applyNumberFormat="1" applyFont="1" applyFill="1" applyBorder="1" applyAlignment="1">
      <alignment horizontal="center" vertical="center" wrapText="1"/>
    </xf>
    <xf numFmtId="177" fontId="6" fillId="0" borderId="3" xfId="42" applyNumberFormat="1" applyFont="1" applyBorder="1" applyAlignment="1">
      <alignment horizontal="center" vertical="center" wrapText="1"/>
    </xf>
    <xf numFmtId="0" fontId="0" fillId="0" borderId="9" xfId="0" applyNumberFormat="1" applyFont="1" applyBorder="1">
      <alignment vertical="center"/>
    </xf>
    <xf numFmtId="0" fontId="0" fillId="0" borderId="10" xfId="0" applyNumberFormat="1" applyFont="1" applyBorder="1">
      <alignment vertical="center"/>
    </xf>
    <xf numFmtId="0" fontId="0" fillId="0" borderId="12" xfId="0" applyNumberFormat="1" applyFont="1" applyBorder="1">
      <alignment vertical="center"/>
    </xf>
    <xf numFmtId="0" fontId="0" fillId="0" borderId="14" xfId="0" applyNumberFormat="1" applyFont="1" applyBorder="1">
      <alignment vertical="center"/>
    </xf>
    <xf numFmtId="0" fontId="0" fillId="0" borderId="0" xfId="0" applyNumberFormat="1" applyFont="1">
      <alignment vertical="center"/>
    </xf>
    <xf numFmtId="0" fontId="0" fillId="0" borderId="16" xfId="0" applyNumberFormat="1" applyBorder="1">
      <alignment vertical="center"/>
    </xf>
    <xf numFmtId="0" fontId="0" fillId="0" borderId="14" xfId="0" applyNumberFormat="1" applyFont="1" applyBorder="1" applyAlignment="1">
      <alignment horizontal="center" vertical="center"/>
    </xf>
    <xf numFmtId="0" fontId="0" fillId="0" borderId="7" xfId="0" applyNumberFormat="1" applyBorder="1">
      <alignment vertical="center"/>
    </xf>
    <xf numFmtId="0" fontId="0" fillId="0" borderId="0" xfId="0" applyNumberFormat="1">
      <alignment vertical="center"/>
    </xf>
    <xf numFmtId="177" fontId="0" fillId="0" borderId="11" xfId="0" applyNumberFormat="1" applyBorder="1">
      <alignment vertical="center"/>
    </xf>
    <xf numFmtId="177" fontId="0" fillId="0" borderId="0" xfId="0" applyNumberFormat="1" applyBorder="1">
      <alignment vertical="center"/>
    </xf>
    <xf numFmtId="177" fontId="0" fillId="0" borderId="13" xfId="0" applyNumberFormat="1" applyBorder="1">
      <alignment vertical="center"/>
    </xf>
    <xf numFmtId="177" fontId="0" fillId="0" borderId="23" xfId="0" applyNumberFormat="1" applyBorder="1">
      <alignment vertical="center"/>
    </xf>
    <xf numFmtId="177" fontId="0" fillId="0" borderId="15" xfId="0" applyNumberFormat="1" applyBorder="1">
      <alignment vertical="center"/>
    </xf>
    <xf numFmtId="0" fontId="0" fillId="0" borderId="16" xfId="0" applyNumberFormat="1" applyBorder="1" applyAlignment="1">
      <alignment horizontal="center" vertical="center" wrapText="1"/>
    </xf>
    <xf numFmtId="0" fontId="0" fillId="0" borderId="20" xfId="0" applyNumberFormat="1" applyBorder="1" applyAlignment="1">
      <alignment horizontal="center" vertical="center" wrapText="1"/>
    </xf>
    <xf numFmtId="0" fontId="0" fillId="0" borderId="17" xfId="0" applyNumberFormat="1" applyBorder="1" applyAlignment="1">
      <alignment horizontal="center" vertical="center" wrapText="1"/>
    </xf>
    <xf numFmtId="0" fontId="0" fillId="0" borderId="18" xfId="0" applyNumberFormat="1" applyBorder="1" applyAlignment="1">
      <alignment horizontal="center" vertical="center" wrapText="1"/>
    </xf>
    <xf numFmtId="177" fontId="0" fillId="0" borderId="3" xfId="0" applyNumberFormat="1" applyBorder="1" applyAlignment="1">
      <alignment horizontal="center" vertical="center"/>
    </xf>
    <xf numFmtId="0" fontId="0" fillId="0" borderId="7" xfId="0" applyNumberFormat="1" applyFont="1" applyBorder="1">
      <alignment vertical="center"/>
    </xf>
    <xf numFmtId="0" fontId="0" fillId="0" borderId="9" xfId="0" applyNumberFormat="1" applyBorder="1">
      <alignment vertical="center"/>
    </xf>
    <xf numFmtId="0" fontId="0" fillId="0" borderId="12" xfId="0" applyNumberFormat="1" applyBorder="1">
      <alignment vertical="center"/>
    </xf>
    <xf numFmtId="0" fontId="0" fillId="0" borderId="16" xfId="0" applyNumberFormat="1" applyBorder="1" applyAlignment="1">
      <alignment vertical="center"/>
    </xf>
    <xf numFmtId="0" fontId="0" fillId="0" borderId="9" xfId="0" applyNumberFormat="1" applyBorder="1" applyAlignment="1">
      <alignment vertical="center"/>
    </xf>
    <xf numFmtId="0" fontId="0" fillId="0" borderId="12" xfId="0" applyNumberFormat="1" applyBorder="1" applyAlignment="1">
      <alignment vertical="center"/>
    </xf>
    <xf numFmtId="0" fontId="0" fillId="0" borderId="14" xfId="0" applyNumberFormat="1" applyBorder="1" applyAlignment="1">
      <alignment vertical="center"/>
    </xf>
    <xf numFmtId="0" fontId="0" fillId="0" borderId="7" xfId="0" applyNumberFormat="1" applyBorder="1" applyAlignment="1">
      <alignment vertical="center"/>
    </xf>
    <xf numFmtId="0" fontId="0" fillId="0" borderId="16" xfId="0" applyNumberFormat="1" applyFont="1" applyBorder="1">
      <alignment vertical="center"/>
    </xf>
    <xf numFmtId="177" fontId="0" fillId="0" borderId="17" xfId="0" applyNumberFormat="1" applyFont="1" applyBorder="1">
      <alignment vertical="center"/>
    </xf>
    <xf numFmtId="0" fontId="0" fillId="0" borderId="9" xfId="0" applyNumberFormat="1" applyFont="1" applyBorder="1">
      <alignment vertical="center"/>
    </xf>
    <xf numFmtId="177" fontId="0" fillId="0" borderId="1" xfId="0" applyNumberFormat="1" applyFont="1" applyBorder="1">
      <alignment vertical="center"/>
    </xf>
    <xf numFmtId="177" fontId="0" fillId="0" borderId="18" xfId="0" applyNumberFormat="1" applyFont="1" applyBorder="1">
      <alignment vertical="center"/>
    </xf>
    <xf numFmtId="177" fontId="0" fillId="0" borderId="2" xfId="0" applyNumberFormat="1" applyFont="1" applyBorder="1">
      <alignment vertical="center"/>
    </xf>
    <xf numFmtId="177" fontId="0" fillId="0" borderId="4" xfId="0" applyNumberFormat="1" applyFont="1" applyBorder="1">
      <alignment vertical="center"/>
    </xf>
    <xf numFmtId="177" fontId="0" fillId="0" borderId="5" xfId="0" applyNumberFormat="1" applyFont="1" applyBorder="1">
      <alignment vertical="center"/>
    </xf>
    <xf numFmtId="177" fontId="0" fillId="0" borderId="6" xfId="0" applyNumberFormat="1" applyFont="1" applyBorder="1">
      <alignment vertical="center"/>
    </xf>
    <xf numFmtId="178" fontId="0" fillId="0" borderId="6" xfId="0" applyNumberFormat="1" applyFont="1" applyBorder="1">
      <alignment vertical="center"/>
    </xf>
    <xf numFmtId="0" fontId="0" fillId="0" borderId="0" xfId="0" applyAlignment="1">
      <alignment horizontal="right" vertical="center"/>
    </xf>
    <xf numFmtId="0" fontId="0" fillId="0" borderId="18" xfId="0" applyBorder="1" applyAlignment="1">
      <alignment horizontal="center" vertical="center"/>
    </xf>
    <xf numFmtId="0" fontId="0" fillId="0" borderId="0" xfId="0" applyNumberFormat="1" applyBorder="1">
      <alignment vertical="center"/>
    </xf>
    <xf numFmtId="177" fontId="0" fillId="0" borderId="20" xfId="0" applyNumberFormat="1" applyBorder="1">
      <alignment vertical="center"/>
    </xf>
    <xf numFmtId="177" fontId="0" fillId="0" borderId="0" xfId="0" applyNumberFormat="1" applyAlignment="1">
      <alignment horizontal="right" vertical="center"/>
    </xf>
    <xf numFmtId="179" fontId="0" fillId="0" borderId="16" xfId="0" applyNumberFormat="1" applyBorder="1" applyAlignment="1">
      <alignment horizontal="center" vertical="center" wrapText="1"/>
    </xf>
    <xf numFmtId="179" fontId="0" fillId="0" borderId="20" xfId="0" applyNumberFormat="1" applyBorder="1" applyAlignment="1">
      <alignment horizontal="center" vertical="center" wrapText="1"/>
    </xf>
    <xf numFmtId="179" fontId="0" fillId="0" borderId="17" xfId="0" applyNumberFormat="1" applyBorder="1" applyAlignment="1">
      <alignment horizontal="center" vertical="center" wrapText="1"/>
    </xf>
    <xf numFmtId="179" fontId="0" fillId="0" borderId="18" xfId="0" applyNumberFormat="1" applyBorder="1" applyAlignment="1">
      <alignment horizontal="center" vertical="center" wrapText="1"/>
    </xf>
    <xf numFmtId="179" fontId="0" fillId="0" borderId="16" xfId="0" applyNumberFormat="1" applyBorder="1" applyAlignment="1">
      <alignment horizontal="center" vertical="center"/>
    </xf>
    <xf numFmtId="179" fontId="0" fillId="0" borderId="9" xfId="0" applyNumberFormat="1" applyBorder="1" applyAlignment="1">
      <alignment horizontal="center" vertical="center"/>
    </xf>
    <xf numFmtId="179" fontId="0" fillId="0" borderId="12" xfId="0" applyNumberFormat="1" applyBorder="1" applyAlignment="1">
      <alignment horizontal="center" vertical="center"/>
    </xf>
    <xf numFmtId="179" fontId="0" fillId="0" borderId="7" xfId="0" applyNumberFormat="1" applyBorder="1" applyAlignment="1">
      <alignment horizontal="center" vertical="center"/>
    </xf>
    <xf numFmtId="176" fontId="0" fillId="0" borderId="24" xfId="0" applyNumberFormat="1" applyFont="1" applyBorder="1">
      <alignment vertical="center"/>
    </xf>
    <xf numFmtId="0" fontId="0" fillId="0" borderId="8" xfId="0" applyBorder="1">
      <alignment vertical="center"/>
    </xf>
    <xf numFmtId="0" fontId="0" fillId="0" borderId="0" xfId="0" applyBorder="1">
      <alignment vertical="center"/>
    </xf>
    <xf numFmtId="177" fontId="0" fillId="0" borderId="16" xfId="0" applyNumberFormat="1" applyFill="1" applyBorder="1" applyAlignment="1">
      <alignment vertical="center"/>
    </xf>
    <xf numFmtId="177" fontId="0" fillId="0" borderId="17" xfId="0" applyNumberFormat="1" applyFill="1" applyBorder="1">
      <alignment vertical="center"/>
    </xf>
    <xf numFmtId="177" fontId="0" fillId="0" borderId="9" xfId="0" applyNumberFormat="1" applyFill="1" applyBorder="1">
      <alignment vertical="center"/>
    </xf>
    <xf numFmtId="177" fontId="0" fillId="0" borderId="25" xfId="0" applyNumberFormat="1" applyBorder="1">
      <alignment vertical="center"/>
    </xf>
    <xf numFmtId="177" fontId="0" fillId="0" borderId="2" xfId="0" applyNumberFormat="1" applyBorder="1" applyAlignment="1">
      <alignment vertical="center" wrapText="1"/>
    </xf>
    <xf numFmtId="177" fontId="0" fillId="0" borderId="26" xfId="0" applyNumberFormat="1" applyBorder="1">
      <alignment vertical="center"/>
    </xf>
    <xf numFmtId="177" fontId="0" fillId="0" borderId="27" xfId="0" applyNumberFormat="1" applyBorder="1">
      <alignment vertical="center"/>
    </xf>
    <xf numFmtId="177" fontId="0" fillId="0" borderId="14" xfId="0" applyNumberFormat="1" applyFill="1" applyBorder="1">
      <alignment vertical="center"/>
    </xf>
    <xf numFmtId="177" fontId="0" fillId="0" borderId="19" xfId="0" applyNumberFormat="1" applyFill="1" applyBorder="1">
      <alignment vertical="center"/>
    </xf>
    <xf numFmtId="177" fontId="0" fillId="0" borderId="28" xfId="0" applyNumberFormat="1" applyBorder="1">
      <alignment vertical="center"/>
    </xf>
    <xf numFmtId="177" fontId="0" fillId="0" borderId="29" xfId="0" applyNumberFormat="1" applyBorder="1">
      <alignment vertical="center"/>
    </xf>
    <xf numFmtId="177" fontId="0" fillId="0" borderId="9" xfId="0" applyNumberFormat="1" applyFont="1" applyBorder="1">
      <alignment vertical="center"/>
    </xf>
    <xf numFmtId="177" fontId="0" fillId="0" borderId="10" xfId="0" applyNumberFormat="1" applyFont="1" applyBorder="1">
      <alignment vertical="center"/>
    </xf>
    <xf numFmtId="177" fontId="0" fillId="0" borderId="12" xfId="0" applyNumberFormat="1" applyFont="1" applyBorder="1">
      <alignment vertical="center"/>
    </xf>
    <xf numFmtId="177" fontId="0" fillId="0" borderId="14" xfId="0" applyNumberFormat="1" applyFont="1" applyBorder="1">
      <alignment vertical="center"/>
    </xf>
    <xf numFmtId="177" fontId="0" fillId="0" borderId="7" xfId="0" applyNumberFormat="1" applyFont="1" applyBorder="1">
      <alignment vertical="center"/>
    </xf>
    <xf numFmtId="177" fontId="0" fillId="0" borderId="30" xfId="0" applyNumberFormat="1" applyBorder="1">
      <alignment vertical="center"/>
    </xf>
    <xf numFmtId="177" fontId="0" fillId="0" borderId="31" xfId="0" applyNumberFormat="1" applyBorder="1">
      <alignment vertical="center"/>
    </xf>
    <xf numFmtId="177" fontId="0" fillId="0" borderId="32" xfId="0" applyNumberFormat="1" applyBorder="1">
      <alignment vertical="center"/>
    </xf>
    <xf numFmtId="177" fontId="0" fillId="0" borderId="33" xfId="0" applyNumberFormat="1" applyBorder="1">
      <alignment vertical="center"/>
    </xf>
    <xf numFmtId="177" fontId="0" fillId="0" borderId="34" xfId="0" applyNumberFormat="1" applyBorder="1">
      <alignment vertical="center"/>
    </xf>
    <xf numFmtId="177" fontId="0" fillId="0" borderId="35" xfId="0" applyNumberFormat="1" applyBorder="1">
      <alignment vertical="center"/>
    </xf>
    <xf numFmtId="177" fontId="0" fillId="0" borderId="36" xfId="0" applyNumberFormat="1" applyBorder="1">
      <alignment vertical="center"/>
    </xf>
    <xf numFmtId="177" fontId="0" fillId="0" borderId="37" xfId="0" applyNumberFormat="1" applyBorder="1">
      <alignment vertical="center"/>
    </xf>
    <xf numFmtId="177" fontId="0" fillId="0" borderId="38" xfId="0" applyNumberFormat="1" applyBorder="1">
      <alignment vertical="center"/>
    </xf>
    <xf numFmtId="177" fontId="0" fillId="0" borderId="39" xfId="0" applyNumberFormat="1" applyBorder="1">
      <alignment vertical="center"/>
    </xf>
    <xf numFmtId="177" fontId="0" fillId="0" borderId="40" xfId="0" applyNumberFormat="1" applyBorder="1">
      <alignment vertical="center"/>
    </xf>
    <xf numFmtId="177" fontId="0" fillId="0" borderId="41" xfId="0" applyNumberFormat="1" applyBorder="1">
      <alignment vertical="center"/>
    </xf>
    <xf numFmtId="177" fontId="0" fillId="0" borderId="42" xfId="0" applyNumberFormat="1" applyBorder="1">
      <alignment vertical="center"/>
    </xf>
    <xf numFmtId="177" fontId="0" fillId="0" borderId="43" xfId="0" applyNumberFormat="1" applyBorder="1">
      <alignment vertical="center"/>
    </xf>
    <xf numFmtId="177" fontId="0" fillId="0" borderId="44" xfId="0" applyNumberFormat="1" applyBorder="1">
      <alignment vertical="center"/>
    </xf>
    <xf numFmtId="177" fontId="0" fillId="0" borderId="45" xfId="0" applyNumberFormat="1" applyBorder="1">
      <alignment vertical="center"/>
    </xf>
    <xf numFmtId="177" fontId="31" fillId="0" borderId="0" xfId="43" applyNumberFormat="1" applyFont="1" applyAlignment="1">
      <alignment vertical="center"/>
    </xf>
    <xf numFmtId="177" fontId="32" fillId="0" borderId="0" xfId="0" applyNumberFormat="1" applyFont="1">
      <alignment vertical="center"/>
    </xf>
    <xf numFmtId="177" fontId="31" fillId="0" borderId="0" xfId="0" applyNumberFormat="1" applyFont="1" applyBorder="1" applyAlignment="1">
      <alignment vertical="center"/>
    </xf>
    <xf numFmtId="177" fontId="32" fillId="0" borderId="0" xfId="0" applyNumberFormat="1" applyFont="1" applyAlignment="1">
      <alignment vertical="center"/>
    </xf>
    <xf numFmtId="177" fontId="31" fillId="0" borderId="0" xfId="43" applyNumberFormat="1" applyFont="1" applyBorder="1" applyAlignment="1">
      <alignment vertical="center"/>
    </xf>
    <xf numFmtId="177" fontId="31" fillId="0" borderId="0" xfId="43" applyNumberFormat="1" applyFont="1" applyAlignment="1">
      <alignment horizontal="right" vertical="center"/>
    </xf>
    <xf numFmtId="177" fontId="31" fillId="0" borderId="7" xfId="43" applyNumberFormat="1" applyFont="1" applyBorder="1" applyAlignment="1">
      <alignment vertical="center"/>
    </xf>
    <xf numFmtId="177" fontId="31" fillId="0" borderId="8" xfId="43" applyNumberFormat="1" applyFont="1" applyBorder="1" applyAlignment="1">
      <alignment vertical="center"/>
    </xf>
    <xf numFmtId="177" fontId="31" fillId="0" borderId="6" xfId="43" applyNumberFormat="1" applyFont="1" applyBorder="1" applyAlignment="1">
      <alignment vertical="center"/>
    </xf>
    <xf numFmtId="177" fontId="31" fillId="0" borderId="0" xfId="43" applyNumberFormat="1" applyFont="1" applyAlignment="1" applyProtection="1">
      <alignment vertical="center"/>
      <protection locked="0"/>
    </xf>
    <xf numFmtId="177" fontId="31" fillId="0" borderId="16" xfId="43" applyNumberFormat="1" applyFont="1" applyBorder="1" applyAlignment="1">
      <alignment vertical="center"/>
    </xf>
    <xf numFmtId="177" fontId="31" fillId="0" borderId="20" xfId="43" applyNumberFormat="1" applyFont="1" applyBorder="1" applyAlignment="1">
      <alignment vertical="center"/>
    </xf>
    <xf numFmtId="177" fontId="31" fillId="0" borderId="17" xfId="43" applyNumberFormat="1" applyFont="1" applyBorder="1" applyAlignment="1">
      <alignment vertical="center"/>
    </xf>
    <xf numFmtId="177" fontId="31" fillId="0" borderId="22" xfId="43" applyNumberFormat="1" applyFont="1" applyBorder="1" applyAlignment="1">
      <alignment horizontal="center" vertical="center"/>
    </xf>
    <xf numFmtId="177" fontId="31" fillId="0" borderId="9" xfId="43" applyNumberFormat="1" applyFont="1" applyBorder="1" applyAlignment="1">
      <alignment vertical="center"/>
    </xf>
    <xf numFmtId="177" fontId="31" fillId="0" borderId="2" xfId="43" applyNumberFormat="1" applyFont="1" applyBorder="1" applyAlignment="1">
      <alignment vertical="center"/>
    </xf>
    <xf numFmtId="177" fontId="31" fillId="0" borderId="2" xfId="43" applyNumberFormat="1" applyFont="1" applyBorder="1" applyAlignment="1">
      <alignment horizontal="center" vertical="center"/>
    </xf>
    <xf numFmtId="177" fontId="31" fillId="0" borderId="18" xfId="43" applyNumberFormat="1" applyFont="1" applyBorder="1" applyAlignment="1">
      <alignment vertical="center"/>
    </xf>
    <xf numFmtId="177" fontId="31" fillId="0" borderId="14" xfId="43" applyNumberFormat="1" applyFont="1" applyBorder="1" applyAlignment="1">
      <alignment vertical="center"/>
    </xf>
    <xf numFmtId="177" fontId="31" fillId="0" borderId="15" xfId="43" applyNumberFormat="1" applyFont="1" applyBorder="1" applyAlignment="1">
      <alignment vertical="center"/>
    </xf>
    <xf numFmtId="177" fontId="31" fillId="0" borderId="14" xfId="43" applyNumberFormat="1" applyFont="1" applyBorder="1" applyAlignment="1">
      <alignment vertical="top"/>
    </xf>
    <xf numFmtId="177" fontId="31" fillId="0" borderId="3" xfId="43" applyNumberFormat="1" applyFont="1" applyBorder="1" applyAlignment="1">
      <alignment vertical="center" wrapText="1"/>
    </xf>
    <xf numFmtId="177" fontId="31" fillId="0" borderId="3" xfId="43" applyNumberFormat="1" applyFont="1" applyBorder="1" applyAlignment="1">
      <alignment vertical="top"/>
    </xf>
    <xf numFmtId="177" fontId="31" fillId="0" borderId="3" xfId="43" applyNumberFormat="1" applyFont="1" applyBorder="1" applyAlignment="1">
      <alignment horizontal="center" vertical="top"/>
    </xf>
    <xf numFmtId="177" fontId="31" fillId="0" borderId="0" xfId="43" applyNumberFormat="1" applyFont="1" applyAlignment="1">
      <alignment vertical="center" shrinkToFit="1"/>
    </xf>
    <xf numFmtId="178" fontId="31" fillId="0" borderId="6" xfId="43" applyNumberFormat="1" applyFont="1" applyBorder="1" applyAlignment="1">
      <alignment vertical="center"/>
    </xf>
    <xf numFmtId="177" fontId="31" fillId="0" borderId="48" xfId="43" applyNumberFormat="1" applyFont="1" applyBorder="1" applyAlignment="1">
      <alignment vertical="center"/>
    </xf>
    <xf numFmtId="177" fontId="32" fillId="0" borderId="9" xfId="0" applyNumberFormat="1" applyFont="1" applyBorder="1">
      <alignment vertical="center"/>
    </xf>
    <xf numFmtId="180" fontId="31" fillId="0" borderId="6" xfId="43" applyNumberFormat="1" applyFont="1" applyBorder="1" applyAlignment="1">
      <alignment vertical="center" shrinkToFit="1"/>
    </xf>
    <xf numFmtId="177" fontId="32" fillId="0" borderId="0" xfId="0" applyNumberFormat="1" applyFont="1" applyAlignment="1">
      <alignment vertical="center" shrinkToFit="1"/>
    </xf>
    <xf numFmtId="0" fontId="0" fillId="0" borderId="0" xfId="0" applyAlignment="1">
      <alignment horizontal="center" vertical="center"/>
    </xf>
    <xf numFmtId="177" fontId="0" fillId="0" borderId="0" xfId="0" applyNumberFormat="1" applyFill="1">
      <alignment vertical="center"/>
    </xf>
    <xf numFmtId="177" fontId="0" fillId="0" borderId="20" xfId="0" applyNumberFormat="1" applyFill="1" applyBorder="1" applyAlignment="1">
      <alignment vertical="center"/>
    </xf>
    <xf numFmtId="177" fontId="0" fillId="0" borderId="20" xfId="0" applyNumberFormat="1" applyFill="1" applyBorder="1">
      <alignment vertical="center"/>
    </xf>
    <xf numFmtId="177" fontId="0" fillId="0" borderId="14" xfId="0" applyNumberFormat="1" applyFill="1" applyBorder="1" applyAlignment="1">
      <alignment vertical="center"/>
    </xf>
    <xf numFmtId="177" fontId="0" fillId="0" borderId="15" xfId="0" applyNumberFormat="1" applyFill="1" applyBorder="1" applyAlignment="1">
      <alignment vertical="center"/>
    </xf>
    <xf numFmtId="177" fontId="0" fillId="0" borderId="15" xfId="0" applyNumberFormat="1" applyFill="1" applyBorder="1">
      <alignment vertical="center"/>
    </xf>
    <xf numFmtId="177" fontId="0" fillId="0" borderId="0" xfId="0" applyNumberFormat="1" applyFill="1" applyAlignment="1">
      <alignment vertical="center"/>
    </xf>
    <xf numFmtId="177" fontId="0" fillId="0" borderId="16" xfId="0" applyNumberFormat="1" applyFill="1" applyBorder="1">
      <alignment vertical="center"/>
    </xf>
    <xf numFmtId="177" fontId="0" fillId="0" borderId="7" xfId="0" applyNumberFormat="1" applyFill="1" applyBorder="1">
      <alignment vertical="center"/>
    </xf>
    <xf numFmtId="177" fontId="0" fillId="0" borderId="22" xfId="0" applyNumberFormat="1" applyFill="1" applyBorder="1">
      <alignment vertical="center"/>
    </xf>
    <xf numFmtId="177" fontId="0" fillId="0" borderId="0" xfId="0" applyNumberFormat="1" applyFill="1" applyBorder="1">
      <alignment vertical="center"/>
    </xf>
    <xf numFmtId="178" fontId="0" fillId="0" borderId="0" xfId="0" applyNumberFormat="1" applyFill="1">
      <alignment vertical="center"/>
    </xf>
    <xf numFmtId="177" fontId="0" fillId="0" borderId="0" xfId="0" applyNumberFormat="1" applyFill="1" applyBorder="1" applyAlignment="1">
      <alignment horizontal="center" vertical="center" textRotation="255"/>
    </xf>
    <xf numFmtId="177" fontId="0" fillId="0" borderId="0" xfId="0" applyNumberFormat="1" applyFill="1" applyAlignment="1">
      <alignment horizontal="right" vertical="center"/>
    </xf>
    <xf numFmtId="177" fontId="0" fillId="33" borderId="16" xfId="0" applyNumberFormat="1" applyFill="1" applyBorder="1" applyAlignment="1">
      <alignment vertical="center"/>
    </xf>
    <xf numFmtId="177" fontId="0" fillId="33" borderId="20" xfId="0" applyNumberFormat="1" applyFill="1" applyBorder="1" applyAlignment="1">
      <alignment vertical="center"/>
    </xf>
    <xf numFmtId="177" fontId="0" fillId="33" borderId="20" xfId="0" applyNumberFormat="1" applyFill="1" applyBorder="1">
      <alignment vertical="center"/>
    </xf>
    <xf numFmtId="177" fontId="0" fillId="33" borderId="17" xfId="0" applyNumberFormat="1" applyFill="1" applyBorder="1">
      <alignment vertical="center"/>
    </xf>
    <xf numFmtId="177" fontId="0" fillId="33" borderId="14" xfId="0" applyNumberFormat="1" applyFill="1" applyBorder="1" applyAlignment="1">
      <alignment vertical="center"/>
    </xf>
    <xf numFmtId="177" fontId="0" fillId="33" borderId="15" xfId="0" applyNumberFormat="1" applyFill="1" applyBorder="1" applyAlignment="1">
      <alignment vertical="center"/>
    </xf>
    <xf numFmtId="177" fontId="0" fillId="33" borderId="15" xfId="0" applyNumberFormat="1" applyFill="1" applyBorder="1">
      <alignment vertical="center"/>
    </xf>
    <xf numFmtId="177" fontId="0" fillId="33" borderId="19" xfId="0" applyNumberFormat="1" applyFill="1" applyBorder="1">
      <alignment vertical="center"/>
    </xf>
    <xf numFmtId="177" fontId="0" fillId="33" borderId="0" xfId="0" applyNumberFormat="1" applyFill="1" applyBorder="1" applyAlignment="1">
      <alignment vertical="center"/>
    </xf>
    <xf numFmtId="177" fontId="0" fillId="33" borderId="0" xfId="0" applyNumberFormat="1" applyFill="1" applyBorder="1">
      <alignment vertical="center"/>
    </xf>
    <xf numFmtId="177" fontId="0" fillId="33" borderId="16" xfId="0" applyNumberFormat="1" applyFill="1" applyBorder="1">
      <alignment vertical="center"/>
    </xf>
    <xf numFmtId="177" fontId="0" fillId="33" borderId="14" xfId="0" applyNumberFormat="1" applyFill="1" applyBorder="1">
      <alignment vertical="center"/>
    </xf>
    <xf numFmtId="177" fontId="0" fillId="33" borderId="7" xfId="0" applyNumberFormat="1" applyFill="1" applyBorder="1">
      <alignment vertical="center"/>
    </xf>
    <xf numFmtId="177" fontId="0" fillId="33" borderId="8" xfId="0" applyNumberFormat="1" applyFill="1" applyBorder="1">
      <alignment vertical="center"/>
    </xf>
    <xf numFmtId="177" fontId="0" fillId="33" borderId="22" xfId="0" applyNumberFormat="1" applyFill="1" applyBorder="1">
      <alignment vertical="center"/>
    </xf>
    <xf numFmtId="177" fontId="0" fillId="34" borderId="16" xfId="0" applyNumberFormat="1" applyFill="1" applyBorder="1">
      <alignment vertical="center"/>
    </xf>
    <xf numFmtId="177" fontId="0" fillId="34" borderId="20" xfId="0" applyNumberFormat="1" applyFill="1" applyBorder="1">
      <alignment vertical="center"/>
    </xf>
    <xf numFmtId="177" fontId="0" fillId="34" borderId="17" xfId="0" applyNumberFormat="1" applyFill="1" applyBorder="1">
      <alignment vertical="center"/>
    </xf>
    <xf numFmtId="177" fontId="0" fillId="34" borderId="14" xfId="0" applyNumberFormat="1" applyFill="1" applyBorder="1">
      <alignment vertical="center"/>
    </xf>
    <xf numFmtId="177" fontId="0" fillId="34" borderId="15" xfId="0" applyNumberFormat="1" applyFill="1" applyBorder="1">
      <alignment vertical="center"/>
    </xf>
    <xf numFmtId="177" fontId="0" fillId="34" borderId="19" xfId="0" applyNumberFormat="1" applyFill="1" applyBorder="1">
      <alignment vertical="center"/>
    </xf>
    <xf numFmtId="177" fontId="0" fillId="34" borderId="0" xfId="0" applyNumberFormat="1" applyFill="1" applyBorder="1">
      <alignment vertical="center"/>
    </xf>
    <xf numFmtId="177" fontId="0" fillId="34" borderId="7" xfId="0" applyNumberFormat="1" applyFill="1" applyBorder="1">
      <alignment vertical="center"/>
    </xf>
    <xf numFmtId="177" fontId="0" fillId="34" borderId="8" xfId="0" applyNumberFormat="1" applyFill="1" applyBorder="1">
      <alignment vertical="center"/>
    </xf>
    <xf numFmtId="177" fontId="0" fillId="34" borderId="22" xfId="0" applyNumberFormat="1" applyFill="1" applyBorder="1">
      <alignment vertical="center"/>
    </xf>
    <xf numFmtId="177" fontId="0" fillId="35" borderId="16" xfId="0" applyNumberFormat="1" applyFill="1" applyBorder="1">
      <alignment vertical="center"/>
    </xf>
    <xf numFmtId="177" fontId="0" fillId="35" borderId="20" xfId="0" applyNumberFormat="1" applyFill="1" applyBorder="1">
      <alignment vertical="center"/>
    </xf>
    <xf numFmtId="177" fontId="0" fillId="35" borderId="17" xfId="0" applyNumberFormat="1" applyFill="1" applyBorder="1">
      <alignment vertical="center"/>
    </xf>
    <xf numFmtId="177" fontId="0" fillId="35" borderId="14" xfId="0" applyNumberFormat="1" applyFill="1" applyBorder="1">
      <alignment vertical="center"/>
    </xf>
    <xf numFmtId="177" fontId="0" fillId="35" borderId="15" xfId="0" applyNumberFormat="1" applyFill="1" applyBorder="1">
      <alignment vertical="center"/>
    </xf>
    <xf numFmtId="177" fontId="0" fillId="35" borderId="19" xfId="0" applyNumberFormat="1" applyFill="1" applyBorder="1">
      <alignment vertical="center"/>
    </xf>
    <xf numFmtId="177" fontId="0" fillId="35" borderId="0" xfId="0" applyNumberFormat="1" applyFill="1" applyBorder="1">
      <alignment vertical="center"/>
    </xf>
    <xf numFmtId="177" fontId="0" fillId="35" borderId="7" xfId="0" applyNumberFormat="1" applyFill="1" applyBorder="1">
      <alignment vertical="center"/>
    </xf>
    <xf numFmtId="177" fontId="0" fillId="35" borderId="8" xfId="0" applyNumberFormat="1" applyFill="1" applyBorder="1">
      <alignment vertical="center"/>
    </xf>
    <xf numFmtId="177" fontId="0" fillId="35" borderId="22" xfId="0" applyNumberFormat="1" applyFill="1" applyBorder="1">
      <alignment vertical="center"/>
    </xf>
    <xf numFmtId="177" fontId="0" fillId="33" borderId="71" xfId="0" applyNumberFormat="1" applyFill="1" applyBorder="1">
      <alignment vertical="center"/>
    </xf>
    <xf numFmtId="177" fontId="0" fillId="33" borderId="72" xfId="0" applyNumberFormat="1" applyFill="1" applyBorder="1" applyAlignment="1">
      <alignment vertical="center"/>
    </xf>
    <xf numFmtId="177" fontId="0" fillId="33" borderId="72" xfId="0" applyNumberFormat="1" applyFill="1" applyBorder="1">
      <alignment vertical="center"/>
    </xf>
    <xf numFmtId="177" fontId="0" fillId="33" borderId="73" xfId="0" applyNumberFormat="1" applyFill="1" applyBorder="1">
      <alignment vertical="center"/>
    </xf>
    <xf numFmtId="177" fontId="0" fillId="33" borderId="74" xfId="0" applyNumberFormat="1" applyFill="1" applyBorder="1">
      <alignment vertical="center"/>
    </xf>
    <xf numFmtId="177" fontId="0" fillId="33" borderId="75" xfId="0" applyNumberFormat="1" applyFill="1" applyBorder="1">
      <alignment vertical="center"/>
    </xf>
    <xf numFmtId="177" fontId="0" fillId="33" borderId="76" xfId="0" applyNumberFormat="1" applyFill="1" applyBorder="1">
      <alignment vertical="center"/>
    </xf>
    <xf numFmtId="177" fontId="0" fillId="33" borderId="77" xfId="0" applyNumberFormat="1" applyFill="1" applyBorder="1" applyAlignment="1">
      <alignment vertical="center"/>
    </xf>
    <xf numFmtId="177" fontId="0" fillId="33" borderId="77" xfId="0" applyNumberFormat="1" applyFill="1" applyBorder="1">
      <alignment vertical="center"/>
    </xf>
    <xf numFmtId="177" fontId="0" fillId="33" borderId="78" xfId="0" applyNumberFormat="1" applyFill="1" applyBorder="1">
      <alignment vertical="center"/>
    </xf>
    <xf numFmtId="177" fontId="0" fillId="34" borderId="79" xfId="0" applyNumberFormat="1" applyFill="1" applyBorder="1">
      <alignment vertical="center"/>
    </xf>
    <xf numFmtId="177" fontId="0" fillId="34" borderId="80" xfId="0" applyNumberFormat="1" applyFill="1" applyBorder="1">
      <alignment vertical="center"/>
    </xf>
    <xf numFmtId="177" fontId="0" fillId="34" borderId="81" xfId="0" applyNumberFormat="1" applyFill="1" applyBorder="1">
      <alignment vertical="center"/>
    </xf>
    <xf numFmtId="177" fontId="0" fillId="34" borderId="82" xfId="0" applyNumberFormat="1" applyFill="1" applyBorder="1">
      <alignment vertical="center"/>
    </xf>
    <xf numFmtId="177" fontId="0" fillId="34" borderId="83" xfId="0" applyNumberFormat="1" applyFill="1" applyBorder="1">
      <alignment vertical="center"/>
    </xf>
    <xf numFmtId="177" fontId="0" fillId="34" borderId="84" xfId="0" applyNumberFormat="1" applyFill="1" applyBorder="1">
      <alignment vertical="center"/>
    </xf>
    <xf numFmtId="177" fontId="0" fillId="34" borderId="85" xfId="0" applyNumberFormat="1" applyFill="1" applyBorder="1">
      <alignment vertical="center"/>
    </xf>
    <xf numFmtId="177" fontId="0" fillId="34" borderId="86" xfId="0" applyNumberFormat="1" applyFill="1" applyBorder="1">
      <alignment vertical="center"/>
    </xf>
    <xf numFmtId="177" fontId="0" fillId="35" borderId="87" xfId="0" applyNumberFormat="1" applyFill="1" applyBorder="1">
      <alignment vertical="center"/>
    </xf>
    <xf numFmtId="177" fontId="0" fillId="35" borderId="88" xfId="0" applyNumberFormat="1" applyFill="1" applyBorder="1">
      <alignment vertical="center"/>
    </xf>
    <xf numFmtId="177" fontId="0" fillId="35" borderId="89" xfId="0" applyNumberFormat="1" applyFill="1" applyBorder="1">
      <alignment vertical="center"/>
    </xf>
    <xf numFmtId="177" fontId="0" fillId="35" borderId="90" xfId="0" applyNumberFormat="1" applyFill="1" applyBorder="1">
      <alignment vertical="center"/>
    </xf>
    <xf numFmtId="177" fontId="0" fillId="35" borderId="91" xfId="0" applyNumberFormat="1" applyFill="1" applyBorder="1">
      <alignment vertical="center"/>
    </xf>
    <xf numFmtId="177" fontId="0" fillId="35" borderId="92" xfId="0" applyNumberFormat="1" applyFill="1" applyBorder="1">
      <alignment vertical="center"/>
    </xf>
    <xf numFmtId="177" fontId="0" fillId="35" borderId="93" xfId="0" applyNumberFormat="1" applyFill="1" applyBorder="1">
      <alignment vertical="center"/>
    </xf>
    <xf numFmtId="177" fontId="0" fillId="35" borderId="94" xfId="0" applyNumberFormat="1" applyFill="1" applyBorder="1">
      <alignment vertical="center"/>
    </xf>
    <xf numFmtId="0" fontId="30" fillId="0" borderId="0" xfId="0" applyFont="1">
      <alignment vertical="center"/>
    </xf>
    <xf numFmtId="177" fontId="30" fillId="0" borderId="0" xfId="0" applyNumberFormat="1" applyFont="1">
      <alignment vertical="center"/>
    </xf>
    <xf numFmtId="0" fontId="33" fillId="0" borderId="0" xfId="0" applyFont="1" applyAlignment="1">
      <alignment vertical="top"/>
    </xf>
    <xf numFmtId="0" fontId="34" fillId="0" borderId="0" xfId="0" applyFont="1" applyAlignment="1">
      <alignment vertical="top"/>
    </xf>
    <xf numFmtId="0" fontId="33" fillId="0" borderId="52" xfId="0" applyFont="1" applyBorder="1" applyAlignment="1">
      <alignment vertical="top"/>
    </xf>
    <xf numFmtId="0" fontId="33" fillId="0" borderId="53" xfId="0" applyFont="1" applyBorder="1" applyAlignment="1">
      <alignment vertical="top"/>
    </xf>
    <xf numFmtId="0" fontId="33" fillId="0" borderId="54" xfId="0" applyFont="1" applyBorder="1" applyAlignment="1">
      <alignment vertical="top"/>
    </xf>
    <xf numFmtId="0" fontId="33" fillId="0" borderId="55" xfId="0" applyFont="1" applyBorder="1" applyAlignment="1">
      <alignment vertical="top"/>
    </xf>
    <xf numFmtId="0" fontId="33" fillId="0" borderId="0" xfId="0" applyFont="1" applyBorder="1" applyAlignment="1">
      <alignment vertical="top"/>
    </xf>
    <xf numFmtId="0" fontId="33" fillId="0" borderId="56" xfId="0" applyFont="1" applyBorder="1" applyAlignment="1">
      <alignment vertical="top"/>
    </xf>
    <xf numFmtId="0" fontId="33" fillId="0" borderId="57" xfId="0" applyFont="1" applyBorder="1" applyAlignment="1">
      <alignment vertical="top"/>
    </xf>
    <xf numFmtId="0" fontId="33" fillId="0" borderId="58" xfId="0" applyFont="1" applyBorder="1" applyAlignment="1">
      <alignment vertical="top"/>
    </xf>
    <xf numFmtId="0" fontId="33" fillId="0" borderId="59" xfId="0" applyFont="1" applyBorder="1" applyAlignment="1">
      <alignment vertical="top"/>
    </xf>
    <xf numFmtId="0" fontId="0" fillId="0" borderId="0" xfId="0" applyBorder="1" applyAlignment="1">
      <alignment horizontal="center" vertical="center"/>
    </xf>
    <xf numFmtId="177" fontId="0" fillId="0" borderId="0" xfId="0" applyNumberFormat="1" applyFont="1">
      <alignment vertical="center"/>
    </xf>
    <xf numFmtId="177" fontId="0" fillId="0" borderId="0" xfId="0" applyNumberFormat="1" applyFont="1" applyAlignment="1">
      <alignment horizontal="right" vertical="center"/>
    </xf>
    <xf numFmtId="177" fontId="35" fillId="0" borderId="0" xfId="43" applyNumberFormat="1" applyFont="1" applyAlignment="1">
      <alignment vertical="center"/>
    </xf>
    <xf numFmtId="177" fontId="6" fillId="0" borderId="60" xfId="42" applyNumberFormat="1" applyFont="1" applyFill="1" applyBorder="1" applyAlignment="1">
      <alignment horizontal="centerContinuous" vertical="center"/>
    </xf>
    <xf numFmtId="177" fontId="6" fillId="0" borderId="61" xfId="42" applyNumberFormat="1" applyFont="1" applyFill="1" applyBorder="1" applyAlignment="1">
      <alignment horizontal="centerContinuous" vertical="center"/>
    </xf>
    <xf numFmtId="0" fontId="0" fillId="0" borderId="0" xfId="0" applyBorder="1" applyAlignment="1">
      <alignment vertical="center"/>
    </xf>
    <xf numFmtId="0" fontId="14" fillId="0" borderId="0" xfId="0" applyFont="1" applyAlignment="1">
      <alignment horizontal="left" vertical="center"/>
    </xf>
    <xf numFmtId="0" fontId="14" fillId="0" borderId="0" xfId="0" applyFont="1">
      <alignment vertical="center"/>
    </xf>
    <xf numFmtId="0" fontId="32" fillId="0" borderId="0" xfId="0" applyFont="1" applyAlignment="1">
      <alignment vertical="center"/>
    </xf>
    <xf numFmtId="0" fontId="32" fillId="0" borderId="15" xfId="0" applyFont="1" applyBorder="1" applyAlignment="1">
      <alignment vertical="center"/>
    </xf>
    <xf numFmtId="0" fontId="31" fillId="0" borderId="15" xfId="0" applyFont="1" applyBorder="1" applyAlignment="1">
      <alignment vertical="center"/>
    </xf>
    <xf numFmtId="0" fontId="32" fillId="0" borderId="3" xfId="0" applyFont="1" applyBorder="1" applyAlignment="1">
      <alignment vertical="center"/>
    </xf>
    <xf numFmtId="0" fontId="32" fillId="0" borderId="6" xfId="0" applyFont="1" applyBorder="1" applyAlignment="1" applyProtection="1">
      <alignment vertical="center"/>
    </xf>
    <xf numFmtId="37" fontId="32" fillId="0" borderId="6" xfId="0" applyNumberFormat="1" applyFont="1" applyBorder="1" applyAlignment="1" applyProtection="1">
      <alignment vertical="center"/>
    </xf>
    <xf numFmtId="39" fontId="32" fillId="0" borderId="6" xfId="0" applyNumberFormat="1" applyFont="1" applyBorder="1" applyAlignment="1" applyProtection="1">
      <alignment vertical="center"/>
    </xf>
    <xf numFmtId="181" fontId="32" fillId="0" borderId="6" xfId="0" applyNumberFormat="1" applyFont="1" applyBorder="1" applyAlignment="1" applyProtection="1">
      <alignment vertical="center"/>
    </xf>
    <xf numFmtId="182" fontId="32" fillId="0" borderId="6" xfId="0" applyNumberFormat="1" applyFont="1" applyBorder="1" applyAlignment="1" applyProtection="1">
      <alignment vertical="center"/>
    </xf>
    <xf numFmtId="183" fontId="0" fillId="0" borderId="0" xfId="0" applyNumberFormat="1">
      <alignment vertical="center"/>
    </xf>
    <xf numFmtId="0" fontId="36" fillId="0" borderId="0" xfId="0" applyFont="1">
      <alignment vertical="center"/>
    </xf>
    <xf numFmtId="0" fontId="37" fillId="0" borderId="0" xfId="0" applyFont="1">
      <alignment vertical="center"/>
    </xf>
    <xf numFmtId="0" fontId="33" fillId="0" borderId="0" xfId="0" applyFont="1" applyAlignment="1">
      <alignment horizontal="left" vertical="top" wrapText="1"/>
    </xf>
    <xf numFmtId="0" fontId="39" fillId="0" borderId="0" xfId="0" applyFont="1" applyAlignment="1">
      <alignment vertical="top"/>
    </xf>
    <xf numFmtId="0" fontId="0" fillId="36" borderId="6" xfId="0" applyFill="1" applyBorder="1" applyAlignment="1" applyProtection="1">
      <alignment horizontal="center" vertical="center"/>
      <protection locked="0"/>
    </xf>
    <xf numFmtId="177" fontId="0" fillId="36" borderId="18" xfId="0" applyNumberFormat="1" applyFill="1" applyBorder="1" applyProtection="1">
      <alignment vertical="center"/>
      <protection locked="0"/>
    </xf>
    <xf numFmtId="177" fontId="0" fillId="36" borderId="2" xfId="0" applyNumberFormat="1" applyFill="1" applyBorder="1" applyProtection="1">
      <alignment vertical="center"/>
      <protection locked="0"/>
    </xf>
    <xf numFmtId="177" fontId="0" fillId="36" borderId="4" xfId="0" applyNumberFormat="1" applyFill="1" applyBorder="1" applyProtection="1">
      <alignment vertical="center"/>
      <protection locked="0"/>
    </xf>
    <xf numFmtId="177" fontId="0" fillId="36" borderId="5" xfId="0" applyNumberFormat="1" applyFill="1" applyBorder="1" applyProtection="1">
      <alignment vertical="center"/>
      <protection locked="0"/>
    </xf>
    <xf numFmtId="177" fontId="0" fillId="36" borderId="3" xfId="0" applyNumberFormat="1" applyFill="1" applyBorder="1" applyProtection="1">
      <alignment vertical="center"/>
      <protection locked="0"/>
    </xf>
    <xf numFmtId="178" fontId="0" fillId="36" borderId="6" xfId="0" applyNumberFormat="1" applyFill="1" applyBorder="1" applyAlignment="1" applyProtection="1">
      <alignment horizontal="center" vertical="center"/>
      <protection locked="0"/>
    </xf>
    <xf numFmtId="177" fontId="31" fillId="33" borderId="46" xfId="43" applyNumberFormat="1" applyFont="1" applyFill="1" applyBorder="1" applyAlignment="1">
      <alignment vertical="center"/>
    </xf>
    <xf numFmtId="177" fontId="31" fillId="33" borderId="47" xfId="43" applyNumberFormat="1" applyFont="1" applyFill="1" applyBorder="1" applyAlignment="1">
      <alignment vertical="center" shrinkToFit="1"/>
    </xf>
    <xf numFmtId="177" fontId="31" fillId="34" borderId="50" xfId="43" applyNumberFormat="1" applyFont="1" applyFill="1" applyBorder="1" applyAlignment="1">
      <alignment vertical="center"/>
    </xf>
    <xf numFmtId="177" fontId="31" fillId="34" borderId="51" xfId="43" applyNumberFormat="1" applyFont="1" applyFill="1" applyBorder="1" applyAlignment="1">
      <alignment vertical="center" shrinkToFit="1"/>
    </xf>
    <xf numFmtId="177" fontId="31" fillId="35" borderId="49" xfId="43" applyNumberFormat="1" applyFont="1" applyFill="1" applyBorder="1" applyAlignment="1">
      <alignment vertical="center"/>
    </xf>
    <xf numFmtId="177" fontId="31" fillId="35" borderId="3" xfId="43" applyNumberFormat="1" applyFont="1" applyFill="1" applyBorder="1" applyAlignment="1">
      <alignment vertical="center" shrinkToFit="1"/>
    </xf>
    <xf numFmtId="177" fontId="0" fillId="33" borderId="18" xfId="0" applyNumberFormat="1" applyFill="1" applyBorder="1">
      <alignment vertical="center"/>
    </xf>
    <xf numFmtId="177" fontId="0" fillId="33" borderId="9" xfId="0" applyNumberFormat="1" applyFill="1" applyBorder="1">
      <alignment vertical="center"/>
    </xf>
    <xf numFmtId="177" fontId="0" fillId="33" borderId="25" xfId="0" applyNumberFormat="1" applyFill="1" applyBorder="1">
      <alignment vertical="center"/>
    </xf>
    <xf numFmtId="177" fontId="0" fillId="33" borderId="23" xfId="0" applyNumberFormat="1" applyFill="1" applyBorder="1">
      <alignment vertical="center"/>
    </xf>
    <xf numFmtId="177" fontId="0" fillId="33" borderId="2" xfId="0" applyNumberFormat="1" applyFill="1" applyBorder="1" applyAlignment="1">
      <alignment vertical="center" wrapText="1"/>
    </xf>
    <xf numFmtId="177" fontId="0" fillId="33" borderId="26" xfId="0" applyNumberFormat="1" applyFill="1" applyBorder="1">
      <alignment vertical="center"/>
    </xf>
    <xf numFmtId="177" fontId="0" fillId="33" borderId="27" xfId="0" applyNumberFormat="1" applyFill="1" applyBorder="1">
      <alignment vertical="center"/>
    </xf>
    <xf numFmtId="177" fontId="0" fillId="33" borderId="2" xfId="0" applyNumberFormat="1" applyFill="1" applyBorder="1">
      <alignment vertical="center"/>
    </xf>
    <xf numFmtId="177" fontId="0" fillId="33" borderId="28" xfId="0" applyNumberFormat="1" applyFill="1" applyBorder="1">
      <alignment vertical="center"/>
    </xf>
    <xf numFmtId="177" fontId="0" fillId="33" borderId="29" xfId="0" applyNumberFormat="1" applyFill="1" applyBorder="1">
      <alignment vertical="center"/>
    </xf>
    <xf numFmtId="177" fontId="0" fillId="33" borderId="3" xfId="0" applyNumberFormat="1" applyFill="1" applyBorder="1">
      <alignment vertical="center"/>
    </xf>
    <xf numFmtId="177" fontId="0" fillId="34" borderId="18" xfId="0" applyNumberFormat="1" applyFill="1" applyBorder="1">
      <alignment vertical="center"/>
    </xf>
    <xf numFmtId="177" fontId="0" fillId="34" borderId="9" xfId="0" applyNumberFormat="1" applyFill="1" applyBorder="1">
      <alignment vertical="center"/>
    </xf>
    <xf numFmtId="177" fontId="0" fillId="34" borderId="25" xfId="0" applyNumberFormat="1" applyFill="1" applyBorder="1">
      <alignment vertical="center"/>
    </xf>
    <xf numFmtId="177" fontId="0" fillId="34" borderId="23" xfId="0" applyNumberFormat="1" applyFill="1" applyBorder="1">
      <alignment vertical="center"/>
    </xf>
    <xf numFmtId="177" fontId="0" fillId="34" borderId="2" xfId="0" applyNumberFormat="1" applyFill="1" applyBorder="1" applyAlignment="1">
      <alignment vertical="center" wrapText="1"/>
    </xf>
    <xf numFmtId="177" fontId="0" fillId="34" borderId="26" xfId="0" applyNumberFormat="1" applyFill="1" applyBorder="1">
      <alignment vertical="center"/>
    </xf>
    <xf numFmtId="177" fontId="0" fillId="34" borderId="27" xfId="0" applyNumberFormat="1" applyFill="1" applyBorder="1">
      <alignment vertical="center"/>
    </xf>
    <xf numFmtId="177" fontId="0" fillId="34" borderId="2" xfId="0" applyNumberFormat="1" applyFill="1" applyBorder="1">
      <alignment vertical="center"/>
    </xf>
    <xf numFmtId="177" fontId="0" fillId="34" borderId="28" xfId="0" applyNumberFormat="1" applyFill="1" applyBorder="1">
      <alignment vertical="center"/>
    </xf>
    <xf numFmtId="177" fontId="0" fillId="34" borderId="29" xfId="0" applyNumberFormat="1" applyFill="1" applyBorder="1">
      <alignment vertical="center"/>
    </xf>
    <xf numFmtId="177" fontId="0" fillId="34" borderId="3" xfId="0" applyNumberFormat="1" applyFill="1" applyBorder="1">
      <alignment vertical="center"/>
    </xf>
    <xf numFmtId="177" fontId="0" fillId="35" borderId="18" xfId="0" applyNumberFormat="1" applyFill="1" applyBorder="1">
      <alignment vertical="center"/>
    </xf>
    <xf numFmtId="177" fontId="0" fillId="35" borderId="9" xfId="0" applyNumberFormat="1" applyFill="1" applyBorder="1">
      <alignment vertical="center"/>
    </xf>
    <xf numFmtId="177" fontId="0" fillId="35" borderId="25" xfId="0" applyNumberFormat="1" applyFill="1" applyBorder="1">
      <alignment vertical="center"/>
    </xf>
    <xf numFmtId="177" fontId="0" fillId="35" borderId="23" xfId="0" applyNumberFormat="1" applyFill="1" applyBorder="1">
      <alignment vertical="center"/>
    </xf>
    <xf numFmtId="177" fontId="0" fillId="35" borderId="2" xfId="0" applyNumberFormat="1" applyFill="1" applyBorder="1" applyAlignment="1">
      <alignment vertical="center" wrapText="1"/>
    </xf>
    <xf numFmtId="177" fontId="0" fillId="35" borderId="26" xfId="0" applyNumberFormat="1" applyFill="1" applyBorder="1">
      <alignment vertical="center"/>
    </xf>
    <xf numFmtId="177" fontId="0" fillId="35" borderId="27" xfId="0" applyNumberFormat="1" applyFill="1" applyBorder="1">
      <alignment vertical="center"/>
    </xf>
    <xf numFmtId="177" fontId="0" fillId="35" borderId="2" xfId="0" applyNumberFormat="1" applyFill="1" applyBorder="1">
      <alignment vertical="center"/>
    </xf>
    <xf numFmtId="177" fontId="0" fillId="35" borderId="28" xfId="0" applyNumberFormat="1" applyFill="1" applyBorder="1">
      <alignment vertical="center"/>
    </xf>
    <xf numFmtId="177" fontId="0" fillId="35" borderId="29" xfId="0" applyNumberFormat="1" applyFill="1" applyBorder="1">
      <alignment vertical="center"/>
    </xf>
    <xf numFmtId="177" fontId="0" fillId="35" borderId="3" xfId="0" applyNumberFormat="1" applyFill="1" applyBorder="1">
      <alignment vertical="center"/>
    </xf>
    <xf numFmtId="0" fontId="33" fillId="37" borderId="0" xfId="0" applyFont="1" applyFill="1" applyAlignment="1">
      <alignment vertical="top"/>
    </xf>
    <xf numFmtId="0" fontId="40" fillId="37" borderId="0" xfId="0" applyFont="1" applyFill="1" applyAlignment="1">
      <alignment vertical="top"/>
    </xf>
    <xf numFmtId="0" fontId="43" fillId="0" borderId="0" xfId="0" applyFont="1" applyAlignment="1">
      <alignment vertical="top"/>
    </xf>
    <xf numFmtId="0" fontId="44" fillId="0" borderId="0" xfId="0" applyFont="1" applyAlignment="1">
      <alignment vertical="top"/>
    </xf>
    <xf numFmtId="0" fontId="42" fillId="0" borderId="0" xfId="0" applyFont="1" applyAlignment="1">
      <alignment vertical="top" wrapText="1"/>
    </xf>
    <xf numFmtId="0" fontId="45" fillId="0" borderId="0" xfId="0" applyFont="1" applyAlignment="1">
      <alignment vertical="top"/>
    </xf>
    <xf numFmtId="0" fontId="42" fillId="0" borderId="0" xfId="0" applyFont="1" applyAlignment="1">
      <alignment vertical="top"/>
    </xf>
    <xf numFmtId="0" fontId="46" fillId="0" borderId="0" xfId="0" applyFont="1" applyAlignment="1">
      <alignment vertical="top" wrapText="1"/>
    </xf>
    <xf numFmtId="0" fontId="33" fillId="37" borderId="0" xfId="0" applyFont="1" applyFill="1" applyAlignment="1">
      <alignment vertical="center"/>
    </xf>
    <xf numFmtId="0" fontId="33" fillId="0" borderId="0" xfId="0" applyFont="1" applyAlignment="1">
      <alignment vertical="center"/>
    </xf>
    <xf numFmtId="0" fontId="40" fillId="37" borderId="0" xfId="0" applyFont="1" applyFill="1" applyAlignment="1">
      <alignment vertical="center"/>
    </xf>
    <xf numFmtId="0" fontId="41" fillId="37" borderId="0" xfId="0" applyFont="1" applyFill="1" applyAlignment="1">
      <alignment vertical="center"/>
    </xf>
    <xf numFmtId="0" fontId="0" fillId="0" borderId="0" xfId="0" applyFill="1" applyBorder="1" applyAlignment="1" applyProtection="1">
      <alignment horizontal="center" vertical="center"/>
      <protection locked="0"/>
    </xf>
    <xf numFmtId="0" fontId="47" fillId="0" borderId="0" xfId="0" applyNumberFormat="1" applyFont="1">
      <alignment vertical="center"/>
    </xf>
    <xf numFmtId="0" fontId="48" fillId="0" borderId="0" xfId="0" applyFont="1">
      <alignment vertical="center"/>
    </xf>
    <xf numFmtId="0" fontId="49" fillId="0" borderId="0" xfId="0" applyFont="1" applyAlignment="1">
      <alignment vertical="top"/>
    </xf>
    <xf numFmtId="177" fontId="6" fillId="0" borderId="18" xfId="42" applyNumberFormat="1" applyFont="1" applyFill="1" applyBorder="1" applyAlignment="1">
      <alignment horizontal="center" vertical="center" wrapText="1"/>
    </xf>
    <xf numFmtId="177" fontId="6" fillId="0" borderId="2" xfId="42" applyNumberFormat="1" applyFont="1" applyFill="1" applyBorder="1" applyAlignment="1">
      <alignment horizontal="center" vertical="center" wrapText="1"/>
    </xf>
    <xf numFmtId="0" fontId="64" fillId="0" borderId="0" xfId="0" applyFont="1">
      <alignment vertical="center"/>
    </xf>
    <xf numFmtId="0" fontId="64" fillId="0" borderId="0" xfId="0" applyFont="1" applyBorder="1" applyAlignment="1">
      <alignment horizontal="center" vertical="center"/>
    </xf>
    <xf numFmtId="0" fontId="64" fillId="0" borderId="0" xfId="0" applyFont="1" applyBorder="1" applyAlignment="1">
      <alignment vertical="center"/>
    </xf>
    <xf numFmtId="177" fontId="6" fillId="46" borderId="20" xfId="42" applyNumberFormat="1" applyFont="1" applyFill="1" applyBorder="1" applyAlignment="1">
      <alignment horizontal="centerContinuous" vertical="center"/>
    </xf>
    <xf numFmtId="177" fontId="6" fillId="47" borderId="7" xfId="42" applyNumberFormat="1" applyFont="1" applyFill="1" applyBorder="1" applyAlignment="1">
      <alignment horizontal="centerContinuous" vertical="center"/>
    </xf>
    <xf numFmtId="177" fontId="6" fillId="47" borderId="8" xfId="42" applyNumberFormat="1" applyFont="1" applyFill="1" applyBorder="1" applyAlignment="1">
      <alignment horizontal="centerContinuous" vertical="center"/>
    </xf>
    <xf numFmtId="177" fontId="6" fillId="47" borderId="22" xfId="42" applyNumberFormat="1" applyFont="1" applyFill="1" applyBorder="1" applyAlignment="1">
      <alignment horizontal="centerContinuous" vertical="center"/>
    </xf>
    <xf numFmtId="177" fontId="6" fillId="48" borderId="7" xfId="42" applyNumberFormat="1" applyFont="1" applyFill="1" applyBorder="1" applyAlignment="1">
      <alignment horizontal="centerContinuous" vertical="center"/>
    </xf>
    <xf numFmtId="177" fontId="6" fillId="48" borderId="8" xfId="42" applyNumberFormat="1" applyFont="1" applyFill="1" applyBorder="1" applyAlignment="1">
      <alignment horizontal="centerContinuous" vertical="center"/>
    </xf>
    <xf numFmtId="177" fontId="6" fillId="46" borderId="6" xfId="42" applyNumberFormat="1" applyFont="1" applyFill="1" applyBorder="1" applyAlignment="1">
      <alignment horizontal="center" vertical="center"/>
    </xf>
    <xf numFmtId="177" fontId="6" fillId="47" borderId="6" xfId="42" applyNumberFormat="1" applyFont="1" applyFill="1" applyBorder="1" applyAlignment="1">
      <alignment horizontal="center" vertical="center"/>
    </xf>
    <xf numFmtId="177" fontId="6" fillId="48" borderId="6" xfId="42" applyNumberFormat="1" applyFont="1" applyFill="1" applyBorder="1" applyAlignment="1">
      <alignment horizontal="center" vertical="center"/>
    </xf>
    <xf numFmtId="177" fontId="6" fillId="48" borderId="7" xfId="42" applyNumberFormat="1" applyFont="1" applyFill="1" applyBorder="1" applyAlignment="1">
      <alignment horizontal="center" vertical="center"/>
    </xf>
    <xf numFmtId="177" fontId="6" fillId="46" borderId="22" xfId="42" applyNumberFormat="1" applyFont="1" applyFill="1" applyBorder="1" applyAlignment="1">
      <alignment horizontal="center" vertical="center"/>
    </xf>
    <xf numFmtId="177" fontId="6" fillId="0" borderId="111" xfId="42" applyNumberFormat="1" applyFont="1" applyBorder="1" applyAlignment="1">
      <alignment horizontal="center" vertical="center"/>
    </xf>
    <xf numFmtId="177" fontId="0" fillId="0" borderId="16" xfId="0" applyNumberFormat="1" applyFont="1" applyBorder="1">
      <alignment vertical="center"/>
    </xf>
    <xf numFmtId="177" fontId="0" fillId="0" borderId="2" xfId="0" applyNumberFormat="1" applyFont="1" applyBorder="1" applyAlignment="1">
      <alignment horizontal="center" vertical="center" wrapText="1"/>
    </xf>
    <xf numFmtId="180" fontId="31" fillId="0" borderId="0" xfId="43" applyNumberFormat="1" applyFont="1" applyBorder="1" applyAlignment="1">
      <alignment vertical="center" shrinkToFit="1"/>
    </xf>
    <xf numFmtId="177" fontId="65" fillId="0" borderId="0" xfId="43" applyNumberFormat="1" applyFont="1" applyBorder="1" applyAlignment="1">
      <alignment vertical="center"/>
    </xf>
    <xf numFmtId="177" fontId="65" fillId="0" borderId="0" xfId="43" applyNumberFormat="1" applyFont="1" applyAlignment="1">
      <alignment vertical="center"/>
    </xf>
    <xf numFmtId="49" fontId="65" fillId="0" borderId="0" xfId="43" applyNumberFormat="1" applyFont="1" applyAlignment="1">
      <alignment vertical="center"/>
    </xf>
    <xf numFmtId="177" fontId="66" fillId="0" borderId="0" xfId="0" applyNumberFormat="1" applyFont="1">
      <alignment vertical="center"/>
    </xf>
    <xf numFmtId="177" fontId="0" fillId="33" borderId="17" xfId="0" applyNumberFormat="1" applyFill="1" applyBorder="1" applyAlignment="1">
      <alignment vertical="center"/>
    </xf>
    <xf numFmtId="177" fontId="0" fillId="33" borderId="19" xfId="0" applyNumberFormat="1" applyFill="1" applyBorder="1" applyAlignment="1">
      <alignment vertical="center"/>
    </xf>
    <xf numFmtId="177" fontId="0" fillId="0" borderId="7" xfId="0" applyNumberFormat="1" applyFill="1" applyBorder="1" applyAlignment="1">
      <alignment vertical="center" shrinkToFit="1"/>
    </xf>
    <xf numFmtId="177" fontId="6" fillId="0" borderId="0" xfId="42" applyNumberFormat="1" applyFont="1" applyBorder="1" applyAlignment="1">
      <alignment horizontal="center" vertical="center" wrapText="1"/>
    </xf>
    <xf numFmtId="0" fontId="0" fillId="0" borderId="0" xfId="0" applyNumberFormat="1" applyAlignment="1">
      <alignment horizontal="right" vertical="center"/>
    </xf>
    <xf numFmtId="0" fontId="0" fillId="0" borderId="0" xfId="0" applyAlignment="1">
      <alignment horizontal="left" vertical="center"/>
    </xf>
    <xf numFmtId="0" fontId="0" fillId="0" borderId="8" xfId="0" applyFont="1" applyBorder="1" applyAlignment="1">
      <alignment horizontal="left" vertical="center"/>
    </xf>
    <xf numFmtId="0" fontId="0" fillId="0" borderId="6" xfId="0" applyFont="1" applyBorder="1" applyAlignment="1">
      <alignment horizontal="center" vertical="center" wrapText="1"/>
    </xf>
    <xf numFmtId="0" fontId="62" fillId="0" borderId="0" xfId="0" applyFont="1" applyAlignment="1">
      <alignment vertical="center"/>
    </xf>
    <xf numFmtId="177" fontId="0" fillId="0" borderId="18" xfId="0" applyNumberFormat="1" applyBorder="1" applyAlignment="1">
      <alignment vertical="center" wrapText="1"/>
    </xf>
    <xf numFmtId="177" fontId="0" fillId="0" borderId="14" xfId="0" applyNumberFormat="1" applyFont="1" applyBorder="1" applyAlignment="1">
      <alignment horizontal="center" vertical="center"/>
    </xf>
    <xf numFmtId="176" fontId="0" fillId="50" borderId="2" xfId="0" applyNumberFormat="1" applyFill="1" applyBorder="1">
      <alignment vertical="center"/>
    </xf>
    <xf numFmtId="177" fontId="0" fillId="50" borderId="2" xfId="0" applyNumberFormat="1" applyFill="1" applyBorder="1">
      <alignment vertical="center"/>
    </xf>
    <xf numFmtId="177" fontId="68" fillId="0" borderId="0" xfId="43" applyNumberFormat="1" applyFont="1" applyAlignment="1">
      <alignment vertical="center"/>
    </xf>
    <xf numFmtId="177" fontId="44" fillId="0" borderId="0" xfId="0" applyNumberFormat="1" applyFont="1">
      <alignment vertical="center"/>
    </xf>
    <xf numFmtId="177" fontId="44" fillId="0" borderId="0" xfId="0" applyNumberFormat="1" applyFont="1" applyFill="1">
      <alignment vertical="center"/>
    </xf>
    <xf numFmtId="0" fontId="44" fillId="0" borderId="0" xfId="0" applyFont="1">
      <alignment vertical="center"/>
    </xf>
    <xf numFmtId="0" fontId="60" fillId="0" borderId="0" xfId="116" applyFont="1"/>
    <xf numFmtId="0" fontId="69" fillId="0" borderId="16" xfId="116" applyFont="1" applyBorder="1"/>
    <xf numFmtId="0" fontId="60" fillId="0" borderId="16" xfId="116" applyFont="1" applyBorder="1"/>
    <xf numFmtId="0" fontId="60" fillId="0" borderId="9" xfId="116" applyFont="1" applyBorder="1"/>
    <xf numFmtId="0" fontId="60" fillId="0" borderId="0" xfId="116" applyFont="1" applyBorder="1"/>
    <xf numFmtId="0" fontId="60" fillId="0" borderId="9" xfId="116" applyFont="1" applyFill="1" applyBorder="1"/>
    <xf numFmtId="187" fontId="60" fillId="0" borderId="0" xfId="116" applyNumberFormat="1" applyFont="1"/>
    <xf numFmtId="38" fontId="7" fillId="0" borderId="0" xfId="106" applyFont="1" applyBorder="1"/>
    <xf numFmtId="37" fontId="11" fillId="0" borderId="0" xfId="116" applyNumberFormat="1" applyFont="1" applyFill="1" applyBorder="1" applyProtection="1"/>
    <xf numFmtId="0" fontId="60" fillId="0" borderId="0" xfId="116" applyFont="1" applyFill="1" applyBorder="1"/>
    <xf numFmtId="38" fontId="60" fillId="0" borderId="18" xfId="106" applyFont="1" applyBorder="1" applyAlignment="1">
      <alignment vertical="center"/>
    </xf>
    <xf numFmtId="38" fontId="60" fillId="0" borderId="20" xfId="106" applyFont="1" applyBorder="1" applyAlignment="1">
      <alignment vertical="center"/>
    </xf>
    <xf numFmtId="38" fontId="60" fillId="0" borderId="17" xfId="106" applyFont="1" applyBorder="1" applyAlignment="1">
      <alignment vertical="center"/>
    </xf>
    <xf numFmtId="38" fontId="60" fillId="0" borderId="2" xfId="106" applyFont="1" applyBorder="1" applyAlignment="1">
      <alignment vertical="center"/>
    </xf>
    <xf numFmtId="38" fontId="60" fillId="0" borderId="0" xfId="106" applyFont="1" applyBorder="1" applyAlignment="1">
      <alignment vertical="center"/>
    </xf>
    <xf numFmtId="38" fontId="60" fillId="0" borderId="1" xfId="106" applyFont="1" applyBorder="1" applyAlignment="1">
      <alignment vertical="center"/>
    </xf>
    <xf numFmtId="0" fontId="60" fillId="0" borderId="14" xfId="116" applyFont="1" applyBorder="1"/>
    <xf numFmtId="186" fontId="60" fillId="0" borderId="2" xfId="106" applyNumberFormat="1" applyFont="1" applyBorder="1" applyAlignment="1">
      <alignment vertical="center"/>
    </xf>
    <xf numFmtId="186" fontId="60" fillId="0" borderId="0" xfId="106" applyNumberFormat="1" applyFont="1" applyBorder="1" applyAlignment="1">
      <alignment vertical="center"/>
    </xf>
    <xf numFmtId="186" fontId="60" fillId="0" borderId="1" xfId="106" applyNumberFormat="1" applyFont="1" applyBorder="1" applyAlignment="1">
      <alignment vertical="center"/>
    </xf>
    <xf numFmtId="0" fontId="7" fillId="0" borderId="0" xfId="116" applyFont="1" applyBorder="1"/>
    <xf numFmtId="38" fontId="7" fillId="0" borderId="0" xfId="106" applyFont="1"/>
    <xf numFmtId="38" fontId="7" fillId="0" borderId="9" xfId="106" applyFont="1" applyBorder="1" applyAlignment="1">
      <alignment vertical="center"/>
    </xf>
    <xf numFmtId="0" fontId="70" fillId="0" borderId="0" xfId="116" applyFont="1" applyBorder="1" applyAlignment="1">
      <alignment vertical="center"/>
    </xf>
    <xf numFmtId="38" fontId="7" fillId="0" borderId="0" xfId="106" applyFont="1" applyBorder="1" applyAlignment="1">
      <alignment vertical="center"/>
    </xf>
    <xf numFmtId="37" fontId="70" fillId="0" borderId="0" xfId="116" applyNumberFormat="1" applyFont="1" applyBorder="1" applyAlignment="1" applyProtection="1">
      <alignment vertical="center"/>
    </xf>
    <xf numFmtId="38" fontId="60" fillId="0" borderId="0" xfId="106" applyFont="1" applyFill="1" applyBorder="1" applyAlignment="1">
      <alignment vertical="center"/>
    </xf>
    <xf numFmtId="186" fontId="60" fillId="0" borderId="0" xfId="106" applyNumberFormat="1" applyFont="1" applyFill="1" applyBorder="1" applyAlignment="1">
      <alignment vertical="center"/>
    </xf>
    <xf numFmtId="0" fontId="60" fillId="0" borderId="18" xfId="116" applyFont="1" applyBorder="1" applyAlignment="1">
      <alignment vertical="center"/>
    </xf>
    <xf numFmtId="0" fontId="60" fillId="0" borderId="20" xfId="116" applyFont="1" applyBorder="1" applyAlignment="1">
      <alignment horizontal="center" vertical="center"/>
    </xf>
    <xf numFmtId="0" fontId="60" fillId="0" borderId="0" xfId="116" applyFont="1" applyAlignment="1">
      <alignment horizontal="right" vertical="center"/>
    </xf>
    <xf numFmtId="0" fontId="60" fillId="0" borderId="18" xfId="116" applyFont="1" applyBorder="1" applyAlignment="1">
      <alignment horizontal="center" vertical="center"/>
    </xf>
    <xf numFmtId="0" fontId="60" fillId="0" borderId="17" xfId="116" applyFont="1" applyBorder="1" applyAlignment="1">
      <alignment horizontal="center" vertical="center"/>
    </xf>
    <xf numFmtId="0" fontId="60" fillId="38" borderId="18" xfId="116" applyFont="1" applyFill="1" applyBorder="1" applyAlignment="1">
      <alignment horizontal="center" vertical="center"/>
    </xf>
    <xf numFmtId="0" fontId="63" fillId="0" borderId="0" xfId="116" applyFont="1" applyAlignment="1">
      <alignment vertical="center"/>
    </xf>
    <xf numFmtId="0" fontId="63" fillId="0" borderId="0" xfId="116" applyFont="1"/>
    <xf numFmtId="0" fontId="60" fillId="38" borderId="2" xfId="116" applyFont="1" applyFill="1" applyBorder="1" applyAlignment="1">
      <alignment horizontal="center" vertical="center" wrapText="1"/>
    </xf>
    <xf numFmtId="187" fontId="60" fillId="0" borderId="0" xfId="106" applyNumberFormat="1" applyFont="1" applyFill="1" applyBorder="1"/>
    <xf numFmtId="0" fontId="60" fillId="0" borderId="14" xfId="116" applyFont="1" applyFill="1" applyBorder="1"/>
    <xf numFmtId="0" fontId="60" fillId="37" borderId="9" xfId="116" applyFont="1" applyFill="1" applyBorder="1"/>
    <xf numFmtId="187" fontId="60" fillId="37" borderId="16" xfId="106" applyNumberFormat="1" applyFont="1" applyFill="1" applyBorder="1"/>
    <xf numFmtId="187" fontId="60" fillId="37" borderId="9" xfId="106" applyNumberFormat="1" applyFont="1" applyFill="1" applyBorder="1"/>
    <xf numFmtId="187" fontId="60" fillId="37" borderId="18" xfId="106" applyNumberFormat="1" applyFont="1" applyFill="1" applyBorder="1"/>
    <xf numFmtId="187" fontId="60" fillId="37" borderId="2" xfId="106" applyNumberFormat="1" applyFont="1" applyFill="1" applyBorder="1"/>
    <xf numFmtId="189" fontId="60" fillId="37" borderId="16" xfId="106" applyNumberFormat="1" applyFont="1" applyFill="1" applyBorder="1"/>
    <xf numFmtId="189" fontId="60" fillId="37" borderId="9" xfId="106" applyNumberFormat="1" applyFont="1" applyFill="1" applyBorder="1"/>
    <xf numFmtId="38" fontId="60" fillId="0" borderId="2" xfId="106" applyFont="1" applyFill="1" applyBorder="1" applyAlignment="1">
      <alignment vertical="center"/>
    </xf>
    <xf numFmtId="38" fontId="60" fillId="0" borderId="3" xfId="106" applyFont="1" applyFill="1" applyBorder="1" applyAlignment="1">
      <alignment vertical="center"/>
    </xf>
    <xf numFmtId="38" fontId="60" fillId="0" borderId="15" xfId="106" applyFont="1" applyFill="1" applyBorder="1" applyAlignment="1">
      <alignment vertical="center"/>
    </xf>
    <xf numFmtId="38" fontId="60" fillId="0" borderId="1" xfId="106" applyFont="1" applyFill="1" applyBorder="1" applyAlignment="1">
      <alignment vertical="center"/>
    </xf>
    <xf numFmtId="38" fontId="60" fillId="0" borderId="19" xfId="106" applyFont="1" applyFill="1" applyBorder="1" applyAlignment="1">
      <alignment vertical="center"/>
    </xf>
    <xf numFmtId="186" fontId="60" fillId="0" borderId="2" xfId="106" applyNumberFormat="1" applyFont="1" applyFill="1" applyBorder="1" applyAlignment="1">
      <alignment vertical="center"/>
    </xf>
    <xf numFmtId="186" fontId="60" fillId="0" borderId="3" xfId="106" applyNumberFormat="1" applyFont="1" applyFill="1" applyBorder="1" applyAlignment="1">
      <alignment vertical="center"/>
    </xf>
    <xf numFmtId="186" fontId="60" fillId="0" borderId="1" xfId="106" applyNumberFormat="1" applyFont="1" applyFill="1" applyBorder="1" applyAlignment="1">
      <alignment vertical="center"/>
    </xf>
    <xf numFmtId="177" fontId="0" fillId="0" borderId="1" xfId="0" applyNumberFormat="1" applyFont="1" applyBorder="1" applyAlignment="1">
      <alignment horizontal="center" vertical="center" wrapText="1"/>
    </xf>
    <xf numFmtId="177" fontId="6" fillId="0" borderId="18" xfId="42" applyNumberFormat="1" applyFont="1" applyBorder="1" applyAlignment="1">
      <alignment horizontal="center" vertical="center" wrapText="1"/>
    </xf>
    <xf numFmtId="177" fontId="0" fillId="0" borderId="3" xfId="0" applyNumberFormat="1" applyFont="1" applyBorder="1" applyAlignment="1">
      <alignment horizontal="center" vertical="center" wrapText="1"/>
    </xf>
    <xf numFmtId="177" fontId="0" fillId="0" borderId="15" xfId="0" applyNumberFormat="1" applyFont="1" applyBorder="1" applyAlignment="1">
      <alignment horizontal="center" vertical="center" wrapText="1"/>
    </xf>
    <xf numFmtId="190" fontId="0" fillId="0" borderId="7" xfId="0" applyNumberFormat="1" applyFont="1" applyBorder="1">
      <alignment vertical="center"/>
    </xf>
    <xf numFmtId="176" fontId="0" fillId="0" borderId="9" xfId="0" applyNumberFormat="1" applyFont="1" applyBorder="1">
      <alignment vertical="center"/>
    </xf>
    <xf numFmtId="176" fontId="0" fillId="0" borderId="10" xfId="0" applyNumberFormat="1" applyFont="1" applyBorder="1">
      <alignment vertical="center"/>
    </xf>
    <xf numFmtId="176" fontId="0" fillId="0" borderId="12" xfId="0" applyNumberFormat="1" applyFont="1" applyBorder="1">
      <alignment vertical="center"/>
    </xf>
    <xf numFmtId="176" fontId="0" fillId="0" borderId="7" xfId="0" applyNumberFormat="1" applyFont="1" applyBorder="1">
      <alignment vertical="center"/>
    </xf>
    <xf numFmtId="38" fontId="60" fillId="0" borderId="20" xfId="106" applyFont="1" applyFill="1" applyBorder="1" applyAlignment="1">
      <alignment vertical="center"/>
    </xf>
    <xf numFmtId="177" fontId="0" fillId="0" borderId="24" xfId="0" applyNumberFormat="1" applyFont="1" applyBorder="1">
      <alignment vertical="center"/>
    </xf>
    <xf numFmtId="177" fontId="0" fillId="0" borderId="3" xfId="0" applyNumberFormat="1" applyFont="1" applyBorder="1">
      <alignment vertical="center"/>
    </xf>
    <xf numFmtId="0" fontId="0" fillId="0" borderId="22" xfId="0" applyFont="1" applyBorder="1" applyAlignment="1">
      <alignment horizontal="center" vertical="center"/>
    </xf>
    <xf numFmtId="0" fontId="0" fillId="52" borderId="6" xfId="0" applyFill="1" applyBorder="1" applyAlignment="1">
      <alignment horizontal="center" vertical="center" wrapText="1"/>
    </xf>
    <xf numFmtId="0" fontId="72" fillId="0" borderId="0" xfId="0" applyFont="1">
      <alignment vertical="center"/>
    </xf>
    <xf numFmtId="177" fontId="6" fillId="0" borderId="15" xfId="42" applyNumberFormat="1" applyFont="1" applyBorder="1" applyAlignment="1">
      <alignment horizontal="center" vertical="center" wrapText="1"/>
    </xf>
    <xf numFmtId="177" fontId="0" fillId="0" borderId="0" xfId="0" applyNumberFormat="1" applyFill="1" applyAlignment="1">
      <alignment horizontal="center" vertical="center"/>
    </xf>
    <xf numFmtId="177" fontId="0" fillId="0" borderId="18" xfId="0" applyNumberFormat="1" applyFont="1" applyBorder="1" applyAlignment="1">
      <alignment horizontal="center" vertical="center" wrapText="1"/>
    </xf>
    <xf numFmtId="0" fontId="60" fillId="0" borderId="18" xfId="116" applyFont="1" applyBorder="1" applyAlignment="1">
      <alignment horizontal="left" vertical="center"/>
    </xf>
    <xf numFmtId="0" fontId="60" fillId="53" borderId="9" xfId="116" applyFont="1" applyFill="1" applyBorder="1"/>
    <xf numFmtId="187" fontId="60" fillId="53" borderId="16" xfId="106" applyNumberFormat="1" applyFont="1" applyFill="1" applyBorder="1"/>
    <xf numFmtId="187" fontId="60" fillId="53" borderId="9" xfId="106" applyNumberFormat="1" applyFont="1" applyFill="1" applyBorder="1"/>
    <xf numFmtId="0" fontId="60" fillId="53" borderId="16" xfId="116" applyFont="1" applyFill="1" applyBorder="1" applyAlignment="1">
      <alignment horizontal="left" vertical="center"/>
    </xf>
    <xf numFmtId="0" fontId="60" fillId="53" borderId="20" xfId="116" applyFont="1" applyFill="1" applyBorder="1" applyAlignment="1">
      <alignment horizontal="left" vertical="center"/>
    </xf>
    <xf numFmtId="0" fontId="60" fillId="53" borderId="17" xfId="116" applyFont="1" applyFill="1" applyBorder="1" applyAlignment="1">
      <alignment horizontal="left" vertical="center"/>
    </xf>
    <xf numFmtId="187" fontId="60" fillId="53" borderId="20" xfId="106" applyNumberFormat="1" applyFont="1" applyFill="1" applyBorder="1"/>
    <xf numFmtId="187" fontId="60" fillId="53" borderId="0" xfId="106" applyNumberFormat="1" applyFont="1" applyFill="1" applyBorder="1"/>
    <xf numFmtId="188" fontId="60" fillId="53" borderId="18" xfId="106" applyNumberFormat="1" applyFont="1" applyFill="1" applyBorder="1"/>
    <xf numFmtId="188" fontId="60" fillId="53" borderId="2" xfId="106" applyNumberFormat="1" applyFont="1" applyFill="1" applyBorder="1"/>
    <xf numFmtId="0" fontId="60" fillId="37" borderId="7" xfId="116" applyFont="1" applyFill="1" applyBorder="1" applyAlignment="1">
      <alignment horizontal="center" vertical="center"/>
    </xf>
    <xf numFmtId="186" fontId="60" fillId="36" borderId="15" xfId="106" applyNumberFormat="1" applyFont="1" applyFill="1" applyBorder="1" applyAlignment="1">
      <alignment vertical="center"/>
    </xf>
    <xf numFmtId="186" fontId="60" fillId="36" borderId="19" xfId="106" applyNumberFormat="1" applyFont="1" applyFill="1" applyBorder="1" applyAlignment="1">
      <alignment vertical="center"/>
    </xf>
    <xf numFmtId="0" fontId="60" fillId="36" borderId="14" xfId="116" applyFont="1" applyFill="1" applyBorder="1"/>
    <xf numFmtId="189" fontId="60" fillId="36" borderId="14" xfId="106" applyNumberFormat="1" applyFont="1" applyFill="1" applyBorder="1"/>
    <xf numFmtId="188" fontId="60" fillId="36" borderId="3" xfId="106" applyNumberFormat="1" applyFont="1" applyFill="1" applyBorder="1"/>
    <xf numFmtId="0" fontId="36" fillId="0" borderId="0" xfId="0" applyFont="1" applyFill="1" applyBorder="1" applyAlignment="1">
      <alignment horizontal="center" vertical="center"/>
    </xf>
    <xf numFmtId="184" fontId="36" fillId="0" borderId="0" xfId="0" applyNumberFormat="1" applyFont="1" applyFill="1" applyBorder="1">
      <alignment vertical="center"/>
    </xf>
    <xf numFmtId="178" fontId="36" fillId="0" borderId="0" xfId="0" applyNumberFormat="1" applyFont="1" applyFill="1" applyBorder="1" applyAlignment="1">
      <alignment vertical="center"/>
    </xf>
    <xf numFmtId="0" fontId="36" fillId="0" borderId="6" xfId="0" applyFont="1" applyBorder="1" applyAlignment="1">
      <alignment horizontal="center" vertical="center"/>
    </xf>
    <xf numFmtId="178" fontId="36" fillId="0" borderId="6" xfId="0" applyNumberFormat="1" applyFont="1" applyBorder="1" applyAlignment="1">
      <alignment vertical="center"/>
    </xf>
    <xf numFmtId="176" fontId="0" fillId="0" borderId="0" xfId="0" applyNumberFormat="1">
      <alignment vertical="center"/>
    </xf>
    <xf numFmtId="177" fontId="0" fillId="0" borderId="24" xfId="0" applyNumberFormat="1" applyBorder="1">
      <alignment vertical="center"/>
    </xf>
    <xf numFmtId="187" fontId="60" fillId="37" borderId="0" xfId="106" applyNumberFormat="1" applyFont="1" applyFill="1" applyBorder="1"/>
    <xf numFmtId="0" fontId="60" fillId="38" borderId="2" xfId="116" applyFont="1" applyFill="1" applyBorder="1" applyAlignment="1">
      <alignment horizontal="center" vertical="center"/>
    </xf>
    <xf numFmtId="0" fontId="60" fillId="53" borderId="9" xfId="116" applyFont="1" applyFill="1" applyBorder="1" applyAlignment="1">
      <alignment horizontal="center" vertical="center"/>
    </xf>
    <xf numFmtId="0" fontId="60" fillId="0" borderId="16" xfId="116" applyFont="1" applyBorder="1" applyAlignment="1">
      <alignment vertical="center" wrapText="1"/>
    </xf>
    <xf numFmtId="177" fontId="73" fillId="37" borderId="18" xfId="0" applyNumberFormat="1" applyFont="1" applyFill="1" applyBorder="1" applyAlignment="1">
      <alignment vertical="center"/>
    </xf>
    <xf numFmtId="177" fontId="73" fillId="0" borderId="18" xfId="0" applyNumberFormat="1" applyFont="1" applyFill="1" applyBorder="1" applyAlignment="1">
      <alignment vertical="center"/>
    </xf>
    <xf numFmtId="177" fontId="10" fillId="37" borderId="18" xfId="0" applyNumberFormat="1" applyFont="1" applyFill="1" applyBorder="1" applyAlignment="1">
      <alignment vertical="center"/>
    </xf>
    <xf numFmtId="191" fontId="10" fillId="0" borderId="18" xfId="0" applyNumberFormat="1" applyFont="1" applyFill="1" applyBorder="1" applyAlignment="1">
      <alignment vertical="center"/>
    </xf>
    <xf numFmtId="177" fontId="10" fillId="0" borderId="18" xfId="0" applyNumberFormat="1" applyFont="1" applyFill="1" applyBorder="1" applyAlignment="1">
      <alignment vertical="center"/>
    </xf>
    <xf numFmtId="177" fontId="73" fillId="37" borderId="2" xfId="0" applyNumberFormat="1" applyFont="1" applyFill="1" applyBorder="1" applyAlignment="1">
      <alignment vertical="center"/>
    </xf>
    <xf numFmtId="177" fontId="73" fillId="0" borderId="2" xfId="0" applyNumberFormat="1" applyFont="1" applyFill="1" applyBorder="1" applyAlignment="1">
      <alignment vertical="center"/>
    </xf>
    <xf numFmtId="177" fontId="10" fillId="37" borderId="2" xfId="0" applyNumberFormat="1" applyFont="1" applyFill="1" applyBorder="1" applyAlignment="1">
      <alignment vertical="center"/>
    </xf>
    <xf numFmtId="191" fontId="10" fillId="0" borderId="2" xfId="0" applyNumberFormat="1" applyFont="1" applyFill="1" applyBorder="1" applyAlignment="1">
      <alignment vertical="center"/>
    </xf>
    <xf numFmtId="177" fontId="10" fillId="0" borderId="2" xfId="0" applyNumberFormat="1" applyFont="1" applyFill="1" applyBorder="1" applyAlignment="1">
      <alignment vertical="center"/>
    </xf>
    <xf numFmtId="187" fontId="60" fillId="0" borderId="20" xfId="106" applyNumberFormat="1" applyFont="1" applyFill="1" applyBorder="1"/>
    <xf numFmtId="187" fontId="60" fillId="36" borderId="15" xfId="106" applyNumberFormat="1" applyFont="1" applyFill="1" applyBorder="1"/>
    <xf numFmtId="177" fontId="73" fillId="36" borderId="3" xfId="0" applyNumberFormat="1" applyFont="1" applyFill="1" applyBorder="1" applyAlignment="1">
      <alignment vertical="center"/>
    </xf>
    <xf numFmtId="187" fontId="60" fillId="36" borderId="14" xfId="106" applyNumberFormat="1" applyFont="1" applyFill="1" applyBorder="1"/>
    <xf numFmtId="177" fontId="10" fillId="36" borderId="3" xfId="0" applyNumberFormat="1" applyFont="1" applyFill="1" applyBorder="1" applyAlignment="1">
      <alignment vertical="center"/>
    </xf>
    <xf numFmtId="191" fontId="10" fillId="36" borderId="3" xfId="0" applyNumberFormat="1" applyFont="1" applyFill="1" applyBorder="1" applyAlignment="1">
      <alignment vertical="center"/>
    </xf>
    <xf numFmtId="177" fontId="60" fillId="0" borderId="18" xfId="0" applyNumberFormat="1" applyFont="1" applyFill="1" applyBorder="1" applyAlignment="1">
      <alignment horizontal="right" vertical="center"/>
    </xf>
    <xf numFmtId="177" fontId="60" fillId="0" borderId="2" xfId="0" applyNumberFormat="1" applyFont="1" applyFill="1" applyBorder="1" applyAlignment="1">
      <alignment horizontal="right" vertical="center"/>
    </xf>
    <xf numFmtId="177" fontId="60" fillId="36" borderId="3" xfId="0" applyNumberFormat="1" applyFont="1" applyFill="1" applyBorder="1" applyAlignment="1">
      <alignment horizontal="right" vertical="center"/>
    </xf>
    <xf numFmtId="186" fontId="60" fillId="0" borderId="15" xfId="106" applyNumberFormat="1" applyFont="1" applyFill="1" applyBorder="1" applyAlignment="1">
      <alignment vertical="center"/>
    </xf>
    <xf numFmtId="186" fontId="60" fillId="0" borderId="19" xfId="106" applyNumberFormat="1" applyFont="1" applyFill="1" applyBorder="1" applyAlignment="1">
      <alignment vertical="center"/>
    </xf>
    <xf numFmtId="38" fontId="60" fillId="0" borderId="16" xfId="106" applyFont="1" applyBorder="1" applyAlignment="1">
      <alignment vertical="center"/>
    </xf>
    <xf numFmtId="38" fontId="60" fillId="0" borderId="9" xfId="106" applyFont="1" applyBorder="1" applyAlignment="1">
      <alignment vertical="center"/>
    </xf>
    <xf numFmtId="38" fontId="60" fillId="0" borderId="9" xfId="106" applyFont="1" applyFill="1" applyBorder="1" applyAlignment="1">
      <alignment vertical="center"/>
    </xf>
    <xf numFmtId="38" fontId="60" fillId="0" borderId="14" xfId="106" applyFont="1" applyFill="1" applyBorder="1" applyAlignment="1">
      <alignment vertical="center"/>
    </xf>
    <xf numFmtId="191" fontId="10" fillId="0" borderId="9" xfId="0" applyNumberFormat="1" applyFont="1" applyFill="1" applyBorder="1" applyAlignment="1">
      <alignment vertical="center"/>
    </xf>
    <xf numFmtId="191" fontId="10" fillId="0" borderId="0" xfId="0" applyNumberFormat="1" applyFont="1" applyFill="1" applyBorder="1" applyAlignment="1">
      <alignment vertical="center"/>
    </xf>
    <xf numFmtId="191" fontId="10" fillId="0" borderId="1" xfId="0" applyNumberFormat="1" applyFont="1" applyFill="1" applyBorder="1" applyAlignment="1">
      <alignment vertical="center"/>
    </xf>
    <xf numFmtId="191" fontId="10" fillId="0" borderId="14" xfId="0" applyNumberFormat="1" applyFont="1" applyFill="1" applyBorder="1" applyAlignment="1">
      <alignment vertical="center"/>
    </xf>
    <xf numFmtId="191" fontId="10" fillId="0" borderId="15" xfId="0" applyNumberFormat="1" applyFont="1" applyFill="1" applyBorder="1" applyAlignment="1">
      <alignment vertical="center"/>
    </xf>
    <xf numFmtId="191" fontId="10" fillId="0" borderId="19" xfId="0" applyNumberFormat="1" applyFont="1" applyFill="1" applyBorder="1" applyAlignment="1">
      <alignment vertical="center"/>
    </xf>
    <xf numFmtId="186" fontId="60" fillId="36" borderId="3" xfId="106" applyNumberFormat="1" applyFont="1" applyFill="1" applyBorder="1" applyAlignment="1">
      <alignment vertical="center"/>
    </xf>
    <xf numFmtId="0" fontId="42" fillId="0" borderId="0" xfId="0" applyFont="1" applyAlignment="1">
      <alignment horizontal="left" vertical="top" wrapText="1"/>
    </xf>
    <xf numFmtId="0" fontId="42" fillId="0" borderId="0" xfId="0" applyFont="1" applyAlignment="1">
      <alignment horizontal="left" vertical="center" wrapText="1"/>
    </xf>
    <xf numFmtId="0" fontId="42" fillId="0" borderId="0" xfId="0" applyFont="1" applyAlignment="1">
      <alignment vertical="top" wrapText="1"/>
    </xf>
    <xf numFmtId="0" fontId="49" fillId="0" borderId="0" xfId="0" applyFont="1" applyAlignment="1">
      <alignment horizontal="left" vertical="top" wrapText="1"/>
    </xf>
    <xf numFmtId="0" fontId="46" fillId="0" borderId="0" xfId="0" applyFont="1" applyAlignment="1">
      <alignment horizontal="left" vertical="top" wrapText="1"/>
    </xf>
    <xf numFmtId="0" fontId="0" fillId="0" borderId="7" xfId="0" applyBorder="1" applyAlignment="1">
      <alignment horizontal="center" vertical="center"/>
    </xf>
    <xf numFmtId="0" fontId="0" fillId="0" borderId="22" xfId="0" applyBorder="1" applyAlignment="1">
      <alignment horizontal="center" vertical="center"/>
    </xf>
    <xf numFmtId="0" fontId="0" fillId="36" borderId="7" xfId="0" applyFill="1" applyBorder="1" applyAlignment="1" applyProtection="1">
      <alignment horizontal="left" vertical="center" wrapText="1"/>
      <protection locked="0"/>
    </xf>
    <xf numFmtId="0" fontId="0" fillId="36" borderId="8" xfId="0" applyFill="1" applyBorder="1" applyAlignment="1" applyProtection="1">
      <alignment horizontal="left" vertical="center" wrapText="1"/>
      <protection locked="0"/>
    </xf>
    <xf numFmtId="0" fontId="0" fillId="36" borderId="22" xfId="0" applyFill="1" applyBorder="1" applyAlignment="1" applyProtection="1">
      <alignment horizontal="left" vertical="center" wrapText="1"/>
      <protection locked="0"/>
    </xf>
    <xf numFmtId="0" fontId="0" fillId="0" borderId="0" xfId="0" applyBorder="1" applyAlignment="1">
      <alignment horizontal="left" vertical="center"/>
    </xf>
    <xf numFmtId="0" fontId="0" fillId="0" borderId="1" xfId="0" applyBorder="1" applyAlignment="1">
      <alignment horizontal="left" vertical="center"/>
    </xf>
    <xf numFmtId="177" fontId="31" fillId="49" borderId="6" xfId="43" applyNumberFormat="1" applyFont="1" applyFill="1" applyBorder="1" applyAlignment="1">
      <alignment horizontal="left" vertical="center"/>
    </xf>
    <xf numFmtId="177" fontId="31" fillId="0" borderId="15" xfId="43" applyNumberFormat="1" applyFont="1" applyBorder="1" applyAlignment="1">
      <alignment horizontal="left" vertical="center" wrapText="1"/>
    </xf>
    <xf numFmtId="177" fontId="31" fillId="0" borderId="7" xfId="43" applyNumberFormat="1" applyFont="1" applyBorder="1" applyAlignment="1" applyProtection="1">
      <alignment horizontal="left" vertical="center" wrapText="1"/>
      <protection locked="0"/>
    </xf>
    <xf numFmtId="177" fontId="31" fillId="0" borderId="8" xfId="43" applyNumberFormat="1" applyFont="1" applyBorder="1" applyAlignment="1" applyProtection="1">
      <alignment horizontal="left" vertical="center" wrapText="1"/>
      <protection locked="0"/>
    </xf>
    <xf numFmtId="177" fontId="31" fillId="0" borderId="22" xfId="43" applyNumberFormat="1" applyFont="1" applyBorder="1" applyAlignment="1" applyProtection="1">
      <alignment horizontal="left" vertical="center" wrapText="1"/>
      <protection locked="0"/>
    </xf>
    <xf numFmtId="177" fontId="0" fillId="49" borderId="6" xfId="0" applyNumberFormat="1" applyFill="1" applyBorder="1" applyAlignment="1">
      <alignment horizontal="center" vertical="center" wrapText="1"/>
    </xf>
    <xf numFmtId="177" fontId="0" fillId="33" borderId="101" xfId="0" applyNumberFormat="1" applyFill="1" applyBorder="1" applyAlignment="1">
      <alignment horizontal="center" vertical="distributed" textRotation="255" indent="1"/>
    </xf>
    <xf numFmtId="177" fontId="0" fillId="33" borderId="102" xfId="0" applyNumberFormat="1" applyFill="1" applyBorder="1" applyAlignment="1">
      <alignment horizontal="center" vertical="distributed" textRotation="255" indent="1"/>
    </xf>
    <xf numFmtId="177" fontId="0" fillId="33" borderId="103" xfId="0" applyNumberFormat="1" applyFill="1" applyBorder="1" applyAlignment="1">
      <alignment horizontal="center" vertical="distributed" textRotation="255" indent="1"/>
    </xf>
    <xf numFmtId="177" fontId="0" fillId="34" borderId="95" xfId="0" applyNumberFormat="1" applyFill="1" applyBorder="1" applyAlignment="1">
      <alignment horizontal="center" vertical="distributed" textRotation="255" indent="1"/>
    </xf>
    <xf numFmtId="177" fontId="0" fillId="34" borderId="96" xfId="0" applyNumberFormat="1" applyFill="1" applyBorder="1" applyAlignment="1">
      <alignment horizontal="center" vertical="distributed" textRotation="255" indent="1"/>
    </xf>
    <xf numFmtId="177" fontId="0" fillId="34" borderId="97" xfId="0" applyNumberFormat="1" applyFill="1" applyBorder="1" applyAlignment="1">
      <alignment horizontal="center" vertical="distributed" textRotation="255" indent="1"/>
    </xf>
    <xf numFmtId="177" fontId="0" fillId="35" borderId="98" xfId="0" applyNumberFormat="1" applyFill="1" applyBorder="1" applyAlignment="1">
      <alignment horizontal="center" vertical="distributed" textRotation="255" indent="1"/>
    </xf>
    <xf numFmtId="177" fontId="0" fillId="35" borderId="99" xfId="0" applyNumberFormat="1" applyFill="1" applyBorder="1" applyAlignment="1">
      <alignment horizontal="center" vertical="distributed" textRotation="255" indent="1"/>
    </xf>
    <xf numFmtId="177" fontId="0" fillId="35" borderId="100" xfId="0" applyNumberFormat="1" applyFill="1" applyBorder="1" applyAlignment="1">
      <alignment horizontal="center" vertical="distributed" textRotation="255" indent="1"/>
    </xf>
    <xf numFmtId="0" fontId="0" fillId="0" borderId="0" xfId="0" applyAlignment="1">
      <alignment horizontal="left" vertical="center" wrapText="1"/>
    </xf>
    <xf numFmtId="0" fontId="60" fillId="37" borderId="18" xfId="116" applyFont="1" applyFill="1" applyBorder="1" applyAlignment="1">
      <alignment horizontal="center" vertical="center" wrapText="1"/>
    </xf>
    <xf numFmtId="0" fontId="60" fillId="37" borderId="2" xfId="116" applyFont="1" applyFill="1" applyBorder="1" applyAlignment="1">
      <alignment horizontal="center" vertical="center" wrapText="1"/>
    </xf>
    <xf numFmtId="0" fontId="60" fillId="37" borderId="2" xfId="116" applyFont="1" applyFill="1" applyBorder="1" applyAlignment="1">
      <alignment horizontal="center" vertical="center"/>
    </xf>
    <xf numFmtId="0" fontId="60" fillId="39" borderId="1" xfId="116" applyFont="1" applyFill="1" applyBorder="1" applyAlignment="1">
      <alignment horizontal="center" vertical="center" wrapText="1"/>
    </xf>
    <xf numFmtId="0" fontId="60" fillId="38" borderId="16" xfId="116" applyFont="1" applyFill="1" applyBorder="1" applyAlignment="1">
      <alignment horizontal="left" vertical="center"/>
    </xf>
    <xf numFmtId="0" fontId="60" fillId="38" borderId="20" xfId="116" applyFont="1" applyFill="1" applyBorder="1" applyAlignment="1">
      <alignment horizontal="left" vertical="center"/>
    </xf>
    <xf numFmtId="0" fontId="60" fillId="53" borderId="18" xfId="116" applyFont="1" applyFill="1" applyBorder="1" applyAlignment="1">
      <alignment horizontal="center" vertical="center" wrapText="1"/>
    </xf>
    <xf numFmtId="0" fontId="60" fillId="53" borderId="2" xfId="116" applyFont="1" applyFill="1" applyBorder="1" applyAlignment="1">
      <alignment horizontal="center" vertical="center" wrapText="1"/>
    </xf>
    <xf numFmtId="0" fontId="60" fillId="53" borderId="7" xfId="116" applyFont="1" applyFill="1" applyBorder="1" applyAlignment="1">
      <alignment horizontal="center" vertical="center"/>
    </xf>
    <xf numFmtId="0" fontId="60" fillId="53" borderId="8" xfId="116" applyFont="1" applyFill="1" applyBorder="1" applyAlignment="1">
      <alignment horizontal="center" vertical="center"/>
    </xf>
    <xf numFmtId="0" fontId="60" fillId="53" borderId="22" xfId="116" applyFont="1" applyFill="1" applyBorder="1" applyAlignment="1">
      <alignment horizontal="center" vertical="center"/>
    </xf>
    <xf numFmtId="0" fontId="60" fillId="37" borderId="7" xfId="116" applyFont="1" applyFill="1" applyBorder="1" applyAlignment="1">
      <alignment horizontal="center" vertical="center"/>
    </xf>
    <xf numFmtId="0" fontId="60" fillId="37" borderId="8" xfId="116" applyFont="1" applyFill="1" applyBorder="1" applyAlignment="1">
      <alignment horizontal="center" vertical="center"/>
    </xf>
    <xf numFmtId="0" fontId="60" fillId="37" borderId="22" xfId="116" applyFont="1" applyFill="1" applyBorder="1" applyAlignment="1">
      <alignment horizontal="center" vertical="center"/>
    </xf>
    <xf numFmtId="0" fontId="60" fillId="53" borderId="16" xfId="116" applyFont="1" applyFill="1" applyBorder="1" applyAlignment="1">
      <alignment horizontal="left" vertical="center"/>
    </xf>
    <xf numFmtId="0" fontId="60" fillId="53" borderId="20" xfId="116" applyFont="1" applyFill="1" applyBorder="1" applyAlignment="1">
      <alignment horizontal="left" vertical="center"/>
    </xf>
    <xf numFmtId="0" fontId="60" fillId="53" borderId="17" xfId="116" applyFont="1" applyFill="1" applyBorder="1" applyAlignment="1">
      <alignment horizontal="left" vertical="center"/>
    </xf>
    <xf numFmtId="0" fontId="60" fillId="37" borderId="16" xfId="116" applyFont="1" applyFill="1" applyBorder="1" applyAlignment="1">
      <alignment horizontal="left" vertical="center"/>
    </xf>
    <xf numFmtId="0" fontId="60" fillId="37" borderId="20" xfId="116" applyFont="1" applyFill="1" applyBorder="1" applyAlignment="1">
      <alignment horizontal="left" vertical="center"/>
    </xf>
    <xf numFmtId="0" fontId="60" fillId="38" borderId="17" xfId="116" applyFont="1" applyFill="1" applyBorder="1" applyAlignment="1">
      <alignment horizontal="left" vertical="center"/>
    </xf>
    <xf numFmtId="0" fontId="60" fillId="37" borderId="16" xfId="116" applyFont="1" applyFill="1" applyBorder="1" applyAlignment="1">
      <alignment horizontal="center" vertical="center" wrapText="1"/>
    </xf>
    <xf numFmtId="0" fontId="60" fillId="37" borderId="9" xfId="116" applyFont="1" applyFill="1" applyBorder="1" applyAlignment="1">
      <alignment horizontal="center" vertical="center"/>
    </xf>
    <xf numFmtId="0" fontId="60" fillId="51" borderId="7" xfId="116" applyFont="1" applyFill="1" applyBorder="1" applyAlignment="1">
      <alignment horizontal="left" vertical="center"/>
    </xf>
    <xf numFmtId="0" fontId="60" fillId="51" borderId="8" xfId="116" applyFont="1" applyFill="1" applyBorder="1" applyAlignment="1">
      <alignment horizontal="left" vertical="center"/>
    </xf>
    <xf numFmtId="0" fontId="60" fillId="51" borderId="22" xfId="116" applyFont="1" applyFill="1" applyBorder="1" applyAlignment="1">
      <alignment horizontal="left" vertical="center"/>
    </xf>
    <xf numFmtId="0" fontId="60" fillId="0" borderId="20" xfId="116" applyFont="1" applyBorder="1" applyAlignment="1">
      <alignment horizontal="center" vertical="center"/>
    </xf>
    <xf numFmtId="0" fontId="60" fillId="0" borderId="15" xfId="116" applyFont="1" applyBorder="1" applyAlignment="1">
      <alignment horizontal="center" vertical="center"/>
    </xf>
    <xf numFmtId="0" fontId="60" fillId="0" borderId="20" xfId="116" applyFont="1" applyBorder="1" applyAlignment="1">
      <alignment horizontal="center" vertical="center" wrapText="1"/>
    </xf>
    <xf numFmtId="0" fontId="60" fillId="0" borderId="15" xfId="116" applyFont="1" applyBorder="1" applyAlignment="1">
      <alignment horizontal="center" vertical="center" wrapText="1"/>
    </xf>
    <xf numFmtId="0" fontId="60" fillId="0" borderId="17" xfId="116" applyFont="1" applyBorder="1" applyAlignment="1">
      <alignment horizontal="center" vertical="center" wrapText="1"/>
    </xf>
    <xf numFmtId="0" fontId="60" fillId="0" borderId="19" xfId="116" applyFont="1" applyBorder="1" applyAlignment="1">
      <alignment horizontal="center" vertical="center" wrapText="1"/>
    </xf>
    <xf numFmtId="0" fontId="60" fillId="0" borderId="0" xfId="116" applyFont="1" applyBorder="1" applyAlignment="1">
      <alignment horizontal="center" vertical="center" wrapText="1"/>
    </xf>
    <xf numFmtId="0" fontId="60" fillId="0" borderId="1" xfId="116" applyFont="1" applyBorder="1" applyAlignment="1">
      <alignment horizontal="center" vertical="center" wrapText="1"/>
    </xf>
    <xf numFmtId="0" fontId="60" fillId="0" borderId="16" xfId="116" applyFont="1" applyBorder="1" applyAlignment="1">
      <alignment horizontal="center" vertical="center"/>
    </xf>
    <xf numFmtId="0" fontId="60" fillId="0" borderId="14" xfId="116" applyFont="1" applyBorder="1" applyAlignment="1">
      <alignment horizontal="center" vertical="center"/>
    </xf>
    <xf numFmtId="0" fontId="60" fillId="0" borderId="2" xfId="116" applyFont="1" applyBorder="1" applyAlignment="1">
      <alignment horizontal="center" vertical="center"/>
    </xf>
    <xf numFmtId="0" fontId="60" fillId="0" borderId="3" xfId="116" applyFont="1" applyBorder="1" applyAlignment="1">
      <alignment horizontal="center" vertical="center"/>
    </xf>
    <xf numFmtId="0" fontId="60" fillId="0" borderId="2" xfId="116" applyFont="1" applyFill="1" applyBorder="1" applyAlignment="1">
      <alignment horizontal="center" vertical="center" wrapText="1"/>
    </xf>
    <xf numFmtId="0" fontId="60" fillId="0" borderId="3" xfId="116" applyFont="1" applyFill="1" applyBorder="1" applyAlignment="1">
      <alignment horizontal="center" vertical="center"/>
    </xf>
    <xf numFmtId="0" fontId="60" fillId="0" borderId="9" xfId="116" applyFont="1" applyBorder="1" applyAlignment="1">
      <alignment horizontal="center" vertical="center"/>
    </xf>
    <xf numFmtId="0" fontId="60" fillId="0" borderId="0" xfId="116" applyFont="1" applyBorder="1" applyAlignment="1">
      <alignment horizontal="center" vertical="center"/>
    </xf>
    <xf numFmtId="177" fontId="6" fillId="0" borderId="18" xfId="42" applyNumberFormat="1" applyFont="1" applyFill="1" applyBorder="1" applyAlignment="1">
      <alignment horizontal="center" vertical="center" wrapText="1"/>
    </xf>
    <xf numFmtId="177" fontId="6" fillId="0" borderId="2" xfId="42" applyNumberFormat="1" applyFont="1" applyFill="1" applyBorder="1" applyAlignment="1">
      <alignment horizontal="center" vertical="center" wrapText="1"/>
    </xf>
    <xf numFmtId="177" fontId="0" fillId="0" borderId="60" xfId="0" applyNumberFormat="1" applyFont="1" applyBorder="1" applyAlignment="1">
      <alignment horizontal="center" vertical="center" wrapText="1"/>
    </xf>
    <xf numFmtId="177" fontId="0" fillId="0" borderId="61" xfId="0" applyNumberFormat="1" applyFont="1" applyBorder="1" applyAlignment="1">
      <alignment horizontal="center" vertical="center" wrapText="1"/>
    </xf>
    <xf numFmtId="177" fontId="0" fillId="0" borderId="112" xfId="0" applyNumberFormat="1" applyFont="1" applyBorder="1" applyAlignment="1">
      <alignment horizontal="center" vertical="center" wrapText="1"/>
    </xf>
    <xf numFmtId="177" fontId="6" fillId="47" borderId="6" xfId="42" applyNumberFormat="1" applyFont="1" applyFill="1" applyBorder="1" applyAlignment="1">
      <alignment horizontal="center" vertical="center"/>
    </xf>
    <xf numFmtId="177" fontId="6" fillId="48" borderId="6" xfId="42" applyNumberFormat="1" applyFont="1" applyFill="1" applyBorder="1" applyAlignment="1">
      <alignment horizontal="center" vertical="center"/>
    </xf>
    <xf numFmtId="177" fontId="6" fillId="54" borderId="8" xfId="42" applyNumberFormat="1" applyFont="1" applyFill="1" applyBorder="1" applyAlignment="1">
      <alignment horizontal="center" vertical="center"/>
    </xf>
    <xf numFmtId="177" fontId="6" fillId="54" borderId="22" xfId="42" applyNumberFormat="1" applyFont="1" applyFill="1" applyBorder="1" applyAlignment="1">
      <alignment horizontal="center" vertical="center"/>
    </xf>
    <xf numFmtId="177" fontId="6" fillId="46" borderId="7" xfId="42" applyNumberFormat="1" applyFont="1" applyFill="1" applyBorder="1" applyAlignment="1">
      <alignment horizontal="center" vertical="center"/>
    </xf>
    <xf numFmtId="177" fontId="6" fillId="46" borderId="22" xfId="42" applyNumberFormat="1" applyFont="1" applyFill="1" applyBorder="1" applyAlignment="1">
      <alignment horizontal="center" vertical="center"/>
    </xf>
    <xf numFmtId="177" fontId="6" fillId="0" borderId="18" xfId="42" applyNumberFormat="1" applyFont="1" applyBorder="1" applyAlignment="1">
      <alignment horizontal="center" vertical="center" wrapText="1"/>
    </xf>
    <xf numFmtId="177" fontId="6" fillId="0" borderId="2" xfId="42" applyNumberFormat="1" applyFont="1" applyBorder="1" applyAlignment="1">
      <alignment horizontal="center" vertical="center" wrapText="1"/>
    </xf>
    <xf numFmtId="177" fontId="0" fillId="0" borderId="7" xfId="0" applyNumberFormat="1" applyBorder="1" applyAlignment="1">
      <alignment horizontal="center" vertical="center"/>
    </xf>
    <xf numFmtId="177" fontId="0" fillId="0" borderId="22" xfId="0" applyNumberFormat="1" applyBorder="1" applyAlignment="1">
      <alignment horizontal="center" vertical="center"/>
    </xf>
    <xf numFmtId="177" fontId="0" fillId="0" borderId="8" xfId="0" applyNumberFormat="1" applyBorder="1" applyAlignment="1">
      <alignment horizontal="center" vertical="center"/>
    </xf>
  </cellXfs>
  <cellStyles count="11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2x indented GHG Textfiels" xfId="46"/>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5x indented GHG Textfiels" xfId="47"/>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AggblueBoldCels" xfId="48"/>
    <cellStyle name="AggblueBoldCels 2" xfId="49"/>
    <cellStyle name="AggblueCels" xfId="50"/>
    <cellStyle name="AggblueCels 2" xfId="51"/>
    <cellStyle name="AggblueCels_1x" xfId="52"/>
    <cellStyle name="AggBoldCells" xfId="53"/>
    <cellStyle name="AggCels" xfId="54"/>
    <cellStyle name="AggGreen" xfId="55"/>
    <cellStyle name="AggGreen 2" xfId="56"/>
    <cellStyle name="AggGreen_2-Fgas-A-2009" xfId="57"/>
    <cellStyle name="AggGreen12" xfId="58"/>
    <cellStyle name="AggGreen12 2" xfId="59"/>
    <cellStyle name="AggGreen12_2-Fgas-A-2009" xfId="60"/>
    <cellStyle name="AggOrange" xfId="61"/>
    <cellStyle name="AggOrange 2" xfId="62"/>
    <cellStyle name="AggOrange_B_border" xfId="63"/>
    <cellStyle name="AggOrange9" xfId="64"/>
    <cellStyle name="AggOrange9 2" xfId="65"/>
    <cellStyle name="AggOrange9_Sheet2" xfId="66"/>
    <cellStyle name="AggOrangeLB_2x" xfId="67"/>
    <cellStyle name="AggOrangeLBorder" xfId="68"/>
    <cellStyle name="AggOrangeLBorder 2" xfId="69"/>
    <cellStyle name="AggOrangeLBorder_2-Fgas-A-2009" xfId="70"/>
    <cellStyle name="AggOrangeRBorder" xfId="71"/>
    <cellStyle name="AggOrangeRBorder 2" xfId="72"/>
    <cellStyle name="AggOrangeRBorder_Sheet2" xfId="73"/>
    <cellStyle name="Bold GHG Numbers (0.00)" xfId="74"/>
    <cellStyle name="Constants" xfId="75"/>
    <cellStyle name="CustomCellsOrange" xfId="76"/>
    <cellStyle name="CustomizationCells" xfId="77"/>
    <cellStyle name="CustomizationGreenCells" xfId="78"/>
    <cellStyle name="DocBox_EmptyRow" xfId="79"/>
    <cellStyle name="Empty_B_border" xfId="80"/>
    <cellStyle name="Headline" xfId="81"/>
    <cellStyle name="InputCells" xfId="82"/>
    <cellStyle name="InputCells12" xfId="83"/>
    <cellStyle name="InputCells12 2" xfId="84"/>
    <cellStyle name="InputCells12_2-Fgas-A-2009" xfId="85"/>
    <cellStyle name="IntCells" xfId="86"/>
    <cellStyle name="Normal GHG Numbers (0.00)" xfId="87"/>
    <cellStyle name="Normal GHG Textfiels Bold" xfId="88"/>
    <cellStyle name="Normal GHG whole table" xfId="89"/>
    <cellStyle name="Normal GHG-Shade" xfId="90"/>
    <cellStyle name="Normal GHG-Shade 2" xfId="91"/>
    <cellStyle name="Normal GHG-Shade_Sheet2" xfId="92"/>
    <cellStyle name="Pattern" xfId="93"/>
    <cellStyle name="Shade" xfId="94"/>
    <cellStyle name="Гиперссылка" xfId="95"/>
    <cellStyle name="Обычный_2++" xfId="96"/>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10" xfId="97"/>
    <cellStyle name="パーセント 2" xfId="98"/>
    <cellStyle name="パーセント 3" xfId="99"/>
    <cellStyle name="パーセント 4" xfId="100"/>
    <cellStyle name="パーセント 5" xfId="101"/>
    <cellStyle name="パーセント 6" xfId="102"/>
    <cellStyle name="パーセント 7" xfId="103"/>
    <cellStyle name="パーセント 8" xfId="104"/>
    <cellStyle name="パーセント 9" xfId="105"/>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10" xfId="106"/>
    <cellStyle name="桁区切り 2" xfId="107"/>
    <cellStyle name="桁区切り 3" xfId="108"/>
    <cellStyle name="桁区切り 4" xfId="109"/>
    <cellStyle name="桁区切り 5" xfId="110"/>
    <cellStyle name="桁区切り 6" xfId="111"/>
    <cellStyle name="桁区切り 7" xfId="112"/>
    <cellStyle name="桁区切り 8" xfId="113"/>
    <cellStyle name="桁区切り 9" xfId="11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3" xfId="45"/>
    <cellStyle name="標準 4" xfId="116"/>
    <cellStyle name="標準_H12大学立地分析54_暫定版" xfId="42"/>
    <cellStyle name="標準_分析ファイル案1" xfId="43"/>
    <cellStyle name="未定義" xfId="115"/>
    <cellStyle name="良い" xfId="44" builtinId="26" customBuiltin="1"/>
  </cellStyles>
  <dxfs count="2">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
      <tableStyleElement type="headerRow" dxfId="0"/>
    </tableStyle>
  </tableStyles>
  <colors>
    <mruColors>
      <color rgb="FFFFFF99"/>
      <color rgb="FF99FF99"/>
      <color rgb="FF93FFFF"/>
      <color rgb="FF7DFFFF"/>
      <color rgb="FF66CCFF"/>
      <color rgb="FF66FFFF"/>
      <color rgb="FF33CCFF"/>
      <color rgb="FFCCFFCC"/>
      <color rgb="FF69E2FF"/>
      <color rgb="FF2DD7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313213703099511"/>
          <c:y val="6.4948453608247428E-2"/>
          <c:w val="0.76345840130505704"/>
          <c:h val="0.89725085910652924"/>
        </c:manualLayout>
      </c:layout>
      <c:barChart>
        <c:barDir val="bar"/>
        <c:grouping val="clustered"/>
        <c:varyColors val="0"/>
        <c:ser>
          <c:idx val="0"/>
          <c:order val="0"/>
          <c:tx>
            <c:strRef>
              <c:f>②表!$R$8</c:f>
              <c:strCache>
                <c:ptCount val="1"/>
                <c:pt idx="0">
                  <c:v>生産誘発額</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②表!$B$9:$B$44</c:f>
              <c:strCache>
                <c:ptCount val="36"/>
                <c:pt idx="0">
                  <c:v>農業</c:v>
                </c:pt>
                <c:pt idx="1">
                  <c:v>林業</c:v>
                </c:pt>
                <c:pt idx="2">
                  <c:v>漁業</c:v>
                </c:pt>
                <c:pt idx="3">
                  <c:v>鉱業</c:v>
                </c:pt>
                <c:pt idx="4">
                  <c:v>飲食料品</c:v>
                </c:pt>
                <c:pt idx="5">
                  <c:v>繊維製品</c:v>
                </c:pt>
                <c:pt idx="6">
                  <c:v>パルプ・紙・木製品</c:v>
                </c:pt>
                <c:pt idx="7">
                  <c:v>化学製品</c:v>
                </c:pt>
                <c:pt idx="8">
                  <c:v>石油・石炭製品</c:v>
                </c:pt>
                <c:pt idx="9">
                  <c:v>窯業・土石製品</c:v>
                </c:pt>
                <c:pt idx="10">
                  <c:v>鉄鋼</c:v>
                </c:pt>
                <c:pt idx="11">
                  <c:v>非鉄金属</c:v>
                </c:pt>
                <c:pt idx="12">
                  <c:v>金属製品</c:v>
                </c:pt>
                <c:pt idx="13">
                  <c:v>一般機械</c:v>
                </c:pt>
                <c:pt idx="14">
                  <c:v>電子部品</c:v>
                </c:pt>
                <c:pt idx="15">
                  <c:v>電気機械</c:v>
                </c:pt>
                <c:pt idx="16">
                  <c:v>情報･通信機器</c:v>
                </c:pt>
                <c:pt idx="17">
                  <c:v>輸送機械</c:v>
                </c:pt>
                <c:pt idx="18">
                  <c:v>その他の製造工業製品</c:v>
                </c:pt>
                <c:pt idx="19">
                  <c:v>建設</c:v>
                </c:pt>
                <c:pt idx="20">
                  <c:v>電力・ガス・熱供給</c:v>
                </c:pt>
                <c:pt idx="21">
                  <c:v>水道</c:v>
                </c:pt>
                <c:pt idx="22">
                  <c:v>廃棄物処理</c:v>
                </c:pt>
                <c:pt idx="23">
                  <c:v>商業</c:v>
                </c:pt>
                <c:pt idx="24">
                  <c:v>金融・保険</c:v>
                </c:pt>
                <c:pt idx="25">
                  <c:v>不動産</c:v>
                </c:pt>
                <c:pt idx="26">
                  <c:v>運輸・郵便</c:v>
                </c:pt>
                <c:pt idx="27">
                  <c:v>情報通信</c:v>
                </c:pt>
                <c:pt idx="28">
                  <c:v>公務</c:v>
                </c:pt>
                <c:pt idx="29">
                  <c:v>教育・研究</c:v>
                </c:pt>
                <c:pt idx="30">
                  <c:v>医療・福祉</c:v>
                </c:pt>
                <c:pt idx="31">
                  <c:v>その他の非営利団体サービス</c:v>
                </c:pt>
                <c:pt idx="32">
                  <c:v>対事業所サービス</c:v>
                </c:pt>
                <c:pt idx="33">
                  <c:v>対個人サービス</c:v>
                </c:pt>
                <c:pt idx="34">
                  <c:v>事務用品</c:v>
                </c:pt>
                <c:pt idx="35">
                  <c:v>分類不明</c:v>
                </c:pt>
              </c:strCache>
            </c:strRef>
          </c:cat>
          <c:val>
            <c:numRef>
              <c:f>②表!$R$9:$R$44</c:f>
              <c:numCache>
                <c:formatCode>#,##0_ </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F1AC-44D0-B58D-ACE1E07EA6D8}"/>
            </c:ext>
          </c:extLst>
        </c:ser>
        <c:ser>
          <c:idx val="1"/>
          <c:order val="1"/>
          <c:tx>
            <c:strRef>
              <c:f>②表!$S$8</c:f>
              <c:strCache>
                <c:ptCount val="1"/>
                <c:pt idx="0">
                  <c:v>粗付加価値誘発額</c:v>
                </c:pt>
              </c:strCache>
            </c:strRef>
          </c:tx>
          <c:invertIfNegative val="0"/>
          <c:cat>
            <c:strRef>
              <c:f>②表!$B$9:$B$44</c:f>
              <c:strCache>
                <c:ptCount val="36"/>
                <c:pt idx="0">
                  <c:v>農業</c:v>
                </c:pt>
                <c:pt idx="1">
                  <c:v>林業</c:v>
                </c:pt>
                <c:pt idx="2">
                  <c:v>漁業</c:v>
                </c:pt>
                <c:pt idx="3">
                  <c:v>鉱業</c:v>
                </c:pt>
                <c:pt idx="4">
                  <c:v>飲食料品</c:v>
                </c:pt>
                <c:pt idx="5">
                  <c:v>繊維製品</c:v>
                </c:pt>
                <c:pt idx="6">
                  <c:v>パルプ・紙・木製品</c:v>
                </c:pt>
                <c:pt idx="7">
                  <c:v>化学製品</c:v>
                </c:pt>
                <c:pt idx="8">
                  <c:v>石油・石炭製品</c:v>
                </c:pt>
                <c:pt idx="9">
                  <c:v>窯業・土石製品</c:v>
                </c:pt>
                <c:pt idx="10">
                  <c:v>鉄鋼</c:v>
                </c:pt>
                <c:pt idx="11">
                  <c:v>非鉄金属</c:v>
                </c:pt>
                <c:pt idx="12">
                  <c:v>金属製品</c:v>
                </c:pt>
                <c:pt idx="13">
                  <c:v>一般機械</c:v>
                </c:pt>
                <c:pt idx="14">
                  <c:v>電子部品</c:v>
                </c:pt>
                <c:pt idx="15">
                  <c:v>電気機械</c:v>
                </c:pt>
                <c:pt idx="16">
                  <c:v>情報･通信機器</c:v>
                </c:pt>
                <c:pt idx="17">
                  <c:v>輸送機械</c:v>
                </c:pt>
                <c:pt idx="18">
                  <c:v>その他の製造工業製品</c:v>
                </c:pt>
                <c:pt idx="19">
                  <c:v>建設</c:v>
                </c:pt>
                <c:pt idx="20">
                  <c:v>電力・ガス・熱供給</c:v>
                </c:pt>
                <c:pt idx="21">
                  <c:v>水道</c:v>
                </c:pt>
                <c:pt idx="22">
                  <c:v>廃棄物処理</c:v>
                </c:pt>
                <c:pt idx="23">
                  <c:v>商業</c:v>
                </c:pt>
                <c:pt idx="24">
                  <c:v>金融・保険</c:v>
                </c:pt>
                <c:pt idx="25">
                  <c:v>不動産</c:v>
                </c:pt>
                <c:pt idx="26">
                  <c:v>運輸・郵便</c:v>
                </c:pt>
                <c:pt idx="27">
                  <c:v>情報通信</c:v>
                </c:pt>
                <c:pt idx="28">
                  <c:v>公務</c:v>
                </c:pt>
                <c:pt idx="29">
                  <c:v>教育・研究</c:v>
                </c:pt>
                <c:pt idx="30">
                  <c:v>医療・福祉</c:v>
                </c:pt>
                <c:pt idx="31">
                  <c:v>その他の非営利団体サービス</c:v>
                </c:pt>
                <c:pt idx="32">
                  <c:v>対事業所サービス</c:v>
                </c:pt>
                <c:pt idx="33">
                  <c:v>対個人サービス</c:v>
                </c:pt>
                <c:pt idx="34">
                  <c:v>事務用品</c:v>
                </c:pt>
                <c:pt idx="35">
                  <c:v>分類不明</c:v>
                </c:pt>
              </c:strCache>
            </c:strRef>
          </c:cat>
          <c:val>
            <c:numRef>
              <c:f>②表!$S$9:$S$44</c:f>
              <c:numCache>
                <c:formatCode>#,##0_ </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1-F1AC-44D0-B58D-ACE1E07EA6D8}"/>
            </c:ext>
          </c:extLst>
        </c:ser>
        <c:ser>
          <c:idx val="2"/>
          <c:order val="2"/>
          <c:tx>
            <c:strRef>
              <c:f>②表!$T$8</c:f>
              <c:strCache>
                <c:ptCount val="1"/>
                <c:pt idx="0">
                  <c:v>雇用者所得誘発額</c:v>
                </c:pt>
              </c:strCache>
            </c:strRef>
          </c:tx>
          <c:invertIfNegative val="0"/>
          <c:cat>
            <c:strRef>
              <c:f>②表!$B$9:$B$44</c:f>
              <c:strCache>
                <c:ptCount val="36"/>
                <c:pt idx="0">
                  <c:v>農業</c:v>
                </c:pt>
                <c:pt idx="1">
                  <c:v>林業</c:v>
                </c:pt>
                <c:pt idx="2">
                  <c:v>漁業</c:v>
                </c:pt>
                <c:pt idx="3">
                  <c:v>鉱業</c:v>
                </c:pt>
                <c:pt idx="4">
                  <c:v>飲食料品</c:v>
                </c:pt>
                <c:pt idx="5">
                  <c:v>繊維製品</c:v>
                </c:pt>
                <c:pt idx="6">
                  <c:v>パルプ・紙・木製品</c:v>
                </c:pt>
                <c:pt idx="7">
                  <c:v>化学製品</c:v>
                </c:pt>
                <c:pt idx="8">
                  <c:v>石油・石炭製品</c:v>
                </c:pt>
                <c:pt idx="9">
                  <c:v>窯業・土石製品</c:v>
                </c:pt>
                <c:pt idx="10">
                  <c:v>鉄鋼</c:v>
                </c:pt>
                <c:pt idx="11">
                  <c:v>非鉄金属</c:v>
                </c:pt>
                <c:pt idx="12">
                  <c:v>金属製品</c:v>
                </c:pt>
                <c:pt idx="13">
                  <c:v>一般機械</c:v>
                </c:pt>
                <c:pt idx="14">
                  <c:v>電子部品</c:v>
                </c:pt>
                <c:pt idx="15">
                  <c:v>電気機械</c:v>
                </c:pt>
                <c:pt idx="16">
                  <c:v>情報･通信機器</c:v>
                </c:pt>
                <c:pt idx="17">
                  <c:v>輸送機械</c:v>
                </c:pt>
                <c:pt idx="18">
                  <c:v>その他の製造工業製品</c:v>
                </c:pt>
                <c:pt idx="19">
                  <c:v>建設</c:v>
                </c:pt>
                <c:pt idx="20">
                  <c:v>電力・ガス・熱供給</c:v>
                </c:pt>
                <c:pt idx="21">
                  <c:v>水道</c:v>
                </c:pt>
                <c:pt idx="22">
                  <c:v>廃棄物処理</c:v>
                </c:pt>
                <c:pt idx="23">
                  <c:v>商業</c:v>
                </c:pt>
                <c:pt idx="24">
                  <c:v>金融・保険</c:v>
                </c:pt>
                <c:pt idx="25">
                  <c:v>不動産</c:v>
                </c:pt>
                <c:pt idx="26">
                  <c:v>運輸・郵便</c:v>
                </c:pt>
                <c:pt idx="27">
                  <c:v>情報通信</c:v>
                </c:pt>
                <c:pt idx="28">
                  <c:v>公務</c:v>
                </c:pt>
                <c:pt idx="29">
                  <c:v>教育・研究</c:v>
                </c:pt>
                <c:pt idx="30">
                  <c:v>医療・福祉</c:v>
                </c:pt>
                <c:pt idx="31">
                  <c:v>その他の非営利団体サービス</c:v>
                </c:pt>
                <c:pt idx="32">
                  <c:v>対事業所サービス</c:v>
                </c:pt>
                <c:pt idx="33">
                  <c:v>対個人サービス</c:v>
                </c:pt>
                <c:pt idx="34">
                  <c:v>事務用品</c:v>
                </c:pt>
                <c:pt idx="35">
                  <c:v>分類不明</c:v>
                </c:pt>
              </c:strCache>
            </c:strRef>
          </c:cat>
          <c:val>
            <c:numRef>
              <c:f>②表!$T$9:$T$44</c:f>
              <c:numCache>
                <c:formatCode>#,##0_ </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2-F1AC-44D0-B58D-ACE1E07EA6D8}"/>
            </c:ext>
          </c:extLst>
        </c:ser>
        <c:dLbls>
          <c:showLegendKey val="0"/>
          <c:showVal val="0"/>
          <c:showCatName val="0"/>
          <c:showSerName val="0"/>
          <c:showPercent val="0"/>
          <c:showBubbleSize val="0"/>
        </c:dLbls>
        <c:gapWidth val="150"/>
        <c:axId val="309835648"/>
        <c:axId val="309837184"/>
      </c:barChart>
      <c:catAx>
        <c:axId val="309835648"/>
        <c:scaling>
          <c:orientation val="maxMin"/>
        </c:scaling>
        <c:delete val="0"/>
        <c:axPos val="l"/>
        <c:numFmt formatCode="General" sourceLinked="1"/>
        <c:majorTickMark val="out"/>
        <c:minorTickMark val="none"/>
        <c:tickLblPos val="nextTo"/>
        <c:crossAx val="309837184"/>
        <c:crosses val="autoZero"/>
        <c:auto val="1"/>
        <c:lblAlgn val="ctr"/>
        <c:lblOffset val="100"/>
        <c:noMultiLvlLbl val="0"/>
      </c:catAx>
      <c:valAx>
        <c:axId val="309837184"/>
        <c:scaling>
          <c:orientation val="minMax"/>
        </c:scaling>
        <c:delete val="0"/>
        <c:axPos val="t"/>
        <c:numFmt formatCode="#,##0_ " sourceLinked="1"/>
        <c:majorTickMark val="out"/>
        <c:minorTickMark val="none"/>
        <c:tickLblPos val="nextTo"/>
        <c:crossAx val="309835648"/>
        <c:crosses val="autoZero"/>
        <c:crossBetween val="between"/>
      </c:valAx>
    </c:plotArea>
    <c:legend>
      <c:legendPos val="b"/>
      <c:layout/>
      <c:overlay val="0"/>
      <c:spPr>
        <a:ln>
          <a:solidFill>
            <a:schemeClr val="lt1">
              <a:shade val="50000"/>
            </a:schemeClr>
          </a:solidFill>
        </a:ln>
      </c:spPr>
    </c:legend>
    <c:plotVisOnly val="1"/>
    <c:dispBlanksAs val="gap"/>
    <c:showDLblsOverMax val="0"/>
  </c:chart>
  <c:printSettings>
    <c:headerFooter/>
    <c:pageMargins b="0.75000000000000056" l="0.70000000000000051" r="0.70000000000000051" t="0.75000000000000056" header="0.30000000000000027" footer="0.30000000000000027"/>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313213703099511"/>
          <c:y val="6.4948453608247428E-2"/>
          <c:w val="0.76345840130505704"/>
          <c:h val="0.8876288659793814"/>
        </c:manualLayout>
      </c:layout>
      <c:barChart>
        <c:barDir val="bar"/>
        <c:grouping val="stacked"/>
        <c:varyColors val="0"/>
        <c:ser>
          <c:idx val="1"/>
          <c:order val="0"/>
          <c:tx>
            <c:v>法人直接税</c:v>
          </c:tx>
          <c:spPr>
            <a:solidFill>
              <a:schemeClr val="accent2"/>
            </a:solidFill>
          </c:spPr>
          <c:invertIfNegative val="0"/>
          <c:cat>
            <c:strRef>
              <c:f>②表!$B$9:$B$44</c:f>
              <c:strCache>
                <c:ptCount val="36"/>
                <c:pt idx="0">
                  <c:v>農業</c:v>
                </c:pt>
                <c:pt idx="1">
                  <c:v>林業</c:v>
                </c:pt>
                <c:pt idx="2">
                  <c:v>漁業</c:v>
                </c:pt>
                <c:pt idx="3">
                  <c:v>鉱業</c:v>
                </c:pt>
                <c:pt idx="4">
                  <c:v>飲食料品</c:v>
                </c:pt>
                <c:pt idx="5">
                  <c:v>繊維製品</c:v>
                </c:pt>
                <c:pt idx="6">
                  <c:v>パルプ・紙・木製品</c:v>
                </c:pt>
                <c:pt idx="7">
                  <c:v>化学製品</c:v>
                </c:pt>
                <c:pt idx="8">
                  <c:v>石油・石炭製品</c:v>
                </c:pt>
                <c:pt idx="9">
                  <c:v>窯業・土石製品</c:v>
                </c:pt>
                <c:pt idx="10">
                  <c:v>鉄鋼</c:v>
                </c:pt>
                <c:pt idx="11">
                  <c:v>非鉄金属</c:v>
                </c:pt>
                <c:pt idx="12">
                  <c:v>金属製品</c:v>
                </c:pt>
                <c:pt idx="13">
                  <c:v>一般機械</c:v>
                </c:pt>
                <c:pt idx="14">
                  <c:v>電子部品</c:v>
                </c:pt>
                <c:pt idx="15">
                  <c:v>電気機械</c:v>
                </c:pt>
                <c:pt idx="16">
                  <c:v>情報･通信機器</c:v>
                </c:pt>
                <c:pt idx="17">
                  <c:v>輸送機械</c:v>
                </c:pt>
                <c:pt idx="18">
                  <c:v>その他の製造工業製品</c:v>
                </c:pt>
                <c:pt idx="19">
                  <c:v>建設</c:v>
                </c:pt>
                <c:pt idx="20">
                  <c:v>電力・ガス・熱供給</c:v>
                </c:pt>
                <c:pt idx="21">
                  <c:v>水道</c:v>
                </c:pt>
                <c:pt idx="22">
                  <c:v>廃棄物処理</c:v>
                </c:pt>
                <c:pt idx="23">
                  <c:v>商業</c:v>
                </c:pt>
                <c:pt idx="24">
                  <c:v>金融・保険</c:v>
                </c:pt>
                <c:pt idx="25">
                  <c:v>不動産</c:v>
                </c:pt>
                <c:pt idx="26">
                  <c:v>運輸・郵便</c:v>
                </c:pt>
                <c:pt idx="27">
                  <c:v>情報通信</c:v>
                </c:pt>
                <c:pt idx="28">
                  <c:v>公務</c:v>
                </c:pt>
                <c:pt idx="29">
                  <c:v>教育・研究</c:v>
                </c:pt>
                <c:pt idx="30">
                  <c:v>医療・福祉</c:v>
                </c:pt>
                <c:pt idx="31">
                  <c:v>その他の非営利団体サービス</c:v>
                </c:pt>
                <c:pt idx="32">
                  <c:v>対事業所サービス</c:v>
                </c:pt>
                <c:pt idx="33">
                  <c:v>対個人サービス</c:v>
                </c:pt>
                <c:pt idx="34">
                  <c:v>事務用品</c:v>
                </c:pt>
                <c:pt idx="35">
                  <c:v>分類不明</c:v>
                </c:pt>
              </c:strCache>
            </c:strRef>
          </c:cat>
          <c:val>
            <c:numRef>
              <c:f>計算!$AV$5:$AV$40</c:f>
              <c:numCache>
                <c:formatCode>#,##0_ </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E2D0-46C0-85F2-065B86375307}"/>
            </c:ext>
          </c:extLst>
        </c:ser>
        <c:ser>
          <c:idx val="0"/>
          <c:order val="1"/>
          <c:tx>
            <c:v>個人直接税</c:v>
          </c:tx>
          <c:spPr>
            <a:solidFill>
              <a:schemeClr val="accent1"/>
            </a:solidFill>
          </c:spPr>
          <c:invertIfNegative val="0"/>
          <c:val>
            <c:numRef>
              <c:f>計算!$AW$5:$AW$40</c:f>
              <c:numCache>
                <c:formatCode>#,##0_ </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1-E2D0-46C0-85F2-065B86375307}"/>
            </c:ext>
          </c:extLst>
        </c:ser>
        <c:ser>
          <c:idx val="2"/>
          <c:order val="2"/>
          <c:tx>
            <c:v>間接税</c:v>
          </c:tx>
          <c:invertIfNegative val="0"/>
          <c:val>
            <c:numRef>
              <c:f>計算!$AX$5:$AX$40</c:f>
              <c:numCache>
                <c:formatCode>#,##0_ </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2-E2D0-46C0-85F2-065B86375307}"/>
            </c:ext>
          </c:extLst>
        </c:ser>
        <c:dLbls>
          <c:showLegendKey val="0"/>
          <c:showVal val="0"/>
          <c:showCatName val="0"/>
          <c:showSerName val="0"/>
          <c:showPercent val="0"/>
          <c:showBubbleSize val="0"/>
        </c:dLbls>
        <c:gapWidth val="32"/>
        <c:overlap val="100"/>
        <c:axId val="328045696"/>
        <c:axId val="328047232"/>
      </c:barChart>
      <c:catAx>
        <c:axId val="328045696"/>
        <c:scaling>
          <c:orientation val="maxMin"/>
        </c:scaling>
        <c:delete val="0"/>
        <c:axPos val="l"/>
        <c:numFmt formatCode="General" sourceLinked="1"/>
        <c:majorTickMark val="out"/>
        <c:minorTickMark val="none"/>
        <c:tickLblPos val="nextTo"/>
        <c:crossAx val="328047232"/>
        <c:crosses val="autoZero"/>
        <c:auto val="1"/>
        <c:lblAlgn val="ctr"/>
        <c:lblOffset val="100"/>
        <c:noMultiLvlLbl val="0"/>
      </c:catAx>
      <c:valAx>
        <c:axId val="328047232"/>
        <c:scaling>
          <c:orientation val="minMax"/>
        </c:scaling>
        <c:delete val="0"/>
        <c:axPos val="t"/>
        <c:numFmt formatCode="#,##0_ " sourceLinked="1"/>
        <c:majorTickMark val="out"/>
        <c:minorTickMark val="none"/>
        <c:tickLblPos val="nextTo"/>
        <c:crossAx val="328045696"/>
        <c:crosses val="autoZero"/>
        <c:crossBetween val="between"/>
      </c:valAx>
    </c:plotArea>
    <c:legend>
      <c:legendPos val="b"/>
      <c:layout/>
      <c:overlay val="0"/>
      <c:spPr>
        <a:ln>
          <a:solidFill>
            <a:schemeClr val="lt1">
              <a:shade val="50000"/>
            </a:schemeClr>
          </a:solidFill>
        </a:ln>
      </c:spPr>
    </c:legend>
    <c:plotVisOnly val="1"/>
    <c:dispBlanksAs val="gap"/>
    <c:showDLblsOverMax val="0"/>
  </c:chart>
  <c:printSettings>
    <c:headerFooter/>
    <c:pageMargins b="0.75000000000000056" l="0.70000000000000051" r="0.70000000000000051" t="0.75000000000000056" header="0.30000000000000027" footer="0.30000000000000027"/>
    <c:pageSetup orientation="portrait"/>
  </c:printSettings>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9</xdr:col>
      <xdr:colOff>390525</xdr:colOff>
      <xdr:row>14</xdr:row>
      <xdr:rowOff>85726</xdr:rowOff>
    </xdr:from>
    <xdr:to>
      <xdr:col>19</xdr:col>
      <xdr:colOff>501926</xdr:colOff>
      <xdr:row>25</xdr:row>
      <xdr:rowOff>180975</xdr:rowOff>
    </xdr:to>
    <xdr:sp macro="" textlink="">
      <xdr:nvSpPr>
        <xdr:cNvPr id="2" name="四角形吹き出し 1"/>
        <xdr:cNvSpPr/>
      </xdr:nvSpPr>
      <xdr:spPr bwMode="auto">
        <a:xfrm>
          <a:off x="6810375" y="3743326"/>
          <a:ext cx="5445401" cy="2647949"/>
        </a:xfrm>
        <a:prstGeom prst="wedgeRectCallout">
          <a:avLst>
            <a:gd name="adj1" fmla="val -64333"/>
            <a:gd name="adj2" fmla="val -20634"/>
          </a:avLst>
        </a:prstGeom>
        <a:solidFill>
          <a:srgbClr val="FFFF66"/>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36000" tIns="36000" rIns="36000" bIns="36000" rtlCol="0" anchor="ctr" upright="1"/>
        <a:lstStyle/>
        <a:p>
          <a:pPr algn="l">
            <a:lnSpc>
              <a:spcPts val="1300"/>
            </a:lnSpc>
          </a:pPr>
          <a:r>
            <a:rPr kumimoji="1" lang="ja-JP" altLang="en-US" sz="1050">
              <a:latin typeface="HGｺﾞｼｯｸM" panose="020B0609000000000000" pitchFamily="49" charset="-128"/>
              <a:ea typeface="HGｺﾞｼｯｸM" panose="020B0609000000000000" pitchFamily="49" charset="-128"/>
            </a:rPr>
            <a:t>●直接効果</a:t>
          </a:r>
        </a:p>
        <a:p>
          <a:pPr algn="l">
            <a:lnSpc>
              <a:spcPts val="1300"/>
            </a:lnSpc>
          </a:pPr>
          <a:r>
            <a:rPr kumimoji="1" lang="ja-JP" altLang="en-US" sz="1050">
              <a:latin typeface="HGｺﾞｼｯｸM" panose="020B0609000000000000" pitchFamily="49" charset="-128"/>
              <a:ea typeface="HGｺﾞｼｯｸM" panose="020B0609000000000000" pitchFamily="49" charset="-128"/>
            </a:rPr>
            <a:t>  「データ入力表」シートへ入力した新たな消費や投資に対して，その需要を満たすための生産のうち，県外に流出せず県内各産業で生産されたものを「直接効果」といいます。</a:t>
          </a:r>
        </a:p>
        <a:p>
          <a:pPr algn="l">
            <a:lnSpc>
              <a:spcPts val="1300"/>
            </a:lnSpc>
          </a:pPr>
          <a:endParaRPr kumimoji="1" lang="ja-JP" altLang="en-US" sz="1050">
            <a:latin typeface="HGｺﾞｼｯｸM" panose="020B0609000000000000" pitchFamily="49" charset="-128"/>
            <a:ea typeface="HGｺﾞｼｯｸM" panose="020B0609000000000000" pitchFamily="49" charset="-128"/>
          </a:endParaRPr>
        </a:p>
        <a:p>
          <a:pPr algn="l">
            <a:lnSpc>
              <a:spcPts val="1300"/>
            </a:lnSpc>
          </a:pPr>
          <a:r>
            <a:rPr kumimoji="1" lang="ja-JP" altLang="en-US" sz="1050">
              <a:latin typeface="HGｺﾞｼｯｸM" panose="020B0609000000000000" pitchFamily="49" charset="-128"/>
              <a:ea typeface="HGｺﾞｼｯｸM" panose="020B0609000000000000" pitchFamily="49" charset="-128"/>
            </a:rPr>
            <a:t>●第</a:t>
          </a:r>
          <a:r>
            <a:rPr kumimoji="1" lang="en-US" altLang="ja-JP" sz="1050">
              <a:latin typeface="HGｺﾞｼｯｸM" panose="020B0609000000000000" pitchFamily="49" charset="-128"/>
              <a:ea typeface="HGｺﾞｼｯｸM" panose="020B0609000000000000" pitchFamily="49" charset="-128"/>
            </a:rPr>
            <a:t>1</a:t>
          </a:r>
          <a:r>
            <a:rPr kumimoji="1" lang="ja-JP" altLang="en-US" sz="1050">
              <a:latin typeface="HGｺﾞｼｯｸM" panose="020B0609000000000000" pitchFamily="49" charset="-128"/>
              <a:ea typeface="HGｺﾞｼｯｸM" panose="020B0609000000000000" pitchFamily="49" charset="-128"/>
            </a:rPr>
            <a:t>次間接波及効果</a:t>
          </a:r>
        </a:p>
        <a:p>
          <a:pPr algn="l">
            <a:lnSpc>
              <a:spcPts val="1300"/>
            </a:lnSpc>
          </a:pPr>
          <a:r>
            <a:rPr kumimoji="1" lang="ja-JP" altLang="en-US" sz="1050">
              <a:latin typeface="HGｺﾞｼｯｸM" panose="020B0609000000000000" pitchFamily="49" charset="-128"/>
              <a:ea typeface="HGｺﾞｼｯｸM" panose="020B0609000000000000" pitchFamily="49" charset="-128"/>
            </a:rPr>
            <a:t>　「直接効果」に伴う原材料等の消費</a:t>
          </a:r>
          <a:r>
            <a:rPr kumimoji="1" lang="en-US" altLang="ja-JP" sz="1050">
              <a:latin typeface="HGｺﾞｼｯｸM" panose="020B0609000000000000" pitchFamily="49" charset="-128"/>
              <a:ea typeface="HGｺﾞｼｯｸM" panose="020B0609000000000000" pitchFamily="49" charset="-128"/>
            </a:rPr>
            <a:t>(</a:t>
          </a:r>
          <a:r>
            <a:rPr kumimoji="1" lang="ja-JP" altLang="en-US" sz="1050">
              <a:latin typeface="HGｺﾞｼｯｸM" panose="020B0609000000000000" pitchFamily="49" charset="-128"/>
              <a:ea typeface="HGｺﾞｼｯｸM" panose="020B0609000000000000" pitchFamily="49" charset="-128"/>
            </a:rPr>
            <a:t>投入</a:t>
          </a:r>
          <a:r>
            <a:rPr kumimoji="1" lang="en-US" altLang="ja-JP" sz="1050">
              <a:latin typeface="HGｺﾞｼｯｸM" panose="020B0609000000000000" pitchFamily="49" charset="-128"/>
              <a:ea typeface="HGｺﾞｼｯｸM" panose="020B0609000000000000" pitchFamily="49" charset="-128"/>
            </a:rPr>
            <a:t>)</a:t>
          </a:r>
          <a:r>
            <a:rPr kumimoji="1" lang="ja-JP" altLang="en-US" sz="1050">
              <a:latin typeface="HGｺﾞｼｯｸM" panose="020B0609000000000000" pitchFamily="49" charset="-128"/>
              <a:ea typeface="HGｺﾞｼｯｸM" panose="020B0609000000000000" pitchFamily="49" charset="-128"/>
            </a:rPr>
            <a:t>によって誘発される生産額を「第</a:t>
          </a:r>
          <a:r>
            <a:rPr kumimoji="1" lang="en-US" altLang="ja-JP" sz="1050">
              <a:latin typeface="HGｺﾞｼｯｸM" panose="020B0609000000000000" pitchFamily="49" charset="-128"/>
              <a:ea typeface="HGｺﾞｼｯｸM" panose="020B0609000000000000" pitchFamily="49" charset="-128"/>
            </a:rPr>
            <a:t>1</a:t>
          </a:r>
          <a:r>
            <a:rPr kumimoji="1" lang="ja-JP" altLang="en-US" sz="1050">
              <a:latin typeface="HGｺﾞｼｯｸM" panose="020B0609000000000000" pitchFamily="49" charset="-128"/>
              <a:ea typeface="HGｺﾞｼｯｸM" panose="020B0609000000000000" pitchFamily="49" charset="-128"/>
            </a:rPr>
            <a:t>次間接波及効果」といいます。</a:t>
          </a:r>
        </a:p>
        <a:p>
          <a:pPr algn="l">
            <a:lnSpc>
              <a:spcPts val="1100"/>
            </a:lnSpc>
          </a:pPr>
          <a:endParaRPr kumimoji="1" lang="ja-JP" altLang="en-US" sz="1050">
            <a:latin typeface="HGｺﾞｼｯｸM" panose="020B0609000000000000" pitchFamily="49" charset="-128"/>
            <a:ea typeface="HGｺﾞｼｯｸM" panose="020B0609000000000000" pitchFamily="49" charset="-128"/>
          </a:endParaRPr>
        </a:p>
        <a:p>
          <a:pPr algn="l">
            <a:lnSpc>
              <a:spcPts val="1100"/>
            </a:lnSpc>
          </a:pPr>
          <a:r>
            <a:rPr kumimoji="1" lang="ja-JP" altLang="en-US" sz="1050">
              <a:latin typeface="HGｺﾞｼｯｸM" panose="020B0609000000000000" pitchFamily="49" charset="-128"/>
              <a:ea typeface="HGｺﾞｼｯｸM" panose="020B0609000000000000" pitchFamily="49" charset="-128"/>
            </a:rPr>
            <a:t>●第</a:t>
          </a:r>
          <a:r>
            <a:rPr kumimoji="1" lang="en-US" altLang="ja-JP" sz="1050">
              <a:latin typeface="HGｺﾞｼｯｸM" panose="020B0609000000000000" pitchFamily="49" charset="-128"/>
              <a:ea typeface="HGｺﾞｼｯｸM" panose="020B0609000000000000" pitchFamily="49" charset="-128"/>
            </a:rPr>
            <a:t>2</a:t>
          </a:r>
          <a:r>
            <a:rPr kumimoji="1" lang="ja-JP" altLang="en-US" sz="1050">
              <a:latin typeface="HGｺﾞｼｯｸM" panose="020B0609000000000000" pitchFamily="49" charset="-128"/>
              <a:ea typeface="HGｺﾞｼｯｸM" panose="020B0609000000000000" pitchFamily="49" charset="-128"/>
            </a:rPr>
            <a:t>次間接波及効果</a:t>
          </a:r>
        </a:p>
        <a:p>
          <a:pPr algn="l">
            <a:lnSpc>
              <a:spcPts val="1300"/>
            </a:lnSpc>
          </a:pPr>
          <a:r>
            <a:rPr kumimoji="1" lang="ja-JP" altLang="en-US" sz="1050">
              <a:latin typeface="HGｺﾞｼｯｸM" panose="020B0609000000000000" pitchFamily="49" charset="-128"/>
              <a:ea typeface="HGｺﾞｼｯｸM" panose="020B0609000000000000" pitchFamily="49" charset="-128"/>
            </a:rPr>
            <a:t>　「直接効果」及び「第１次間接波及効果」によって発生した雇用者所得のうちの一部が，新たな消費として支出され（民間消費支出）、この民間消費支出の増加によって誘発された生産額を「第２次間接波及効果」といいます。</a:t>
          </a:r>
        </a:p>
        <a:p>
          <a:pPr algn="l">
            <a:lnSpc>
              <a:spcPts val="1100"/>
            </a:lnSpc>
          </a:pPr>
          <a:endParaRPr kumimoji="1" lang="ja-JP" altLang="en-US" sz="1050">
            <a:latin typeface="HGｺﾞｼｯｸM" panose="020B0609000000000000" pitchFamily="49" charset="-128"/>
            <a:ea typeface="HGｺﾞｼｯｸM" panose="020B0609000000000000" pitchFamily="49" charset="-128"/>
          </a:endParaRPr>
        </a:p>
        <a:p>
          <a:pPr algn="l">
            <a:lnSpc>
              <a:spcPts val="1200"/>
            </a:lnSpc>
          </a:pPr>
          <a:r>
            <a:rPr kumimoji="1" lang="ja-JP" altLang="en-US" sz="1050">
              <a:latin typeface="HGｺﾞｼｯｸM" panose="020B0609000000000000" pitchFamily="49" charset="-128"/>
              <a:ea typeface="HGｺﾞｼｯｸM" panose="020B0609000000000000" pitchFamily="49" charset="-128"/>
            </a:rPr>
            <a:t>●総合効果</a:t>
          </a:r>
        </a:p>
        <a:p>
          <a:pPr algn="l">
            <a:lnSpc>
              <a:spcPts val="1100"/>
            </a:lnSpc>
          </a:pPr>
          <a:r>
            <a:rPr kumimoji="1" lang="ja-JP" altLang="en-US" sz="1050">
              <a:latin typeface="HGｺﾞｼｯｸM" panose="020B0609000000000000" pitchFamily="49" charset="-128"/>
              <a:ea typeface="HGｺﾞｼｯｸM" panose="020B0609000000000000" pitchFamily="49" charset="-128"/>
            </a:rPr>
            <a:t>　「直接効果」、「第</a:t>
          </a:r>
          <a:r>
            <a:rPr kumimoji="1" lang="en-US" altLang="ja-JP" sz="1050">
              <a:latin typeface="HGｺﾞｼｯｸM" panose="020B0609000000000000" pitchFamily="49" charset="-128"/>
              <a:ea typeface="HGｺﾞｼｯｸM" panose="020B0609000000000000" pitchFamily="49" charset="-128"/>
            </a:rPr>
            <a:t>1</a:t>
          </a:r>
          <a:r>
            <a:rPr kumimoji="1" lang="ja-JP" altLang="en-US" sz="1050">
              <a:latin typeface="HGｺﾞｼｯｸM" panose="020B0609000000000000" pitchFamily="49" charset="-128"/>
              <a:ea typeface="HGｺﾞｼｯｸM" panose="020B0609000000000000" pitchFamily="49" charset="-128"/>
            </a:rPr>
            <a:t>次間接波及効果」及び「第二次間接波及効果」の合計額をいいます。</a:t>
          </a:r>
          <a:endParaRPr kumimoji="1" lang="en-US" altLang="ja-JP" sz="1050">
            <a:latin typeface="HGｺﾞｼｯｸM" panose="020B0609000000000000" pitchFamily="49" charset="-128"/>
            <a:ea typeface="HGｺﾞｼｯｸM" panose="020B0609000000000000" pitchFamily="49" charset="-128"/>
          </a:endParaRPr>
        </a:p>
      </xdr:txBody>
    </xdr:sp>
    <xdr:clientData/>
  </xdr:twoCellAnchor>
  <xdr:twoCellAnchor>
    <xdr:from>
      <xdr:col>9</xdr:col>
      <xdr:colOff>390525</xdr:colOff>
      <xdr:row>26</xdr:row>
      <xdr:rowOff>180976</xdr:rowOff>
    </xdr:from>
    <xdr:to>
      <xdr:col>19</xdr:col>
      <xdr:colOff>501926</xdr:colOff>
      <xdr:row>30</xdr:row>
      <xdr:rowOff>171450</xdr:rowOff>
    </xdr:to>
    <xdr:sp macro="" textlink="">
      <xdr:nvSpPr>
        <xdr:cNvPr id="3" name="四角形吹き出し 2"/>
        <xdr:cNvSpPr/>
      </xdr:nvSpPr>
      <xdr:spPr bwMode="auto">
        <a:xfrm>
          <a:off x="6810375" y="6619876"/>
          <a:ext cx="5445401" cy="923924"/>
        </a:xfrm>
        <a:prstGeom prst="wedgeRectCallout">
          <a:avLst>
            <a:gd name="adj1" fmla="val -64333"/>
            <a:gd name="adj2" fmla="val -20634"/>
          </a:avLst>
        </a:prstGeom>
        <a:solidFill>
          <a:srgbClr val="FFFF66"/>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ctr" upright="1"/>
        <a:lstStyle/>
        <a:p>
          <a:pPr algn="l">
            <a:lnSpc>
              <a:spcPts val="1100"/>
            </a:lnSpc>
          </a:pPr>
          <a:r>
            <a:rPr kumimoji="1" lang="ja-JP" altLang="en-US" sz="1050">
              <a:latin typeface="HGｺﾞｼｯｸM" panose="020B0609000000000000" pitchFamily="49" charset="-128"/>
              <a:ea typeface="HGｺﾞｼｯｸM" panose="020B0609000000000000" pitchFamily="49" charset="-128"/>
            </a:rPr>
            <a:t>●税収効果</a:t>
          </a:r>
          <a:endParaRPr kumimoji="1" lang="en-US" altLang="ja-JP" sz="1050">
            <a:latin typeface="HGｺﾞｼｯｸM" panose="020B0609000000000000" pitchFamily="49" charset="-128"/>
            <a:ea typeface="HGｺﾞｼｯｸM" panose="020B0609000000000000" pitchFamily="49" charset="-128"/>
          </a:endParaRPr>
        </a:p>
        <a:p>
          <a:pPr algn="l">
            <a:lnSpc>
              <a:spcPts val="1100"/>
            </a:lnSpc>
          </a:pPr>
          <a:r>
            <a:rPr kumimoji="1" lang="ja-JP" altLang="en-US" sz="1050">
              <a:latin typeface="HGｺﾞｼｯｸM" panose="020B0609000000000000" pitchFamily="49" charset="-128"/>
              <a:ea typeface="HGｺﾞｼｯｸM" panose="020B0609000000000000" pitchFamily="49" charset="-128"/>
            </a:rPr>
            <a:t>　経済波及によってもたらされた「営業余剰誘発額」、「雇用者所得誘発額」及び「粗付加価値誘発額」に、県民経済計算により算出した実効税率を乗じて推計した</a:t>
          </a:r>
          <a:r>
            <a:rPr kumimoji="1" lang="ja-JP" altLang="ja-JP" sz="1050">
              <a:effectLst/>
              <a:latin typeface="HGｺﾞｼｯｸM" panose="020B0609000000000000" pitchFamily="49" charset="-128"/>
              <a:ea typeface="HGｺﾞｼｯｸM" panose="020B0609000000000000" pitchFamily="49" charset="-128"/>
              <a:cs typeface="+mn-cs"/>
            </a:rPr>
            <a:t>税収（法人直接税、個人直接税、間接税）</a:t>
          </a:r>
          <a:r>
            <a:rPr kumimoji="1" lang="ja-JP" altLang="en-US" sz="1050">
              <a:effectLst/>
              <a:latin typeface="HGｺﾞｼｯｸM" panose="020B0609000000000000" pitchFamily="49" charset="-128"/>
              <a:ea typeface="HGｺﾞｼｯｸM" panose="020B0609000000000000" pitchFamily="49" charset="-128"/>
              <a:cs typeface="+mn-cs"/>
            </a:rPr>
            <a:t>増加額をいいます。</a:t>
          </a:r>
          <a:endParaRPr kumimoji="1" lang="ja-JP" altLang="en-US" sz="1050">
            <a:latin typeface="HGｺﾞｼｯｸM" panose="020B0609000000000000" pitchFamily="49" charset="-128"/>
            <a:ea typeface="HGｺﾞｼｯｸM" panose="020B0609000000000000"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532607</xdr:colOff>
      <xdr:row>6</xdr:row>
      <xdr:rowOff>793</xdr:rowOff>
    </xdr:from>
    <xdr:to>
      <xdr:col>4</xdr:col>
      <xdr:colOff>795</xdr:colOff>
      <xdr:row>9</xdr:row>
      <xdr:rowOff>793</xdr:rowOff>
    </xdr:to>
    <xdr:cxnSp macro="">
      <xdr:nvCxnSpPr>
        <xdr:cNvPr id="2" name="直線矢印コネクタ 1"/>
        <xdr:cNvCxnSpPr/>
      </xdr:nvCxnSpPr>
      <xdr:spPr>
        <a:xfrm rot="5400000">
          <a:off x="1152526" y="1257299"/>
          <a:ext cx="514350" cy="158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0</xdr:colOff>
      <xdr:row>11</xdr:row>
      <xdr:rowOff>0</xdr:rowOff>
    </xdr:from>
    <xdr:to>
      <xdr:col>4</xdr:col>
      <xdr:colOff>1588</xdr:colOff>
      <xdr:row>14</xdr:row>
      <xdr:rowOff>0</xdr:rowOff>
    </xdr:to>
    <xdr:cxnSp macro="">
      <xdr:nvCxnSpPr>
        <xdr:cNvPr id="3" name="直線矢印コネクタ 2"/>
        <xdr:cNvCxnSpPr/>
      </xdr:nvCxnSpPr>
      <xdr:spPr>
        <a:xfrm rot="5400000">
          <a:off x="1153319" y="2113756"/>
          <a:ext cx="514350" cy="158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0</xdr:colOff>
      <xdr:row>11</xdr:row>
      <xdr:rowOff>76200</xdr:rowOff>
    </xdr:from>
    <xdr:to>
      <xdr:col>8</xdr:col>
      <xdr:colOff>0</xdr:colOff>
      <xdr:row>11</xdr:row>
      <xdr:rowOff>76200</xdr:rowOff>
    </xdr:to>
    <xdr:cxnSp macro="">
      <xdr:nvCxnSpPr>
        <xdr:cNvPr id="4" name="直線コネクタ 3"/>
        <xdr:cNvCxnSpPr/>
      </xdr:nvCxnSpPr>
      <xdr:spPr>
        <a:xfrm>
          <a:off x="1409700" y="1933575"/>
          <a:ext cx="16668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532607</xdr:colOff>
      <xdr:row>11</xdr:row>
      <xdr:rowOff>76993</xdr:rowOff>
    </xdr:from>
    <xdr:to>
      <xdr:col>8</xdr:col>
      <xdr:colOff>795</xdr:colOff>
      <xdr:row>14</xdr:row>
      <xdr:rowOff>793</xdr:rowOff>
    </xdr:to>
    <xdr:cxnSp macro="">
      <xdr:nvCxnSpPr>
        <xdr:cNvPr id="5" name="直線矢印コネクタ 4"/>
        <xdr:cNvCxnSpPr/>
      </xdr:nvCxnSpPr>
      <xdr:spPr>
        <a:xfrm rot="5400000">
          <a:off x="2857501" y="2152649"/>
          <a:ext cx="43815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532608</xdr:colOff>
      <xdr:row>15</xdr:row>
      <xdr:rowOff>171449</xdr:rowOff>
    </xdr:from>
    <xdr:to>
      <xdr:col>3</xdr:col>
      <xdr:colOff>9526</xdr:colOff>
      <xdr:row>20</xdr:row>
      <xdr:rowOff>792</xdr:rowOff>
    </xdr:to>
    <xdr:cxnSp macro="">
      <xdr:nvCxnSpPr>
        <xdr:cNvPr id="6" name="直線矢印コネクタ 5"/>
        <xdr:cNvCxnSpPr/>
      </xdr:nvCxnSpPr>
      <xdr:spPr>
        <a:xfrm rot="5400000">
          <a:off x="594520" y="3052762"/>
          <a:ext cx="686593" cy="1031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0</xdr:colOff>
      <xdr:row>17</xdr:row>
      <xdr:rowOff>95250</xdr:rowOff>
    </xdr:from>
    <xdr:to>
      <xdr:col>5</xdr:col>
      <xdr:colOff>0</xdr:colOff>
      <xdr:row>17</xdr:row>
      <xdr:rowOff>95250</xdr:rowOff>
    </xdr:to>
    <xdr:cxnSp macro="">
      <xdr:nvCxnSpPr>
        <xdr:cNvPr id="7" name="直線コネクタ 6"/>
        <xdr:cNvCxnSpPr/>
      </xdr:nvCxnSpPr>
      <xdr:spPr>
        <a:xfrm>
          <a:off x="933450" y="2981325"/>
          <a:ext cx="9525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532606</xdr:colOff>
      <xdr:row>17</xdr:row>
      <xdr:rowOff>96044</xdr:rowOff>
    </xdr:from>
    <xdr:to>
      <xdr:col>5</xdr:col>
      <xdr:colOff>794</xdr:colOff>
      <xdr:row>20</xdr:row>
      <xdr:rowOff>794</xdr:rowOff>
    </xdr:to>
    <xdr:cxnSp macro="">
      <xdr:nvCxnSpPr>
        <xdr:cNvPr id="8" name="直線矢印コネクタ 7"/>
        <xdr:cNvCxnSpPr/>
      </xdr:nvCxnSpPr>
      <xdr:spPr>
        <a:xfrm rot="5400000">
          <a:off x="1676400" y="3190875"/>
          <a:ext cx="4191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0</xdr:colOff>
      <xdr:row>22</xdr:row>
      <xdr:rowOff>0</xdr:rowOff>
    </xdr:from>
    <xdr:to>
      <xdr:col>3</xdr:col>
      <xdr:colOff>1588</xdr:colOff>
      <xdr:row>25</xdr:row>
      <xdr:rowOff>0</xdr:rowOff>
    </xdr:to>
    <xdr:cxnSp macro="">
      <xdr:nvCxnSpPr>
        <xdr:cNvPr id="9" name="直線矢印コネクタ 8"/>
        <xdr:cNvCxnSpPr/>
      </xdr:nvCxnSpPr>
      <xdr:spPr>
        <a:xfrm rot="5400000">
          <a:off x="677069" y="3999706"/>
          <a:ext cx="514350" cy="158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532606</xdr:colOff>
      <xdr:row>27</xdr:row>
      <xdr:rowOff>0</xdr:rowOff>
    </xdr:from>
    <xdr:to>
      <xdr:col>3</xdr:col>
      <xdr:colOff>0</xdr:colOff>
      <xdr:row>31</xdr:row>
      <xdr:rowOff>794</xdr:rowOff>
    </xdr:to>
    <xdr:cxnSp macro="">
      <xdr:nvCxnSpPr>
        <xdr:cNvPr id="10" name="直線矢印コネクタ 9"/>
        <xdr:cNvCxnSpPr/>
      </xdr:nvCxnSpPr>
      <xdr:spPr>
        <a:xfrm rot="5400000">
          <a:off x="589756" y="4943475"/>
          <a:ext cx="686594" cy="7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532606</xdr:colOff>
      <xdr:row>33</xdr:row>
      <xdr:rowOff>794</xdr:rowOff>
    </xdr:from>
    <xdr:to>
      <xdr:col>4</xdr:col>
      <xdr:colOff>794</xdr:colOff>
      <xdr:row>36</xdr:row>
      <xdr:rowOff>794</xdr:rowOff>
    </xdr:to>
    <xdr:cxnSp macro="">
      <xdr:nvCxnSpPr>
        <xdr:cNvPr id="11" name="直線矢印コネクタ 10"/>
        <xdr:cNvCxnSpPr/>
      </xdr:nvCxnSpPr>
      <xdr:spPr>
        <a:xfrm rot="5400000">
          <a:off x="1152525" y="5886450"/>
          <a:ext cx="51435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237331</xdr:colOff>
      <xdr:row>16</xdr:row>
      <xdr:rowOff>11910</xdr:rowOff>
    </xdr:from>
    <xdr:to>
      <xdr:col>8</xdr:col>
      <xdr:colOff>237331</xdr:colOff>
      <xdr:row>35</xdr:row>
      <xdr:rowOff>794</xdr:rowOff>
    </xdr:to>
    <xdr:cxnSp macro="">
      <xdr:nvCxnSpPr>
        <xdr:cNvPr id="12" name="直線矢印コネクタ 11"/>
        <xdr:cNvCxnSpPr/>
      </xdr:nvCxnSpPr>
      <xdr:spPr>
        <a:xfrm>
          <a:off x="3309144" y="2744394"/>
          <a:ext cx="0" cy="3269056"/>
        </a:xfrm>
        <a:prstGeom prst="straightConnector1">
          <a:avLst/>
        </a:prstGeom>
        <a:ln>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0</xdr:colOff>
      <xdr:row>35</xdr:row>
      <xdr:rowOff>1</xdr:rowOff>
    </xdr:from>
    <xdr:to>
      <xdr:col>8</xdr:col>
      <xdr:colOff>266700</xdr:colOff>
      <xdr:row>35</xdr:row>
      <xdr:rowOff>9526</xdr:rowOff>
    </xdr:to>
    <xdr:cxnSp macro="">
      <xdr:nvCxnSpPr>
        <xdr:cNvPr id="13" name="直線矢印コネクタ 12"/>
        <xdr:cNvCxnSpPr/>
      </xdr:nvCxnSpPr>
      <xdr:spPr>
        <a:xfrm rot="10800000">
          <a:off x="1409700" y="5972176"/>
          <a:ext cx="1905000" cy="95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0</xdr:colOff>
      <xdr:row>38</xdr:row>
      <xdr:rowOff>0</xdr:rowOff>
    </xdr:from>
    <xdr:to>
      <xdr:col>4</xdr:col>
      <xdr:colOff>1588</xdr:colOff>
      <xdr:row>41</xdr:row>
      <xdr:rowOff>0</xdr:rowOff>
    </xdr:to>
    <xdr:cxnSp macro="">
      <xdr:nvCxnSpPr>
        <xdr:cNvPr id="14" name="直線矢印コネクタ 13"/>
        <xdr:cNvCxnSpPr/>
      </xdr:nvCxnSpPr>
      <xdr:spPr>
        <a:xfrm rot="5400000">
          <a:off x="1153319" y="6742906"/>
          <a:ext cx="514350" cy="158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532607</xdr:colOff>
      <xdr:row>43</xdr:row>
      <xdr:rowOff>793</xdr:rowOff>
    </xdr:from>
    <xdr:to>
      <xdr:col>3</xdr:col>
      <xdr:colOff>795</xdr:colOff>
      <xdr:row>46</xdr:row>
      <xdr:rowOff>793</xdr:rowOff>
    </xdr:to>
    <xdr:cxnSp macro="">
      <xdr:nvCxnSpPr>
        <xdr:cNvPr id="15" name="直線矢印コネクタ 14"/>
        <xdr:cNvCxnSpPr/>
      </xdr:nvCxnSpPr>
      <xdr:spPr>
        <a:xfrm rot="5400000">
          <a:off x="676276" y="7600949"/>
          <a:ext cx="514350" cy="158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0</xdr:colOff>
      <xdr:row>44</xdr:row>
      <xdr:rowOff>95250</xdr:rowOff>
    </xdr:from>
    <xdr:to>
      <xdr:col>5</xdr:col>
      <xdr:colOff>0</xdr:colOff>
      <xdr:row>44</xdr:row>
      <xdr:rowOff>95250</xdr:rowOff>
    </xdr:to>
    <xdr:cxnSp macro="">
      <xdr:nvCxnSpPr>
        <xdr:cNvPr id="16" name="直線コネクタ 15"/>
        <xdr:cNvCxnSpPr/>
      </xdr:nvCxnSpPr>
      <xdr:spPr>
        <a:xfrm>
          <a:off x="933450" y="7610475"/>
          <a:ext cx="9525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532606</xdr:colOff>
      <xdr:row>44</xdr:row>
      <xdr:rowOff>95250</xdr:rowOff>
    </xdr:from>
    <xdr:to>
      <xdr:col>5</xdr:col>
      <xdr:colOff>0</xdr:colOff>
      <xdr:row>46</xdr:row>
      <xdr:rowOff>794</xdr:rowOff>
    </xdr:to>
    <xdr:cxnSp macro="">
      <xdr:nvCxnSpPr>
        <xdr:cNvPr id="17" name="直線矢印コネクタ 16"/>
        <xdr:cNvCxnSpPr/>
      </xdr:nvCxnSpPr>
      <xdr:spPr>
        <a:xfrm rot="5400000">
          <a:off x="1761331" y="7734300"/>
          <a:ext cx="248444" cy="7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0</xdr:colOff>
      <xdr:row>48</xdr:row>
      <xdr:rowOff>0</xdr:rowOff>
    </xdr:from>
    <xdr:to>
      <xdr:col>3</xdr:col>
      <xdr:colOff>1588</xdr:colOff>
      <xdr:row>51</xdr:row>
      <xdr:rowOff>0</xdr:rowOff>
    </xdr:to>
    <xdr:cxnSp macro="">
      <xdr:nvCxnSpPr>
        <xdr:cNvPr id="18" name="直線矢印コネクタ 17"/>
        <xdr:cNvCxnSpPr/>
      </xdr:nvCxnSpPr>
      <xdr:spPr>
        <a:xfrm rot="5400000">
          <a:off x="677069" y="8457406"/>
          <a:ext cx="514350" cy="158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532606</xdr:colOff>
      <xdr:row>53</xdr:row>
      <xdr:rowOff>0</xdr:rowOff>
    </xdr:from>
    <xdr:to>
      <xdr:col>3</xdr:col>
      <xdr:colOff>0</xdr:colOff>
      <xdr:row>57</xdr:row>
      <xdr:rowOff>794</xdr:rowOff>
    </xdr:to>
    <xdr:cxnSp macro="">
      <xdr:nvCxnSpPr>
        <xdr:cNvPr id="19" name="直線矢印コネクタ 18"/>
        <xdr:cNvCxnSpPr/>
      </xdr:nvCxnSpPr>
      <xdr:spPr>
        <a:xfrm rot="5400000">
          <a:off x="589756" y="9401175"/>
          <a:ext cx="686594" cy="7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10</xdr:row>
      <xdr:rowOff>1588</xdr:rowOff>
    </xdr:from>
    <xdr:to>
      <xdr:col>13</xdr:col>
      <xdr:colOff>0</xdr:colOff>
      <xdr:row>10</xdr:row>
      <xdr:rowOff>9525</xdr:rowOff>
    </xdr:to>
    <xdr:cxnSp macro="">
      <xdr:nvCxnSpPr>
        <xdr:cNvPr id="20" name="直線矢印コネクタ 19"/>
        <xdr:cNvCxnSpPr/>
      </xdr:nvCxnSpPr>
      <xdr:spPr>
        <a:xfrm flipV="1">
          <a:off x="4248150" y="1687513"/>
          <a:ext cx="1019175" cy="7937"/>
        </a:xfrm>
        <a:prstGeom prst="straightConnector1">
          <a:avLst/>
        </a:prstGeom>
        <a:ln>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26</xdr:row>
      <xdr:rowOff>0</xdr:rowOff>
    </xdr:from>
    <xdr:to>
      <xdr:col>13</xdr:col>
      <xdr:colOff>0</xdr:colOff>
      <xdr:row>26</xdr:row>
      <xdr:rowOff>1588</xdr:rowOff>
    </xdr:to>
    <xdr:cxnSp macro="">
      <xdr:nvCxnSpPr>
        <xdr:cNvPr id="21" name="直線矢印コネクタ 20"/>
        <xdr:cNvCxnSpPr/>
      </xdr:nvCxnSpPr>
      <xdr:spPr>
        <a:xfrm>
          <a:off x="2838450" y="4429125"/>
          <a:ext cx="2428875" cy="1588"/>
        </a:xfrm>
        <a:prstGeom prst="straightConnector1">
          <a:avLst/>
        </a:prstGeom>
        <a:ln>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52</xdr:row>
      <xdr:rowOff>0</xdr:rowOff>
    </xdr:from>
    <xdr:to>
      <xdr:col>13</xdr:col>
      <xdr:colOff>0</xdr:colOff>
      <xdr:row>52</xdr:row>
      <xdr:rowOff>1588</xdr:rowOff>
    </xdr:to>
    <xdr:cxnSp macro="">
      <xdr:nvCxnSpPr>
        <xdr:cNvPr id="22" name="直線矢印コネクタ 21"/>
        <xdr:cNvCxnSpPr/>
      </xdr:nvCxnSpPr>
      <xdr:spPr>
        <a:xfrm>
          <a:off x="2838450" y="8886825"/>
          <a:ext cx="2428875" cy="1588"/>
        </a:xfrm>
        <a:prstGeom prst="straightConnector1">
          <a:avLst/>
        </a:prstGeom>
        <a:ln>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142875</xdr:colOff>
      <xdr:row>10</xdr:row>
      <xdr:rowOff>9527</xdr:rowOff>
    </xdr:from>
    <xdr:to>
      <xdr:col>13</xdr:col>
      <xdr:colOff>9525</xdr:colOff>
      <xdr:row>14</xdr:row>
      <xdr:rowOff>95251</xdr:rowOff>
    </xdr:to>
    <xdr:sp macro="" textlink="">
      <xdr:nvSpPr>
        <xdr:cNvPr id="24" name="フリーフォーム 23"/>
        <xdr:cNvSpPr/>
      </xdr:nvSpPr>
      <xdr:spPr>
        <a:xfrm>
          <a:off x="4391025" y="1762127"/>
          <a:ext cx="885825" cy="771524"/>
        </a:xfrm>
        <a:custGeom>
          <a:avLst/>
          <a:gdLst>
            <a:gd name="connsiteX0" fmla="*/ 0 w 885825"/>
            <a:gd name="connsiteY0" fmla="*/ 0 h 876300"/>
            <a:gd name="connsiteX1" fmla="*/ 0 w 885825"/>
            <a:gd name="connsiteY1" fmla="*/ 876300 h 876300"/>
            <a:gd name="connsiteX2" fmla="*/ 885825 w 885825"/>
            <a:gd name="connsiteY2" fmla="*/ 876300 h 876300"/>
          </a:gdLst>
          <a:ahLst/>
          <a:cxnLst>
            <a:cxn ang="0">
              <a:pos x="connsiteX0" y="connsiteY0"/>
            </a:cxn>
            <a:cxn ang="0">
              <a:pos x="connsiteX1" y="connsiteY1"/>
            </a:cxn>
            <a:cxn ang="0">
              <a:pos x="connsiteX2" y="connsiteY2"/>
            </a:cxn>
          </a:cxnLst>
          <a:rect l="l" t="t" r="r" b="b"/>
          <a:pathLst>
            <a:path w="885825" h="876300">
              <a:moveTo>
                <a:pt x="0" y="0"/>
              </a:moveTo>
              <a:lnTo>
                <a:pt x="0" y="876300"/>
              </a:lnTo>
              <a:lnTo>
                <a:pt x="885825" y="876300"/>
              </a:lnTo>
            </a:path>
          </a:pathLst>
        </a:custGeom>
        <a:noFill/>
        <a:ln w="19050">
          <a:solidFill>
            <a:schemeClr val="tx1"/>
          </a:solidFill>
          <a:prstDash val="sysDot"/>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458391</xdr:colOff>
      <xdr:row>26</xdr:row>
      <xdr:rowOff>0</xdr:rowOff>
    </xdr:from>
    <xdr:to>
      <xdr:col>13</xdr:col>
      <xdr:colOff>9526</xdr:colOff>
      <xdr:row>31</xdr:row>
      <xdr:rowOff>104775</xdr:rowOff>
    </xdr:to>
    <xdr:sp macro="" textlink="">
      <xdr:nvSpPr>
        <xdr:cNvPr id="26" name="フリーフォーム 25"/>
        <xdr:cNvSpPr/>
      </xdr:nvSpPr>
      <xdr:spPr>
        <a:xfrm>
          <a:off x="3773091" y="4495800"/>
          <a:ext cx="1503760" cy="962025"/>
        </a:xfrm>
        <a:custGeom>
          <a:avLst/>
          <a:gdLst>
            <a:gd name="connsiteX0" fmla="*/ 0 w 885825"/>
            <a:gd name="connsiteY0" fmla="*/ 0 h 876300"/>
            <a:gd name="connsiteX1" fmla="*/ 0 w 885825"/>
            <a:gd name="connsiteY1" fmla="*/ 876300 h 876300"/>
            <a:gd name="connsiteX2" fmla="*/ 885825 w 885825"/>
            <a:gd name="connsiteY2" fmla="*/ 876300 h 876300"/>
          </a:gdLst>
          <a:ahLst/>
          <a:cxnLst>
            <a:cxn ang="0">
              <a:pos x="connsiteX0" y="connsiteY0"/>
            </a:cxn>
            <a:cxn ang="0">
              <a:pos x="connsiteX1" y="connsiteY1"/>
            </a:cxn>
            <a:cxn ang="0">
              <a:pos x="connsiteX2" y="connsiteY2"/>
            </a:cxn>
          </a:cxnLst>
          <a:rect l="l" t="t" r="r" b="b"/>
          <a:pathLst>
            <a:path w="885825" h="876300">
              <a:moveTo>
                <a:pt x="0" y="0"/>
              </a:moveTo>
              <a:lnTo>
                <a:pt x="0" y="876300"/>
              </a:lnTo>
              <a:lnTo>
                <a:pt x="885825" y="876300"/>
              </a:lnTo>
            </a:path>
          </a:pathLst>
        </a:custGeom>
        <a:noFill/>
        <a:ln w="19050">
          <a:solidFill>
            <a:schemeClr val="tx1"/>
          </a:solidFill>
          <a:prstDash val="sysDot"/>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458391</xdr:colOff>
      <xdr:row>52</xdr:row>
      <xdr:rowOff>5953</xdr:rowOff>
    </xdr:from>
    <xdr:to>
      <xdr:col>13</xdr:col>
      <xdr:colOff>9526</xdr:colOff>
      <xdr:row>57</xdr:row>
      <xdr:rowOff>95250</xdr:rowOff>
    </xdr:to>
    <xdr:sp macro="" textlink="">
      <xdr:nvSpPr>
        <xdr:cNvPr id="27" name="フリーフォーム 26"/>
        <xdr:cNvSpPr/>
      </xdr:nvSpPr>
      <xdr:spPr>
        <a:xfrm>
          <a:off x="3773091" y="8959453"/>
          <a:ext cx="1503760" cy="946547"/>
        </a:xfrm>
        <a:custGeom>
          <a:avLst/>
          <a:gdLst>
            <a:gd name="connsiteX0" fmla="*/ 0 w 885825"/>
            <a:gd name="connsiteY0" fmla="*/ 0 h 876300"/>
            <a:gd name="connsiteX1" fmla="*/ 0 w 885825"/>
            <a:gd name="connsiteY1" fmla="*/ 876300 h 876300"/>
            <a:gd name="connsiteX2" fmla="*/ 885825 w 885825"/>
            <a:gd name="connsiteY2" fmla="*/ 876300 h 876300"/>
          </a:gdLst>
          <a:ahLst/>
          <a:cxnLst>
            <a:cxn ang="0">
              <a:pos x="connsiteX0" y="connsiteY0"/>
            </a:cxn>
            <a:cxn ang="0">
              <a:pos x="connsiteX1" y="connsiteY1"/>
            </a:cxn>
            <a:cxn ang="0">
              <a:pos x="connsiteX2" y="connsiteY2"/>
            </a:cxn>
          </a:cxnLst>
          <a:rect l="l" t="t" r="r" b="b"/>
          <a:pathLst>
            <a:path w="885825" h="876300">
              <a:moveTo>
                <a:pt x="0" y="0"/>
              </a:moveTo>
              <a:lnTo>
                <a:pt x="0" y="876300"/>
              </a:lnTo>
              <a:lnTo>
                <a:pt x="885825" y="876300"/>
              </a:lnTo>
            </a:path>
          </a:pathLst>
        </a:custGeom>
        <a:noFill/>
        <a:ln w="19050">
          <a:solidFill>
            <a:schemeClr val="tx1"/>
          </a:solidFill>
          <a:prstDash val="sysDot"/>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4</xdr:row>
      <xdr:rowOff>0</xdr:rowOff>
    </xdr:from>
    <xdr:to>
      <xdr:col>10</xdr:col>
      <xdr:colOff>504825</xdr:colOff>
      <xdr:row>66</xdr:row>
      <xdr:rowOff>114300</xdr:rowOff>
    </xdr:to>
    <xdr:graphicFrame macro="">
      <xdr:nvGraphicFramePr>
        <xdr:cNvPr id="7220"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4</xdr:row>
      <xdr:rowOff>0</xdr:rowOff>
    </xdr:from>
    <xdr:to>
      <xdr:col>10</xdr:col>
      <xdr:colOff>504825</xdr:colOff>
      <xdr:row>67</xdr:row>
      <xdr:rowOff>104775</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104775</xdr:colOff>
      <xdr:row>51</xdr:row>
      <xdr:rowOff>104774</xdr:rowOff>
    </xdr:from>
    <xdr:to>
      <xdr:col>23</xdr:col>
      <xdr:colOff>323850</xdr:colOff>
      <xdr:row>67</xdr:row>
      <xdr:rowOff>57149</xdr:rowOff>
    </xdr:to>
    <xdr:sp macro="" textlink="">
      <xdr:nvSpPr>
        <xdr:cNvPr id="3" name="四角形吹き出し 2"/>
        <xdr:cNvSpPr/>
      </xdr:nvSpPr>
      <xdr:spPr bwMode="auto">
        <a:xfrm>
          <a:off x="7038975" y="7715249"/>
          <a:ext cx="5553075" cy="2238375"/>
        </a:xfrm>
        <a:prstGeom prst="wedgeRectCallout">
          <a:avLst>
            <a:gd name="adj1" fmla="val -64333"/>
            <a:gd name="adj2" fmla="val -20634"/>
          </a:avLst>
        </a:prstGeom>
        <a:solidFill>
          <a:srgbClr val="FFFF66"/>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36000" tIns="36000" rIns="36000" bIns="36000" rtlCol="0" anchor="ctr" upright="1"/>
        <a:lstStyle/>
        <a:p>
          <a:pPr algn="l">
            <a:lnSpc>
              <a:spcPts val="1100"/>
            </a:lnSpc>
          </a:pPr>
          <a:endParaRPr kumimoji="1" lang="en-US" altLang="ja-JP" sz="1050">
            <a:latin typeface="HGｺﾞｼｯｸM" panose="020B0609000000000000" pitchFamily="49" charset="-128"/>
            <a:ea typeface="HGｺﾞｼｯｸM" panose="020B0609000000000000" pitchFamily="49" charset="-128"/>
          </a:endParaRPr>
        </a:p>
        <a:p>
          <a:pPr algn="l">
            <a:lnSpc>
              <a:spcPts val="1100"/>
            </a:lnSpc>
          </a:pPr>
          <a:r>
            <a:rPr kumimoji="1" lang="ja-JP" altLang="en-US" sz="1050">
              <a:latin typeface="HGｺﾞｼｯｸM" panose="020B0609000000000000" pitchFamily="49" charset="-128"/>
              <a:ea typeface="HGｺﾞｼｯｸM" panose="020B0609000000000000" pitchFamily="49" charset="-128"/>
            </a:rPr>
            <a:t>●法人直接税</a:t>
          </a:r>
          <a:r>
            <a:rPr kumimoji="1" lang="en-US" altLang="ja-JP" sz="1050">
              <a:latin typeface="HGｺﾞｼｯｸM" panose="020B0609000000000000" pitchFamily="49" charset="-128"/>
              <a:ea typeface="HGｺﾞｼｯｸM" panose="020B0609000000000000" pitchFamily="49" charset="-128"/>
            </a:rPr>
            <a:t>…</a:t>
          </a:r>
          <a:r>
            <a:rPr kumimoji="1" lang="ja-JP" altLang="en-US" sz="1050">
              <a:latin typeface="HGｺﾞｼｯｸM" panose="020B0609000000000000" pitchFamily="49" charset="-128"/>
              <a:ea typeface="HGｺﾞｼｯｸM" panose="020B0609000000000000" pitchFamily="49" charset="-128"/>
            </a:rPr>
            <a:t>県民経済計算の「所得・富等に課される経常税（非金融法人企業、金融機</a:t>
          </a:r>
          <a:endParaRPr kumimoji="1" lang="en-US" altLang="ja-JP" sz="1050">
            <a:latin typeface="HGｺﾞｼｯｸM" panose="020B0609000000000000" pitchFamily="49" charset="-128"/>
            <a:ea typeface="HGｺﾞｼｯｸM" panose="020B0609000000000000" pitchFamily="49" charset="-128"/>
          </a:endParaRPr>
        </a:p>
        <a:p>
          <a:pPr algn="l">
            <a:lnSpc>
              <a:spcPts val="1100"/>
            </a:lnSpc>
          </a:pPr>
          <a:r>
            <a:rPr kumimoji="1" lang="ja-JP" altLang="en-US" sz="1050">
              <a:latin typeface="HGｺﾞｼｯｸM" panose="020B0609000000000000" pitchFamily="49" charset="-128"/>
              <a:ea typeface="HGｺﾞｼｯｸM" panose="020B0609000000000000" pitchFamily="49" charset="-128"/>
            </a:rPr>
            <a:t>　　　　　　　関）」に該当する税</a:t>
          </a:r>
          <a:endParaRPr kumimoji="1" lang="en-US" altLang="ja-JP" sz="1050">
            <a:latin typeface="HGｺﾞｼｯｸM" panose="020B0609000000000000" pitchFamily="49" charset="-128"/>
            <a:ea typeface="HGｺﾞｼｯｸM" panose="020B0609000000000000" pitchFamily="49" charset="-128"/>
          </a:endParaRPr>
        </a:p>
        <a:p>
          <a:pPr algn="l">
            <a:lnSpc>
              <a:spcPts val="1100"/>
            </a:lnSpc>
          </a:pPr>
          <a:r>
            <a:rPr kumimoji="1" lang="ja-JP" altLang="en-US" sz="1050">
              <a:latin typeface="HGｺﾞｼｯｸM" panose="020B0609000000000000" pitchFamily="49" charset="-128"/>
              <a:ea typeface="HGｺﾞｼｯｸM" panose="020B0609000000000000" pitchFamily="49" charset="-128"/>
            </a:rPr>
            <a:t>　　　　　　　（例）法人税、法人住民税、日銀交付金</a:t>
          </a:r>
          <a:endParaRPr kumimoji="1" lang="en-US" altLang="ja-JP" sz="1050">
            <a:latin typeface="HGｺﾞｼｯｸM" panose="020B0609000000000000" pitchFamily="49" charset="-128"/>
            <a:ea typeface="HGｺﾞｼｯｸM" panose="020B0609000000000000" pitchFamily="49" charset="-128"/>
          </a:endParaRPr>
        </a:p>
        <a:p>
          <a:pPr algn="l">
            <a:lnSpc>
              <a:spcPts val="1100"/>
            </a:lnSpc>
          </a:pPr>
          <a:endParaRPr kumimoji="1" lang="en-US" altLang="ja-JP" sz="1050">
            <a:latin typeface="HGｺﾞｼｯｸM" panose="020B0609000000000000" pitchFamily="49" charset="-128"/>
            <a:ea typeface="HGｺﾞｼｯｸM" panose="020B0609000000000000" pitchFamily="49" charset="-128"/>
          </a:endParaRPr>
        </a:p>
        <a:p>
          <a:r>
            <a:rPr kumimoji="1" lang="ja-JP" altLang="en-US" sz="1050">
              <a:latin typeface="HGｺﾞｼｯｸM" panose="020B0609000000000000" pitchFamily="49" charset="-128"/>
              <a:ea typeface="HGｺﾞｼｯｸM" panose="020B0609000000000000" pitchFamily="49" charset="-128"/>
            </a:rPr>
            <a:t>●個人直接税</a:t>
          </a:r>
          <a:r>
            <a:rPr kumimoji="1" lang="en-US" altLang="ja-JP" sz="1050">
              <a:latin typeface="HGｺﾞｼｯｸM" panose="020B0609000000000000" pitchFamily="49" charset="-128"/>
              <a:ea typeface="HGｺﾞｼｯｸM" panose="020B0609000000000000" pitchFamily="49" charset="-128"/>
            </a:rPr>
            <a:t>…</a:t>
          </a:r>
          <a:r>
            <a:rPr kumimoji="1" lang="ja-JP" altLang="ja-JP" sz="1100">
              <a:effectLst/>
              <a:latin typeface="HGｺﾞｼｯｸM" panose="020B0609000000000000" pitchFamily="49" charset="-128"/>
              <a:ea typeface="HGｺﾞｼｯｸM" panose="020B0609000000000000" pitchFamily="49" charset="-128"/>
              <a:cs typeface="+mn-cs"/>
            </a:rPr>
            <a:t>県民経済計算の「所得・富等に課される経常税（</a:t>
          </a:r>
          <a:r>
            <a:rPr kumimoji="1" lang="ja-JP" altLang="en-US" sz="1100">
              <a:effectLst/>
              <a:latin typeface="HGｺﾞｼｯｸM" panose="020B0609000000000000" pitchFamily="49" charset="-128"/>
              <a:ea typeface="HGｺﾞｼｯｸM" panose="020B0609000000000000" pitchFamily="49" charset="-128"/>
              <a:cs typeface="+mn-cs"/>
            </a:rPr>
            <a:t>個人企業を含む家</a:t>
          </a:r>
          <a:endParaRPr kumimoji="1" lang="en-US" altLang="ja-JP" sz="1100">
            <a:effectLst/>
            <a:latin typeface="HGｺﾞｼｯｸM" panose="020B0609000000000000" pitchFamily="49" charset="-128"/>
            <a:ea typeface="HGｺﾞｼｯｸM" panose="020B0609000000000000" pitchFamily="49" charset="-128"/>
            <a:cs typeface="+mn-cs"/>
          </a:endParaRPr>
        </a:p>
        <a:p>
          <a:r>
            <a:rPr kumimoji="1" lang="ja-JP" altLang="en-US" sz="1100">
              <a:effectLst/>
              <a:latin typeface="HGｺﾞｼｯｸM" panose="020B0609000000000000" pitchFamily="49" charset="-128"/>
              <a:ea typeface="HGｺﾞｼｯｸM" panose="020B0609000000000000" pitchFamily="49" charset="-128"/>
              <a:cs typeface="+mn-cs"/>
            </a:rPr>
            <a:t>　　　　　　　計</a:t>
          </a:r>
          <a:r>
            <a:rPr kumimoji="1" lang="ja-JP" altLang="ja-JP" sz="1100">
              <a:effectLst/>
              <a:latin typeface="HGｺﾞｼｯｸM" panose="020B0609000000000000" pitchFamily="49" charset="-128"/>
              <a:ea typeface="HGｺﾞｼｯｸM" panose="020B0609000000000000" pitchFamily="49" charset="-128"/>
              <a:cs typeface="+mn-cs"/>
            </a:rPr>
            <a:t>）」に該当する税</a:t>
          </a:r>
          <a:endParaRPr lang="ja-JP" altLang="ja-JP" sz="1050">
            <a:effectLst/>
            <a:latin typeface="HGｺﾞｼｯｸM" panose="020B0609000000000000" pitchFamily="49" charset="-128"/>
            <a:ea typeface="HGｺﾞｼｯｸM" panose="020B0609000000000000" pitchFamily="49" charset="-128"/>
          </a:endParaRPr>
        </a:p>
        <a:p>
          <a:r>
            <a:rPr kumimoji="1" lang="ja-JP" altLang="ja-JP" sz="1100">
              <a:effectLst/>
              <a:latin typeface="+mn-lt"/>
              <a:ea typeface="+mn-ea"/>
              <a:cs typeface="+mn-cs"/>
            </a:rPr>
            <a:t>　　　</a:t>
          </a:r>
          <a:r>
            <a:rPr kumimoji="1" lang="ja-JP" altLang="en-US" sz="1100">
              <a:effectLst/>
              <a:latin typeface="+mn-lt"/>
              <a:ea typeface="+mn-ea"/>
              <a:cs typeface="+mn-cs"/>
            </a:rPr>
            <a:t>　　　　　　　　</a:t>
          </a:r>
          <a:r>
            <a:rPr kumimoji="1" lang="ja-JP" altLang="en-US" sz="1100">
              <a:effectLst/>
              <a:latin typeface="HGｺﾞｼｯｸM" panose="020B0609000000000000" pitchFamily="49" charset="-128"/>
              <a:ea typeface="HGｺﾞｼｯｸM" panose="020B0609000000000000" pitchFamily="49" charset="-128"/>
              <a:cs typeface="+mn-cs"/>
            </a:rPr>
            <a:t>（例）</a:t>
          </a:r>
          <a:r>
            <a:rPr kumimoji="1" lang="ja-JP" altLang="en-US" sz="1050">
              <a:latin typeface="HGｺﾞｼｯｸM" panose="020B0609000000000000" pitchFamily="49" charset="-128"/>
              <a:ea typeface="HGｺﾞｼｯｸM" panose="020B0609000000000000" pitchFamily="49" charset="-128"/>
            </a:rPr>
            <a:t>所得税、住民税、家計が負担する自動車関係諸税</a:t>
          </a:r>
          <a:endParaRPr kumimoji="1" lang="en-US" altLang="ja-JP" sz="1050">
            <a:latin typeface="HGｺﾞｼｯｸM" panose="020B0609000000000000" pitchFamily="49" charset="-128"/>
            <a:ea typeface="HGｺﾞｼｯｸM" panose="020B0609000000000000" pitchFamily="49" charset="-128"/>
          </a:endParaRPr>
        </a:p>
        <a:p>
          <a:pPr algn="l">
            <a:lnSpc>
              <a:spcPts val="1100"/>
            </a:lnSpc>
          </a:pPr>
          <a:endParaRPr kumimoji="1" lang="en-US" altLang="ja-JP" sz="1050">
            <a:latin typeface="HGｺﾞｼｯｸM" panose="020B0609000000000000" pitchFamily="49" charset="-128"/>
            <a:ea typeface="HGｺﾞｼｯｸM" panose="020B0609000000000000" pitchFamily="49" charset="-128"/>
          </a:endParaRPr>
        </a:p>
        <a:p>
          <a:pPr algn="l">
            <a:lnSpc>
              <a:spcPts val="1100"/>
            </a:lnSpc>
          </a:pPr>
          <a:r>
            <a:rPr kumimoji="1" lang="ja-JP" altLang="en-US" sz="1050">
              <a:latin typeface="HGｺﾞｼｯｸM" panose="020B0609000000000000" pitchFamily="49" charset="-128"/>
              <a:ea typeface="HGｺﾞｼｯｸM" panose="020B0609000000000000" pitchFamily="49" charset="-128"/>
            </a:rPr>
            <a:t>●間接税</a:t>
          </a:r>
          <a:r>
            <a:rPr kumimoji="1" lang="en-US" altLang="ja-JP" sz="1050">
              <a:latin typeface="HGｺﾞｼｯｸM" panose="020B0609000000000000" pitchFamily="49" charset="-128"/>
              <a:ea typeface="HGｺﾞｼｯｸM" panose="020B0609000000000000" pitchFamily="49" charset="-128"/>
            </a:rPr>
            <a:t>…</a:t>
          </a:r>
          <a:r>
            <a:rPr kumimoji="1" lang="ja-JP" altLang="en-US" sz="1050">
              <a:latin typeface="HGｺﾞｼｯｸM" panose="020B0609000000000000" pitchFamily="49" charset="-128"/>
              <a:ea typeface="HGｺﾞｼｯｸM" panose="020B0609000000000000" pitchFamily="49" charset="-128"/>
            </a:rPr>
            <a:t>県民経済計算の「生産・輸入品に課される税（控除）補助金」に該当する税</a:t>
          </a:r>
          <a:endParaRPr kumimoji="1" lang="en-US" altLang="ja-JP" sz="1050">
            <a:latin typeface="HGｺﾞｼｯｸM" panose="020B0609000000000000" pitchFamily="49" charset="-128"/>
            <a:ea typeface="HGｺﾞｼｯｸM" panose="020B0609000000000000" pitchFamily="49" charset="-128"/>
          </a:endParaRPr>
        </a:p>
        <a:p>
          <a:pPr algn="l">
            <a:lnSpc>
              <a:spcPts val="1100"/>
            </a:lnSpc>
          </a:pPr>
          <a:r>
            <a:rPr kumimoji="1" lang="ja-JP" altLang="en-US" sz="1050">
              <a:latin typeface="HGｺﾞｼｯｸM" panose="020B0609000000000000" pitchFamily="49" charset="-128"/>
              <a:ea typeface="HGｺﾞｼｯｸM" panose="020B0609000000000000" pitchFamily="49" charset="-128"/>
            </a:rPr>
            <a:t>　　　　　（例）消費税、関税、酒税等の内国消費税、不動産取得税、印紙税等の取引税、　　　　　</a:t>
          </a:r>
          <a:endParaRPr kumimoji="1" lang="en-US" altLang="ja-JP" sz="1050">
            <a:latin typeface="HGｺﾞｼｯｸM" panose="020B0609000000000000" pitchFamily="49" charset="-128"/>
            <a:ea typeface="HGｺﾞｼｯｸM" panose="020B0609000000000000" pitchFamily="49" charset="-128"/>
          </a:endParaRPr>
        </a:p>
        <a:p>
          <a:pPr algn="l">
            <a:lnSpc>
              <a:spcPts val="1100"/>
            </a:lnSpc>
          </a:pPr>
          <a:r>
            <a:rPr kumimoji="1" lang="ja-JP" altLang="en-US" sz="1050">
              <a:latin typeface="HGｺﾞｼｯｸM" panose="020B0609000000000000" pitchFamily="49" charset="-128"/>
              <a:ea typeface="HGｺﾞｼｯｸM" panose="020B0609000000000000" pitchFamily="49" charset="-128"/>
            </a:rPr>
            <a:t>　　　　　　　　事業税（法人事業税、個人事業税、地方法人特別税）、固定資産税、</a:t>
          </a:r>
          <a:endParaRPr kumimoji="1" lang="en-US" altLang="ja-JP" sz="1050">
            <a:latin typeface="HGｺﾞｼｯｸM" panose="020B0609000000000000" pitchFamily="49" charset="-128"/>
            <a:ea typeface="HGｺﾞｼｯｸM" panose="020B0609000000000000" pitchFamily="49" charset="-128"/>
          </a:endParaRPr>
        </a:p>
        <a:p>
          <a:pPr algn="l">
            <a:lnSpc>
              <a:spcPts val="1100"/>
            </a:lnSpc>
          </a:pPr>
          <a:r>
            <a:rPr kumimoji="1" lang="ja-JP" altLang="en-US" sz="1050">
              <a:latin typeface="HGｺﾞｼｯｸM" panose="020B0609000000000000" pitchFamily="49" charset="-128"/>
              <a:ea typeface="HGｺﾞｼｯｸM" panose="020B0609000000000000" pitchFamily="49" charset="-128"/>
            </a:rPr>
            <a:t>　　　　　　　　企業の支払う自動車税等</a:t>
          </a:r>
          <a:endParaRPr kumimoji="1" lang="en-US" altLang="ja-JP" sz="1050">
            <a:latin typeface="HGｺﾞｼｯｸM" panose="020B0609000000000000" pitchFamily="49" charset="-128"/>
            <a:ea typeface="HGｺﾞｼｯｸM" panose="020B0609000000000000" pitchFamily="49" charset="-128"/>
          </a:endParaRPr>
        </a:p>
        <a:p>
          <a:pPr algn="l">
            <a:lnSpc>
              <a:spcPts val="1100"/>
            </a:lnSpc>
          </a:pPr>
          <a:r>
            <a:rPr kumimoji="1" lang="ja-JP" altLang="en-US" sz="1050">
              <a:latin typeface="HGｺﾞｼｯｸM" panose="020B0609000000000000" pitchFamily="49" charset="-128"/>
              <a:ea typeface="HGｺﾞｼｯｸM" panose="020B0609000000000000" pitchFamily="49" charset="-128"/>
            </a:rPr>
            <a:t>　</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0</xdr:row>
          <xdr:rowOff>47625</xdr:rowOff>
        </xdr:from>
        <xdr:to>
          <xdr:col>8</xdr:col>
          <xdr:colOff>561975</xdr:colOff>
          <xdr:row>0</xdr:row>
          <xdr:rowOff>238125</xdr:rowOff>
        </xdr:to>
        <xdr:sp macro="" textlink="">
          <xdr:nvSpPr>
            <xdr:cNvPr id="3073" name="Object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0</xdr:row>
          <xdr:rowOff>47625</xdr:rowOff>
        </xdr:from>
        <xdr:to>
          <xdr:col>8</xdr:col>
          <xdr:colOff>561975</xdr:colOff>
          <xdr:row>0</xdr:row>
          <xdr:rowOff>238125</xdr:rowOff>
        </xdr:to>
        <xdr:sp macro="" textlink="">
          <xdr:nvSpPr>
            <xdr:cNvPr id="3074" name="Object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aa01ndh001\bunseki_sv\&#29987;&#26989;&#36899;&#38306;&#34920;\&#24179;&#25104;12&#24180;&#34920;\&#26368;&#32066;&#38656;&#35201;\&#31227;&#20986;&#20837;\&#30476;&#12510;&#12540;&#12472;&#12531;&#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フロー"/>
      <sheetName val="県移出マージン表"/>
      <sheetName val="県表"/>
      <sheetName val="全国表ｂ"/>
      <sheetName val="県CT"/>
      <sheetName val="局移出入取扱"/>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14.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1:U124"/>
  <sheetViews>
    <sheetView showGridLines="0" tabSelected="1" zoomScaleNormal="100" workbookViewId="0"/>
  </sheetViews>
  <sheetFormatPr defaultColWidth="9.33203125" defaultRowHeight="13.5"/>
  <cols>
    <col min="1" max="1" width="2.33203125" style="272" customWidth="1"/>
    <col min="2" max="4" width="4" style="272" customWidth="1"/>
    <col min="5" max="16384" width="9.33203125" style="272"/>
  </cols>
  <sheetData>
    <row r="1" spans="2:14" ht="24">
      <c r="B1" s="355" t="s">
        <v>462</v>
      </c>
    </row>
    <row r="2" spans="2:14" ht="13.5" customHeight="1">
      <c r="B2" s="273"/>
    </row>
    <row r="3" spans="2:14" ht="23.25" customHeight="1">
      <c r="B3" s="354" t="s">
        <v>432</v>
      </c>
      <c r="C3" s="305"/>
      <c r="D3" s="305"/>
      <c r="E3" s="305"/>
      <c r="F3" s="305"/>
      <c r="G3" s="305"/>
      <c r="H3" s="305"/>
      <c r="I3" s="305"/>
      <c r="J3" s="305"/>
      <c r="K3" s="305"/>
      <c r="L3" s="305"/>
      <c r="M3" s="305"/>
      <c r="N3" s="305"/>
    </row>
    <row r="4" spans="2:14" ht="13.5" customHeight="1"/>
    <row r="5" spans="2:14" ht="20.100000000000001" customHeight="1">
      <c r="B5" s="353" t="s">
        <v>135</v>
      </c>
      <c r="C5" s="352"/>
      <c r="D5" s="352"/>
      <c r="E5" s="352"/>
      <c r="F5" s="352"/>
      <c r="G5" s="352"/>
      <c r="H5" s="352"/>
      <c r="I5" s="352"/>
      <c r="J5" s="352"/>
      <c r="K5" s="352"/>
      <c r="L5" s="352"/>
      <c r="M5" s="352"/>
      <c r="N5" s="352"/>
    </row>
    <row r="6" spans="2:14" ht="13.5" customHeight="1"/>
    <row r="7" spans="2:14" ht="13.5" customHeight="1">
      <c r="C7" s="541" t="s">
        <v>463</v>
      </c>
      <c r="D7" s="541"/>
      <c r="E7" s="541"/>
      <c r="F7" s="541"/>
      <c r="G7" s="541"/>
      <c r="H7" s="541"/>
      <c r="I7" s="541"/>
      <c r="J7" s="541"/>
      <c r="K7" s="541"/>
      <c r="L7" s="541"/>
      <c r="M7" s="541"/>
      <c r="N7" s="541"/>
    </row>
    <row r="8" spans="2:14" ht="13.5" customHeight="1">
      <c r="C8" s="541"/>
      <c r="D8" s="541"/>
      <c r="E8" s="541"/>
      <c r="F8" s="541"/>
      <c r="G8" s="541"/>
      <c r="H8" s="541"/>
      <c r="I8" s="541"/>
      <c r="J8" s="541"/>
      <c r="K8" s="541"/>
      <c r="L8" s="541"/>
      <c r="M8" s="541"/>
      <c r="N8" s="541"/>
    </row>
    <row r="9" spans="2:14" ht="13.5" customHeight="1">
      <c r="C9" s="541"/>
      <c r="D9" s="541"/>
      <c r="E9" s="541"/>
      <c r="F9" s="541"/>
      <c r="G9" s="541"/>
      <c r="H9" s="541"/>
      <c r="I9" s="541"/>
      <c r="J9" s="541"/>
      <c r="K9" s="541"/>
      <c r="L9" s="541"/>
      <c r="M9" s="541"/>
      <c r="N9" s="541"/>
    </row>
    <row r="10" spans="2:14" ht="13.5" customHeight="1">
      <c r="C10" s="541"/>
      <c r="D10" s="541"/>
      <c r="E10" s="541"/>
      <c r="F10" s="541"/>
      <c r="G10" s="541"/>
      <c r="H10" s="541"/>
      <c r="I10" s="541"/>
      <c r="J10" s="541"/>
      <c r="K10" s="541"/>
      <c r="L10" s="541"/>
      <c r="M10" s="541"/>
      <c r="N10" s="541"/>
    </row>
    <row r="11" spans="2:14" ht="13.5" customHeight="1">
      <c r="C11" s="541"/>
      <c r="D11" s="541"/>
      <c r="E11" s="541"/>
      <c r="F11" s="541"/>
      <c r="G11" s="541"/>
      <c r="H11" s="541"/>
      <c r="I11" s="541"/>
      <c r="J11" s="541"/>
      <c r="K11" s="541"/>
      <c r="L11" s="541"/>
      <c r="M11" s="541"/>
      <c r="N11" s="541"/>
    </row>
    <row r="12" spans="2:14" ht="13.5" customHeight="1">
      <c r="C12" s="541"/>
      <c r="D12" s="541"/>
      <c r="E12" s="541"/>
      <c r="F12" s="541"/>
      <c r="G12" s="541"/>
      <c r="H12" s="541"/>
      <c r="I12" s="541"/>
      <c r="J12" s="541"/>
      <c r="K12" s="541"/>
      <c r="L12" s="541"/>
      <c r="M12" s="541"/>
      <c r="N12" s="541"/>
    </row>
    <row r="13" spans="2:14" ht="13.5" customHeight="1">
      <c r="C13" s="541"/>
      <c r="D13" s="541"/>
      <c r="E13" s="541"/>
      <c r="F13" s="541"/>
      <c r="G13" s="541"/>
      <c r="H13" s="541"/>
      <c r="I13" s="541"/>
      <c r="J13" s="541"/>
      <c r="K13" s="541"/>
      <c r="L13" s="541"/>
      <c r="M13" s="541"/>
      <c r="N13" s="541"/>
    </row>
    <row r="14" spans="2:14" ht="13.5" customHeight="1">
      <c r="C14" s="541"/>
      <c r="D14" s="541"/>
      <c r="E14" s="541"/>
      <c r="F14" s="541"/>
      <c r="G14" s="541"/>
      <c r="H14" s="541"/>
      <c r="I14" s="541"/>
      <c r="J14" s="541"/>
      <c r="K14" s="541"/>
      <c r="L14" s="541"/>
      <c r="M14" s="541"/>
      <c r="N14" s="541"/>
    </row>
    <row r="15" spans="2:14" ht="15" customHeight="1">
      <c r="C15" s="541"/>
      <c r="D15" s="541"/>
      <c r="E15" s="541"/>
      <c r="F15" s="541"/>
      <c r="G15" s="541"/>
      <c r="H15" s="541"/>
      <c r="I15" s="541"/>
      <c r="J15" s="541"/>
      <c r="K15" s="541"/>
      <c r="L15" s="541"/>
      <c r="M15" s="541"/>
      <c r="N15" s="541"/>
    </row>
    <row r="16" spans="2:14" ht="15" customHeight="1">
      <c r="C16" s="541"/>
      <c r="D16" s="541"/>
      <c r="E16" s="541"/>
      <c r="F16" s="541"/>
      <c r="G16" s="541"/>
      <c r="H16" s="541"/>
      <c r="I16" s="541"/>
      <c r="J16" s="541"/>
      <c r="K16" s="541"/>
      <c r="L16" s="541"/>
      <c r="M16" s="541"/>
      <c r="N16" s="541"/>
    </row>
    <row r="18" spans="2:14" ht="20.100000000000001" customHeight="1">
      <c r="B18" s="353" t="s">
        <v>136</v>
      </c>
      <c r="C18" s="352"/>
      <c r="D18" s="352"/>
      <c r="E18" s="352"/>
      <c r="F18" s="352"/>
      <c r="G18" s="352"/>
      <c r="H18" s="352"/>
      <c r="I18" s="352"/>
      <c r="J18" s="352"/>
      <c r="K18" s="352"/>
      <c r="L18" s="352"/>
      <c r="M18" s="352"/>
      <c r="N18" s="352"/>
    </row>
    <row r="19" spans="2:14" ht="15" customHeight="1"/>
    <row r="20" spans="2:14" ht="15" customHeight="1">
      <c r="C20" s="358" t="s">
        <v>146</v>
      </c>
      <c r="D20" s="541" t="s">
        <v>444</v>
      </c>
      <c r="E20" s="541"/>
      <c r="F20" s="541"/>
      <c r="G20" s="541"/>
      <c r="H20" s="541"/>
      <c r="I20" s="541"/>
      <c r="J20" s="541"/>
      <c r="K20" s="541"/>
      <c r="L20" s="541"/>
      <c r="M20" s="541"/>
      <c r="N20" s="541"/>
    </row>
    <row r="21" spans="2:14" ht="15" customHeight="1">
      <c r="C21" s="358"/>
      <c r="D21" s="541"/>
      <c r="E21" s="541"/>
      <c r="F21" s="541"/>
      <c r="G21" s="541"/>
      <c r="H21" s="541"/>
      <c r="I21" s="541"/>
      <c r="J21" s="541"/>
      <c r="K21" s="541"/>
      <c r="L21" s="541"/>
      <c r="M21" s="541"/>
      <c r="N21" s="541"/>
    </row>
    <row r="22" spans="2:14" ht="15" customHeight="1">
      <c r="D22" s="541"/>
      <c r="E22" s="541"/>
      <c r="F22" s="541"/>
      <c r="G22" s="541"/>
      <c r="H22" s="541"/>
      <c r="I22" s="541"/>
      <c r="J22" s="541"/>
      <c r="K22" s="541"/>
      <c r="L22" s="541"/>
      <c r="M22" s="541"/>
      <c r="N22" s="541"/>
    </row>
    <row r="23" spans="2:14" ht="15" customHeight="1">
      <c r="D23" s="359" t="s">
        <v>236</v>
      </c>
      <c r="E23" s="545" t="s">
        <v>452</v>
      </c>
      <c r="F23" s="545"/>
      <c r="G23" s="545"/>
      <c r="H23" s="545"/>
      <c r="I23" s="545"/>
      <c r="J23" s="545"/>
      <c r="K23" s="545"/>
      <c r="L23" s="545"/>
      <c r="M23" s="545"/>
      <c r="N23" s="545"/>
    </row>
    <row r="24" spans="2:14" ht="15" customHeight="1">
      <c r="D24" s="359"/>
      <c r="E24" s="545"/>
      <c r="F24" s="545"/>
      <c r="G24" s="545"/>
      <c r="H24" s="545"/>
      <c r="I24" s="545"/>
      <c r="J24" s="545"/>
      <c r="K24" s="545"/>
      <c r="L24" s="545"/>
      <c r="M24" s="545"/>
      <c r="N24" s="545"/>
    </row>
    <row r="25" spans="2:14" ht="15" customHeight="1">
      <c r="D25" s="359"/>
      <c r="E25" s="545"/>
      <c r="F25" s="545"/>
      <c r="G25" s="545"/>
      <c r="H25" s="545"/>
      <c r="I25" s="545"/>
      <c r="J25" s="545"/>
      <c r="K25" s="545"/>
      <c r="L25" s="545"/>
      <c r="M25" s="545"/>
      <c r="N25" s="545"/>
    </row>
    <row r="26" spans="2:14" ht="15" customHeight="1">
      <c r="D26" s="359"/>
      <c r="E26" s="545"/>
      <c r="F26" s="545"/>
      <c r="G26" s="545"/>
      <c r="H26" s="545"/>
      <c r="I26" s="545"/>
      <c r="J26" s="545"/>
      <c r="K26" s="545"/>
      <c r="L26" s="545"/>
      <c r="M26" s="545"/>
      <c r="N26" s="545"/>
    </row>
    <row r="27" spans="2:14" ht="15" customHeight="1">
      <c r="D27" s="359"/>
      <c r="E27" s="545"/>
      <c r="F27" s="545"/>
      <c r="G27" s="545"/>
      <c r="H27" s="545"/>
      <c r="I27" s="545"/>
      <c r="J27" s="545"/>
      <c r="K27" s="545"/>
      <c r="L27" s="545"/>
      <c r="M27" s="545"/>
      <c r="N27" s="545"/>
    </row>
    <row r="28" spans="2:14" ht="15" customHeight="1">
      <c r="D28" s="359"/>
      <c r="E28" s="545"/>
      <c r="F28" s="545"/>
      <c r="G28" s="545"/>
      <c r="H28" s="545"/>
      <c r="I28" s="545"/>
      <c r="J28" s="545"/>
      <c r="K28" s="545"/>
      <c r="L28" s="545"/>
      <c r="M28" s="545"/>
      <c r="N28" s="545"/>
    </row>
    <row r="29" spans="2:14" ht="15" customHeight="1">
      <c r="D29" s="359"/>
      <c r="E29" s="545"/>
      <c r="F29" s="545"/>
      <c r="G29" s="545"/>
      <c r="H29" s="545"/>
      <c r="I29" s="545"/>
      <c r="J29" s="545"/>
      <c r="K29" s="545"/>
      <c r="L29" s="545"/>
      <c r="M29" s="545"/>
      <c r="N29" s="545"/>
    </row>
    <row r="30" spans="2:14" ht="15" customHeight="1">
      <c r="D30" s="359"/>
      <c r="E30" s="545"/>
      <c r="F30" s="545"/>
      <c r="G30" s="545"/>
      <c r="H30" s="545"/>
      <c r="I30" s="545"/>
      <c r="J30" s="545"/>
      <c r="K30" s="545"/>
      <c r="L30" s="545"/>
      <c r="M30" s="545"/>
      <c r="N30" s="545"/>
    </row>
    <row r="31" spans="2:14" ht="15" customHeight="1">
      <c r="D31" s="359"/>
      <c r="E31" s="545"/>
      <c r="F31" s="545"/>
      <c r="G31" s="545"/>
      <c r="H31" s="545"/>
      <c r="I31" s="545"/>
      <c r="J31" s="545"/>
      <c r="K31" s="545"/>
      <c r="L31" s="545"/>
      <c r="M31" s="545"/>
      <c r="N31" s="545"/>
    </row>
    <row r="32" spans="2:14" ht="15" customHeight="1">
      <c r="C32" s="367" t="s">
        <v>212</v>
      </c>
      <c r="D32" s="544" t="s">
        <v>213</v>
      </c>
      <c r="E32" s="544"/>
      <c r="F32" s="544"/>
      <c r="G32" s="544"/>
      <c r="H32" s="544"/>
      <c r="I32" s="544"/>
      <c r="J32" s="544"/>
      <c r="K32" s="544"/>
      <c r="L32" s="544"/>
      <c r="M32" s="544"/>
      <c r="N32" s="544"/>
    </row>
    <row r="33" spans="3:21" ht="15" customHeight="1">
      <c r="D33" s="304"/>
      <c r="E33" s="304"/>
      <c r="F33" s="304"/>
      <c r="G33" s="304"/>
      <c r="H33" s="304"/>
      <c r="I33" s="304"/>
      <c r="J33" s="304"/>
      <c r="K33" s="304"/>
      <c r="L33" s="304"/>
      <c r="M33" s="304"/>
      <c r="N33" s="304"/>
    </row>
    <row r="34" spans="3:21" ht="20.100000000000001" customHeight="1">
      <c r="C34" s="358" t="s">
        <v>147</v>
      </c>
      <c r="D34" s="541" t="s">
        <v>240</v>
      </c>
      <c r="E34" s="541"/>
      <c r="F34" s="541"/>
      <c r="G34" s="541"/>
      <c r="H34" s="541"/>
      <c r="I34" s="541"/>
      <c r="J34" s="541"/>
      <c r="K34" s="541"/>
      <c r="L34" s="541"/>
      <c r="M34" s="541"/>
      <c r="N34" s="541"/>
    </row>
    <row r="35" spans="3:21" ht="15" customHeight="1">
      <c r="C35" s="357"/>
      <c r="D35" s="542" t="s">
        <v>239</v>
      </c>
      <c r="E35" s="542"/>
      <c r="F35" s="542"/>
      <c r="G35" s="542"/>
      <c r="H35" s="542"/>
      <c r="I35" s="542"/>
      <c r="J35" s="542"/>
      <c r="K35" s="542"/>
      <c r="L35" s="542"/>
      <c r="M35" s="542"/>
      <c r="N35" s="542"/>
    </row>
    <row r="36" spans="3:21" ht="15" customHeight="1">
      <c r="C36" s="357"/>
      <c r="D36" s="542"/>
      <c r="E36" s="542"/>
      <c r="F36" s="542"/>
      <c r="G36" s="542"/>
      <c r="H36" s="542"/>
      <c r="I36" s="542"/>
      <c r="J36" s="542"/>
      <c r="K36" s="542"/>
      <c r="L36" s="542"/>
      <c r="M36" s="542"/>
      <c r="N36" s="542"/>
    </row>
    <row r="37" spans="3:21" ht="20.100000000000001" customHeight="1">
      <c r="C37" s="358" t="s">
        <v>284</v>
      </c>
      <c r="D37" s="541" t="s">
        <v>442</v>
      </c>
      <c r="E37" s="541"/>
      <c r="F37" s="541"/>
      <c r="G37" s="541"/>
      <c r="H37" s="541"/>
      <c r="I37" s="541"/>
      <c r="J37" s="541"/>
      <c r="K37" s="541"/>
      <c r="L37" s="541"/>
      <c r="M37" s="541"/>
      <c r="N37" s="541"/>
    </row>
    <row r="38" spans="3:21" ht="15" customHeight="1">
      <c r="C38" s="357"/>
      <c r="D38" s="542" t="s">
        <v>237</v>
      </c>
      <c r="E38" s="542"/>
      <c r="F38" s="542"/>
      <c r="G38" s="542"/>
      <c r="H38" s="542"/>
      <c r="I38" s="542"/>
      <c r="J38" s="542"/>
      <c r="K38" s="542"/>
      <c r="L38" s="542"/>
      <c r="M38" s="542"/>
      <c r="N38" s="542"/>
    </row>
    <row r="39" spans="3:21" ht="15" customHeight="1">
      <c r="C39" s="357"/>
      <c r="D39" s="542"/>
      <c r="E39" s="542"/>
      <c r="F39" s="542"/>
      <c r="G39" s="542"/>
      <c r="H39" s="542"/>
      <c r="I39" s="542"/>
      <c r="J39" s="542"/>
      <c r="K39" s="542"/>
      <c r="L39" s="542"/>
      <c r="M39" s="542"/>
      <c r="N39" s="542"/>
    </row>
    <row r="40" spans="3:21" ht="15" customHeight="1">
      <c r="C40" s="357"/>
      <c r="D40" s="542"/>
      <c r="E40" s="542"/>
      <c r="F40" s="542"/>
      <c r="G40" s="542"/>
      <c r="H40" s="542"/>
      <c r="I40" s="542"/>
      <c r="J40" s="542"/>
      <c r="K40" s="542"/>
      <c r="L40" s="542"/>
      <c r="M40" s="542"/>
      <c r="N40" s="542"/>
    </row>
    <row r="41" spans="3:21" ht="20.100000000000001" customHeight="1">
      <c r="C41" s="358" t="s">
        <v>285</v>
      </c>
      <c r="D41" s="541" t="s">
        <v>283</v>
      </c>
      <c r="E41" s="541"/>
      <c r="F41" s="541"/>
      <c r="G41" s="541"/>
      <c r="H41" s="541"/>
      <c r="I41" s="541"/>
      <c r="J41" s="541"/>
      <c r="K41" s="541"/>
      <c r="L41" s="541"/>
      <c r="M41" s="541"/>
      <c r="N41" s="541"/>
    </row>
    <row r="42" spans="3:21" ht="15" customHeight="1">
      <c r="C42" s="357"/>
      <c r="D42" s="542" t="s">
        <v>286</v>
      </c>
      <c r="E42" s="542"/>
      <c r="F42" s="542"/>
      <c r="G42" s="542"/>
      <c r="H42" s="542"/>
      <c r="I42" s="542"/>
      <c r="J42" s="542"/>
      <c r="K42" s="542"/>
      <c r="L42" s="542"/>
      <c r="M42" s="542"/>
      <c r="N42" s="542"/>
      <c r="S42" s="396"/>
      <c r="T42" s="397"/>
      <c r="U42"/>
    </row>
    <row r="43" spans="3:21" ht="15" customHeight="1">
      <c r="C43" s="357"/>
      <c r="D43" s="542"/>
      <c r="E43" s="542"/>
      <c r="F43" s="542"/>
      <c r="G43" s="542"/>
      <c r="H43" s="542"/>
      <c r="I43" s="542"/>
      <c r="J43" s="542"/>
      <c r="K43" s="542"/>
      <c r="L43" s="542"/>
      <c r="M43" s="542"/>
      <c r="N43" s="542"/>
      <c r="S43" s="396"/>
      <c r="T43" s="397"/>
      <c r="U43"/>
    </row>
    <row r="44" spans="3:21" ht="20.100000000000001" customHeight="1">
      <c r="C44" s="358" t="s">
        <v>233</v>
      </c>
      <c r="D44" s="541" t="s">
        <v>299</v>
      </c>
      <c r="E44" s="541"/>
      <c r="F44" s="541"/>
      <c r="G44" s="541"/>
      <c r="H44" s="541"/>
      <c r="I44" s="541"/>
      <c r="J44" s="541"/>
      <c r="K44" s="541"/>
      <c r="L44" s="541"/>
      <c r="M44" s="541"/>
      <c r="N44" s="541"/>
    </row>
    <row r="45" spans="3:21" ht="15" customHeight="1">
      <c r="C45" s="357"/>
      <c r="D45" s="541" t="s">
        <v>300</v>
      </c>
      <c r="E45" s="541"/>
      <c r="F45" s="541"/>
      <c r="G45" s="541"/>
      <c r="H45" s="541"/>
      <c r="I45" s="541"/>
      <c r="J45" s="541"/>
      <c r="K45" s="541"/>
      <c r="L45" s="541"/>
      <c r="M45" s="541"/>
      <c r="N45" s="541"/>
    </row>
    <row r="46" spans="3:21" ht="15" customHeight="1">
      <c r="C46" s="357"/>
      <c r="D46" s="541"/>
      <c r="E46" s="541"/>
      <c r="F46" s="541"/>
      <c r="G46" s="541"/>
      <c r="H46" s="541"/>
      <c r="I46" s="541"/>
      <c r="J46" s="541"/>
      <c r="K46" s="541"/>
      <c r="L46" s="541"/>
      <c r="M46" s="541"/>
      <c r="N46" s="541"/>
    </row>
    <row r="47" spans="3:21" ht="15" customHeight="1">
      <c r="C47" s="357"/>
      <c r="D47" s="541"/>
      <c r="E47" s="541"/>
      <c r="F47" s="541"/>
      <c r="G47" s="541"/>
      <c r="H47" s="541"/>
      <c r="I47" s="541"/>
      <c r="J47" s="541"/>
      <c r="K47" s="541"/>
      <c r="L47" s="541"/>
      <c r="M47" s="541"/>
      <c r="N47" s="541"/>
    </row>
    <row r="48" spans="3:21" ht="15" customHeight="1">
      <c r="C48" s="357"/>
      <c r="D48" s="541"/>
      <c r="E48" s="541"/>
      <c r="F48" s="541"/>
      <c r="G48" s="541"/>
      <c r="H48" s="541"/>
      <c r="I48" s="541"/>
      <c r="J48" s="541"/>
      <c r="K48" s="541"/>
      <c r="L48" s="541"/>
      <c r="M48" s="541"/>
      <c r="N48" s="541"/>
    </row>
    <row r="49" spans="2:14" ht="20.100000000000001" customHeight="1">
      <c r="C49" s="358" t="s">
        <v>287</v>
      </c>
      <c r="D49" s="541" t="s">
        <v>238</v>
      </c>
      <c r="E49" s="541"/>
      <c r="F49" s="541"/>
      <c r="G49" s="541"/>
      <c r="H49" s="541"/>
      <c r="I49" s="541"/>
      <c r="J49" s="541"/>
      <c r="K49" s="541"/>
      <c r="L49" s="541"/>
      <c r="M49" s="541"/>
      <c r="N49" s="541"/>
    </row>
    <row r="50" spans="2:14" ht="15" customHeight="1">
      <c r="C50" s="357"/>
      <c r="D50" s="542" t="s">
        <v>460</v>
      </c>
      <c r="E50" s="542"/>
      <c r="F50" s="542"/>
      <c r="G50" s="542"/>
      <c r="H50" s="542"/>
      <c r="I50" s="542"/>
      <c r="J50" s="542"/>
      <c r="K50" s="542"/>
      <c r="L50" s="542"/>
      <c r="M50" s="542"/>
      <c r="N50" s="542"/>
    </row>
    <row r="51" spans="2:14" ht="15" customHeight="1">
      <c r="C51" s="357"/>
      <c r="D51" s="542"/>
      <c r="E51" s="542"/>
      <c r="F51" s="542"/>
      <c r="G51" s="542"/>
      <c r="H51" s="542"/>
      <c r="I51" s="542"/>
      <c r="J51" s="542"/>
      <c r="K51" s="542"/>
      <c r="L51" s="542"/>
      <c r="M51" s="542"/>
      <c r="N51" s="542"/>
    </row>
    <row r="52" spans="2:14" ht="15" customHeight="1">
      <c r="C52" s="357"/>
      <c r="D52" s="542"/>
      <c r="E52" s="542"/>
      <c r="F52" s="542"/>
      <c r="G52" s="542"/>
      <c r="H52" s="542"/>
      <c r="I52" s="542"/>
      <c r="J52" s="542"/>
      <c r="K52" s="542"/>
      <c r="L52" s="542"/>
      <c r="M52" s="542"/>
      <c r="N52" s="542"/>
    </row>
    <row r="53" spans="2:14" ht="15" customHeight="1">
      <c r="C53" s="357"/>
      <c r="D53" s="542"/>
      <c r="E53" s="542"/>
      <c r="F53" s="542"/>
      <c r="G53" s="542"/>
      <c r="H53" s="542"/>
      <c r="I53" s="542"/>
      <c r="J53" s="542"/>
      <c r="K53" s="542"/>
      <c r="L53" s="542"/>
      <c r="M53" s="542"/>
      <c r="N53" s="542"/>
    </row>
    <row r="54" spans="2:14" ht="20.100000000000001" customHeight="1">
      <c r="C54" s="367" t="s">
        <v>212</v>
      </c>
      <c r="D54" s="367" t="s">
        <v>231</v>
      </c>
      <c r="E54" s="357"/>
      <c r="F54" s="357"/>
      <c r="G54" s="357"/>
      <c r="H54" s="357"/>
      <c r="I54" s="357"/>
      <c r="J54" s="357"/>
      <c r="K54" s="357"/>
      <c r="L54" s="357"/>
      <c r="M54" s="357"/>
      <c r="N54" s="357"/>
    </row>
    <row r="55" spans="2:14" ht="15" customHeight="1">
      <c r="C55" s="357"/>
      <c r="D55" s="357"/>
      <c r="E55" s="357"/>
      <c r="F55" s="357"/>
      <c r="G55" s="357"/>
      <c r="H55" s="357"/>
      <c r="I55" s="357"/>
      <c r="J55" s="357"/>
      <c r="K55" s="357"/>
      <c r="L55" s="357"/>
      <c r="M55" s="357"/>
      <c r="N55" s="357"/>
    </row>
    <row r="56" spans="2:14" ht="20.100000000000001" customHeight="1">
      <c r="C56" s="358" t="s">
        <v>289</v>
      </c>
      <c r="D56" s="358" t="s">
        <v>218</v>
      </c>
      <c r="E56" s="358"/>
      <c r="F56" s="357"/>
      <c r="G56" s="357"/>
      <c r="H56" s="357"/>
      <c r="I56" s="357"/>
      <c r="J56" s="357"/>
      <c r="K56" s="357"/>
      <c r="L56" s="357"/>
      <c r="M56" s="357"/>
      <c r="N56" s="357"/>
    </row>
    <row r="57" spans="2:14" ht="15" customHeight="1">
      <c r="C57" s="357"/>
      <c r="D57" s="357"/>
      <c r="E57" s="357"/>
      <c r="F57" s="357"/>
      <c r="G57" s="357"/>
      <c r="H57" s="357"/>
      <c r="I57" s="357"/>
      <c r="J57" s="357"/>
      <c r="K57" s="357"/>
      <c r="L57" s="357"/>
      <c r="M57" s="357"/>
      <c r="N57" s="357"/>
    </row>
    <row r="58" spans="2:14" ht="20.100000000000001" customHeight="1">
      <c r="C58" s="367" t="s">
        <v>212</v>
      </c>
      <c r="D58" s="367" t="s">
        <v>219</v>
      </c>
      <c r="E58" s="357"/>
      <c r="F58" s="357"/>
      <c r="G58" s="357"/>
      <c r="H58" s="357"/>
      <c r="I58" s="357"/>
      <c r="J58" s="357"/>
      <c r="K58" s="357"/>
      <c r="L58" s="357"/>
      <c r="M58" s="357"/>
      <c r="N58" s="357"/>
    </row>
    <row r="59" spans="2:14" ht="15" customHeight="1">
      <c r="C59" s="357"/>
      <c r="D59" s="357"/>
      <c r="E59" s="357"/>
      <c r="F59" s="357"/>
      <c r="G59" s="357"/>
      <c r="H59" s="357"/>
      <c r="I59" s="357"/>
      <c r="J59" s="357"/>
      <c r="K59" s="357"/>
      <c r="L59" s="357"/>
      <c r="M59" s="357"/>
      <c r="N59" s="357"/>
    </row>
    <row r="60" spans="2:14" ht="15" customHeight="1">
      <c r="C60" s="358" t="s">
        <v>290</v>
      </c>
      <c r="D60" s="541" t="s">
        <v>449</v>
      </c>
      <c r="E60" s="541"/>
      <c r="F60" s="541"/>
      <c r="G60" s="541"/>
      <c r="H60" s="541"/>
      <c r="I60" s="541"/>
      <c r="J60" s="541"/>
      <c r="K60" s="541"/>
      <c r="L60" s="541"/>
      <c r="M60" s="541"/>
      <c r="N60" s="541"/>
    </row>
    <row r="61" spans="2:14" ht="15" customHeight="1">
      <c r="C61" s="357"/>
      <c r="D61" s="541"/>
      <c r="E61" s="541"/>
      <c r="F61" s="541"/>
      <c r="G61" s="541"/>
      <c r="H61" s="541"/>
      <c r="I61" s="541"/>
      <c r="J61" s="541"/>
      <c r="K61" s="541"/>
      <c r="L61" s="541"/>
      <c r="M61" s="541"/>
      <c r="N61" s="541"/>
    </row>
    <row r="62" spans="2:14" ht="15" customHeight="1">
      <c r="C62" s="357"/>
      <c r="D62" s="541"/>
      <c r="E62" s="541"/>
      <c r="F62" s="541"/>
      <c r="G62" s="541"/>
      <c r="H62" s="541"/>
      <c r="I62" s="541"/>
      <c r="J62" s="541"/>
      <c r="K62" s="541"/>
      <c r="L62" s="541"/>
      <c r="M62" s="541"/>
      <c r="N62" s="541"/>
    </row>
    <row r="63" spans="2:14" ht="20.100000000000001" customHeight="1">
      <c r="B63" s="353" t="s">
        <v>137</v>
      </c>
      <c r="C63" s="352"/>
      <c r="D63" s="352"/>
      <c r="E63" s="352"/>
      <c r="F63" s="352"/>
      <c r="G63" s="352"/>
      <c r="H63" s="352"/>
      <c r="I63" s="352"/>
      <c r="J63" s="352"/>
      <c r="K63" s="352"/>
      <c r="L63" s="352"/>
      <c r="M63" s="352"/>
      <c r="N63" s="352"/>
    </row>
    <row r="64" spans="2:14" ht="15" customHeight="1"/>
    <row r="65" spans="3:14" ht="15" customHeight="1">
      <c r="C65" s="359" t="s">
        <v>212</v>
      </c>
      <c r="D65" s="545" t="s">
        <v>220</v>
      </c>
      <c r="E65" s="545"/>
      <c r="F65" s="545"/>
      <c r="G65" s="545"/>
      <c r="H65" s="545"/>
      <c r="I65" s="545"/>
      <c r="J65" s="545"/>
      <c r="K65" s="545"/>
      <c r="L65" s="545"/>
      <c r="M65" s="545"/>
      <c r="N65" s="545"/>
    </row>
    <row r="66" spans="3:14" ht="15" customHeight="1">
      <c r="C66" s="356"/>
      <c r="D66" s="545"/>
      <c r="E66" s="545"/>
      <c r="F66" s="545"/>
      <c r="G66" s="545"/>
      <c r="H66" s="545"/>
      <c r="I66" s="545"/>
      <c r="J66" s="545"/>
      <c r="K66" s="545"/>
      <c r="L66" s="545"/>
      <c r="M66" s="545"/>
      <c r="N66" s="545"/>
    </row>
    <row r="67" spans="3:14" ht="15" customHeight="1">
      <c r="C67" s="356"/>
      <c r="D67" s="545"/>
      <c r="E67" s="545"/>
      <c r="F67" s="545"/>
      <c r="G67" s="545"/>
      <c r="H67" s="545"/>
      <c r="I67" s="545"/>
      <c r="J67" s="545"/>
      <c r="K67" s="545"/>
      <c r="L67" s="545"/>
      <c r="M67" s="545"/>
      <c r="N67" s="545"/>
    </row>
    <row r="68" spans="3:14" ht="15" customHeight="1">
      <c r="C68" s="356"/>
      <c r="D68" s="545"/>
      <c r="E68" s="545"/>
      <c r="F68" s="545"/>
      <c r="G68" s="545"/>
      <c r="H68" s="545"/>
      <c r="I68" s="545"/>
      <c r="J68" s="545"/>
      <c r="K68" s="545"/>
      <c r="L68" s="545"/>
      <c r="M68" s="545"/>
      <c r="N68" s="545"/>
    </row>
    <row r="69" spans="3:14" ht="15" customHeight="1">
      <c r="C69" s="358" t="s">
        <v>146</v>
      </c>
      <c r="D69" s="543" t="s">
        <v>234</v>
      </c>
      <c r="E69" s="543"/>
      <c r="F69" s="543"/>
      <c r="G69" s="543"/>
      <c r="H69" s="543"/>
      <c r="I69" s="543"/>
      <c r="J69" s="543"/>
      <c r="K69" s="543"/>
      <c r="L69" s="543"/>
      <c r="M69" s="543"/>
      <c r="N69" s="543"/>
    </row>
    <row r="70" spans="3:14" ht="15" customHeight="1">
      <c r="C70" s="358"/>
      <c r="D70" s="543"/>
      <c r="E70" s="543"/>
      <c r="F70" s="543"/>
      <c r="G70" s="543"/>
      <c r="H70" s="543"/>
      <c r="I70" s="543"/>
      <c r="J70" s="543"/>
      <c r="K70" s="543"/>
      <c r="L70" s="543"/>
      <c r="M70" s="543"/>
      <c r="N70" s="543"/>
    </row>
    <row r="71" spans="3:14" ht="15" customHeight="1">
      <c r="C71" s="358"/>
      <c r="D71" s="543"/>
      <c r="E71" s="543"/>
      <c r="F71" s="543"/>
      <c r="G71" s="543"/>
      <c r="H71" s="543"/>
      <c r="I71" s="543"/>
      <c r="J71" s="543"/>
      <c r="K71" s="543"/>
      <c r="L71" s="543"/>
      <c r="M71" s="543"/>
      <c r="N71" s="543"/>
    </row>
    <row r="72" spans="3:14" ht="15" customHeight="1">
      <c r="C72" s="358" t="s">
        <v>221</v>
      </c>
      <c r="D72" s="541" t="s">
        <v>229</v>
      </c>
      <c r="E72" s="541"/>
      <c r="F72" s="541"/>
      <c r="G72" s="541"/>
      <c r="H72" s="541"/>
      <c r="I72" s="541"/>
      <c r="J72" s="541"/>
      <c r="K72" s="541"/>
      <c r="L72" s="541"/>
      <c r="M72" s="541"/>
      <c r="N72" s="541"/>
    </row>
    <row r="73" spans="3:14" ht="15" customHeight="1">
      <c r="C73" s="358"/>
      <c r="D73" s="541"/>
      <c r="E73" s="541"/>
      <c r="F73" s="541"/>
      <c r="G73" s="541"/>
      <c r="H73" s="541"/>
      <c r="I73" s="541"/>
      <c r="J73" s="541"/>
      <c r="K73" s="541"/>
      <c r="L73" s="541"/>
      <c r="M73" s="541"/>
      <c r="N73" s="541"/>
    </row>
    <row r="74" spans="3:14" ht="15" customHeight="1">
      <c r="C74" s="358"/>
      <c r="D74" s="541"/>
      <c r="E74" s="541"/>
      <c r="F74" s="541"/>
      <c r="G74" s="541"/>
      <c r="H74" s="541"/>
      <c r="I74" s="541"/>
      <c r="J74" s="541"/>
      <c r="K74" s="541"/>
      <c r="L74" s="541"/>
      <c r="M74" s="541"/>
      <c r="N74" s="541"/>
    </row>
    <row r="75" spans="3:14" ht="15" customHeight="1">
      <c r="C75" s="358"/>
      <c r="D75" s="541"/>
      <c r="E75" s="541"/>
      <c r="F75" s="541"/>
      <c r="G75" s="541"/>
      <c r="H75" s="541"/>
      <c r="I75" s="541"/>
      <c r="J75" s="541"/>
      <c r="K75" s="541"/>
      <c r="L75" s="541"/>
      <c r="M75" s="541"/>
      <c r="N75" s="541"/>
    </row>
    <row r="76" spans="3:14" ht="15" customHeight="1">
      <c r="C76" s="358"/>
      <c r="D76" s="541"/>
      <c r="E76" s="541"/>
      <c r="F76" s="541"/>
      <c r="G76" s="541"/>
      <c r="H76" s="541"/>
      <c r="I76" s="541"/>
      <c r="J76" s="541"/>
      <c r="K76" s="541"/>
      <c r="L76" s="541"/>
      <c r="M76" s="541"/>
      <c r="N76" s="541"/>
    </row>
    <row r="77" spans="3:14" ht="15" customHeight="1">
      <c r="C77" s="358"/>
      <c r="D77" s="541"/>
      <c r="E77" s="541"/>
      <c r="F77" s="541"/>
      <c r="G77" s="541"/>
      <c r="H77" s="541"/>
      <c r="I77" s="541"/>
      <c r="J77" s="541"/>
      <c r="K77" s="541"/>
      <c r="L77" s="541"/>
      <c r="M77" s="541"/>
      <c r="N77" s="541"/>
    </row>
    <row r="78" spans="3:14" ht="15" customHeight="1">
      <c r="C78" s="358" t="s">
        <v>222</v>
      </c>
      <c r="D78" s="541" t="s">
        <v>223</v>
      </c>
      <c r="E78" s="541"/>
      <c r="F78" s="541"/>
      <c r="G78" s="541"/>
      <c r="H78" s="541"/>
      <c r="I78" s="541"/>
      <c r="J78" s="541"/>
      <c r="K78" s="541"/>
      <c r="L78" s="541"/>
      <c r="M78" s="541"/>
      <c r="N78" s="541"/>
    </row>
    <row r="79" spans="3:14" ht="15" customHeight="1">
      <c r="C79" s="358"/>
      <c r="D79" s="541"/>
      <c r="E79" s="541"/>
      <c r="F79" s="541"/>
      <c r="G79" s="541"/>
      <c r="H79" s="541"/>
      <c r="I79" s="541"/>
      <c r="J79" s="541"/>
      <c r="K79" s="541"/>
      <c r="L79" s="541"/>
      <c r="M79" s="541"/>
      <c r="N79" s="541"/>
    </row>
    <row r="80" spans="3:14" ht="15" customHeight="1">
      <c r="C80" s="358"/>
      <c r="D80" s="541"/>
      <c r="E80" s="541"/>
      <c r="F80" s="541"/>
      <c r="G80" s="541"/>
      <c r="H80" s="541"/>
      <c r="I80" s="541"/>
      <c r="J80" s="541"/>
      <c r="K80" s="541"/>
      <c r="L80" s="541"/>
      <c r="M80" s="541"/>
      <c r="N80" s="541"/>
    </row>
    <row r="81" spans="3:14" ht="15" customHeight="1">
      <c r="C81" s="358" t="s">
        <v>224</v>
      </c>
      <c r="D81" s="541" t="s">
        <v>450</v>
      </c>
      <c r="E81" s="541"/>
      <c r="F81" s="541"/>
      <c r="G81" s="541"/>
      <c r="H81" s="541"/>
      <c r="I81" s="541"/>
      <c r="J81" s="541"/>
      <c r="K81" s="541"/>
      <c r="L81" s="541"/>
      <c r="M81" s="541"/>
      <c r="N81" s="541"/>
    </row>
    <row r="82" spans="3:14" ht="15" customHeight="1">
      <c r="C82" s="358"/>
      <c r="D82" s="541"/>
      <c r="E82" s="541"/>
      <c r="F82" s="541"/>
      <c r="G82" s="541"/>
      <c r="H82" s="541"/>
      <c r="I82" s="541"/>
      <c r="J82" s="541"/>
      <c r="K82" s="541"/>
      <c r="L82" s="541"/>
      <c r="M82" s="541"/>
      <c r="N82" s="541"/>
    </row>
    <row r="83" spans="3:14" ht="15" customHeight="1">
      <c r="C83" s="358"/>
      <c r="D83" s="541"/>
      <c r="E83" s="541"/>
      <c r="F83" s="541"/>
      <c r="G83" s="541"/>
      <c r="H83" s="541"/>
      <c r="I83" s="541"/>
      <c r="J83" s="541"/>
      <c r="K83" s="541"/>
      <c r="L83" s="541"/>
      <c r="M83" s="541"/>
      <c r="N83" s="541"/>
    </row>
    <row r="84" spans="3:14" ht="15" customHeight="1">
      <c r="C84" s="358"/>
      <c r="D84" s="541"/>
      <c r="E84" s="541"/>
      <c r="F84" s="541"/>
      <c r="G84" s="541"/>
      <c r="H84" s="541"/>
      <c r="I84" s="541"/>
      <c r="J84" s="541"/>
      <c r="K84" s="541"/>
      <c r="L84" s="541"/>
      <c r="M84" s="541"/>
      <c r="N84" s="541"/>
    </row>
    <row r="85" spans="3:14" ht="15" customHeight="1">
      <c r="C85" s="358" t="s">
        <v>214</v>
      </c>
      <c r="D85" s="541" t="s">
        <v>225</v>
      </c>
      <c r="E85" s="541"/>
      <c r="F85" s="541"/>
      <c r="G85" s="541"/>
      <c r="H85" s="541"/>
      <c r="I85" s="541"/>
      <c r="J85" s="541"/>
      <c r="K85" s="541"/>
      <c r="L85" s="541"/>
      <c r="M85" s="541"/>
      <c r="N85" s="541"/>
    </row>
    <row r="86" spans="3:14" ht="15" customHeight="1">
      <c r="C86" s="358"/>
      <c r="D86" s="541"/>
      <c r="E86" s="541"/>
      <c r="F86" s="541"/>
      <c r="G86" s="541"/>
      <c r="H86" s="541"/>
      <c r="I86" s="541"/>
      <c r="J86" s="541"/>
      <c r="K86" s="541"/>
      <c r="L86" s="541"/>
      <c r="M86" s="541"/>
      <c r="N86" s="541"/>
    </row>
    <row r="87" spans="3:14" ht="15" customHeight="1">
      <c r="C87" s="358"/>
      <c r="D87" s="541"/>
      <c r="E87" s="541"/>
      <c r="F87" s="541"/>
      <c r="G87" s="541"/>
      <c r="H87" s="541"/>
      <c r="I87" s="541"/>
      <c r="J87" s="541"/>
      <c r="K87" s="541"/>
      <c r="L87" s="541"/>
      <c r="M87" s="541"/>
      <c r="N87" s="541"/>
    </row>
    <row r="88" spans="3:14" ht="15" customHeight="1">
      <c r="C88" s="358"/>
      <c r="D88" s="541"/>
      <c r="E88" s="541"/>
      <c r="F88" s="541"/>
      <c r="G88" s="541"/>
      <c r="H88" s="541"/>
      <c r="I88" s="541"/>
      <c r="J88" s="541"/>
      <c r="K88" s="541"/>
      <c r="L88" s="541"/>
      <c r="M88" s="541"/>
      <c r="N88" s="541"/>
    </row>
    <row r="89" spans="3:14" ht="15" customHeight="1">
      <c r="C89" s="358" t="s">
        <v>215</v>
      </c>
      <c r="D89" s="541" t="s">
        <v>226</v>
      </c>
      <c r="E89" s="541"/>
      <c r="F89" s="541"/>
      <c r="G89" s="541"/>
      <c r="H89" s="541"/>
      <c r="I89" s="541"/>
      <c r="J89" s="541"/>
      <c r="K89" s="541"/>
      <c r="L89" s="541"/>
      <c r="M89" s="541"/>
      <c r="N89" s="541"/>
    </row>
    <row r="90" spans="3:14" ht="15" customHeight="1">
      <c r="C90" s="358"/>
      <c r="D90" s="541"/>
      <c r="E90" s="541"/>
      <c r="F90" s="541"/>
      <c r="G90" s="541"/>
      <c r="H90" s="541"/>
      <c r="I90" s="541"/>
      <c r="J90" s="541"/>
      <c r="K90" s="541"/>
      <c r="L90" s="541"/>
      <c r="M90" s="541"/>
      <c r="N90" s="541"/>
    </row>
    <row r="91" spans="3:14" ht="15" customHeight="1">
      <c r="C91" s="358"/>
      <c r="D91" s="541"/>
      <c r="E91" s="541"/>
      <c r="F91" s="541"/>
      <c r="G91" s="541"/>
      <c r="H91" s="541"/>
      <c r="I91" s="541"/>
      <c r="J91" s="541"/>
      <c r="K91" s="541"/>
      <c r="L91" s="541"/>
      <c r="M91" s="541"/>
      <c r="N91" s="541"/>
    </row>
    <row r="92" spans="3:14" ht="15" customHeight="1">
      <c r="C92" s="358" t="s">
        <v>216</v>
      </c>
      <c r="D92" s="543" t="s">
        <v>227</v>
      </c>
      <c r="E92" s="543"/>
      <c r="F92" s="543"/>
      <c r="G92" s="543"/>
      <c r="H92" s="543"/>
      <c r="I92" s="543"/>
      <c r="J92" s="543"/>
      <c r="K92" s="543"/>
      <c r="L92" s="543"/>
      <c r="M92" s="543"/>
      <c r="N92" s="543"/>
    </row>
    <row r="93" spans="3:14" ht="15" customHeight="1">
      <c r="C93" s="358"/>
      <c r="D93" s="543"/>
      <c r="E93" s="543"/>
      <c r="F93" s="543"/>
      <c r="G93" s="543"/>
      <c r="H93" s="543"/>
      <c r="I93" s="543"/>
      <c r="J93" s="543"/>
      <c r="K93" s="543"/>
      <c r="L93" s="543"/>
      <c r="M93" s="543"/>
      <c r="N93" s="543"/>
    </row>
    <row r="94" spans="3:14" ht="15" customHeight="1">
      <c r="C94" s="358"/>
      <c r="D94" s="543"/>
      <c r="E94" s="543"/>
      <c r="F94" s="543"/>
      <c r="G94" s="543"/>
      <c r="H94" s="543"/>
      <c r="I94" s="543"/>
      <c r="J94" s="543"/>
      <c r="K94" s="543"/>
      <c r="L94" s="543"/>
      <c r="M94" s="543"/>
      <c r="N94" s="543"/>
    </row>
    <row r="95" spans="3:14" ht="15" customHeight="1">
      <c r="C95" s="358" t="s">
        <v>217</v>
      </c>
      <c r="D95" s="541" t="s">
        <v>461</v>
      </c>
      <c r="E95" s="541"/>
      <c r="F95" s="541"/>
      <c r="G95" s="541"/>
      <c r="H95" s="541"/>
      <c r="I95" s="541"/>
      <c r="J95" s="541"/>
      <c r="K95" s="541"/>
      <c r="L95" s="541"/>
      <c r="M95" s="541"/>
      <c r="N95" s="541"/>
    </row>
    <row r="96" spans="3:14" ht="15" customHeight="1">
      <c r="C96" s="358"/>
      <c r="D96" s="541"/>
      <c r="E96" s="541"/>
      <c r="F96" s="541"/>
      <c r="G96" s="541"/>
      <c r="H96" s="541"/>
      <c r="I96" s="541"/>
      <c r="J96" s="541"/>
      <c r="K96" s="541"/>
      <c r="L96" s="541"/>
      <c r="M96" s="541"/>
      <c r="N96" s="541"/>
    </row>
    <row r="97" spans="2:14" ht="15" customHeight="1">
      <c r="C97" s="358"/>
      <c r="D97" s="541"/>
      <c r="E97" s="541"/>
      <c r="F97" s="541"/>
      <c r="G97" s="541"/>
      <c r="H97" s="541"/>
      <c r="I97" s="541"/>
      <c r="J97" s="541"/>
      <c r="K97" s="541"/>
      <c r="L97" s="541"/>
      <c r="M97" s="541"/>
      <c r="N97" s="541"/>
    </row>
    <row r="98" spans="2:14" ht="15" customHeight="1">
      <c r="C98" s="358"/>
      <c r="D98" s="541"/>
      <c r="E98" s="541"/>
      <c r="F98" s="541"/>
      <c r="G98" s="541"/>
      <c r="H98" s="541"/>
      <c r="I98" s="541"/>
      <c r="J98" s="541"/>
      <c r="K98" s="541"/>
      <c r="L98" s="541"/>
      <c r="M98" s="541"/>
      <c r="N98" s="541"/>
    </row>
    <row r="99" spans="2:14" ht="15" customHeight="1">
      <c r="C99" s="358" t="s">
        <v>228</v>
      </c>
      <c r="D99" s="541" t="s">
        <v>230</v>
      </c>
      <c r="E99" s="541"/>
      <c r="F99" s="541"/>
      <c r="G99" s="541"/>
      <c r="H99" s="541"/>
      <c r="I99" s="541"/>
      <c r="J99" s="541"/>
      <c r="K99" s="541"/>
      <c r="L99" s="541"/>
      <c r="M99" s="541"/>
      <c r="N99" s="541"/>
    </row>
    <row r="100" spans="2:14" ht="15" customHeight="1">
      <c r="C100" s="358"/>
      <c r="D100" s="541"/>
      <c r="E100" s="541"/>
      <c r="F100" s="541"/>
      <c r="G100" s="541"/>
      <c r="H100" s="541"/>
      <c r="I100" s="541"/>
      <c r="J100" s="541"/>
      <c r="K100" s="541"/>
      <c r="L100" s="541"/>
      <c r="M100" s="541"/>
      <c r="N100" s="541"/>
    </row>
    <row r="101" spans="2:14" ht="15" customHeight="1">
      <c r="C101" s="358"/>
      <c r="D101" s="541"/>
      <c r="E101" s="541"/>
      <c r="F101" s="541"/>
      <c r="G101" s="541"/>
      <c r="H101" s="541"/>
      <c r="I101" s="541"/>
      <c r="J101" s="541"/>
      <c r="K101" s="541"/>
      <c r="L101" s="541"/>
      <c r="M101" s="541"/>
      <c r="N101" s="541"/>
    </row>
    <row r="102" spans="2:14" ht="15" customHeight="1">
      <c r="C102" s="358"/>
      <c r="D102" s="541"/>
      <c r="E102" s="541"/>
      <c r="F102" s="541"/>
      <c r="G102" s="541"/>
      <c r="H102" s="541"/>
      <c r="I102" s="541"/>
      <c r="J102" s="541"/>
      <c r="K102" s="541"/>
      <c r="L102" s="541"/>
      <c r="M102" s="541"/>
      <c r="N102" s="541"/>
    </row>
    <row r="103" spans="2:14" ht="15" customHeight="1">
      <c r="C103" s="358"/>
      <c r="D103" s="541"/>
      <c r="E103" s="541"/>
      <c r="F103" s="541"/>
      <c r="G103" s="541"/>
      <c r="H103" s="541"/>
      <c r="I103" s="541"/>
      <c r="J103" s="541"/>
      <c r="K103" s="541"/>
      <c r="L103" s="541"/>
      <c r="M103" s="541"/>
      <c r="N103" s="541"/>
    </row>
    <row r="104" spans="2:14" ht="15" customHeight="1">
      <c r="C104" s="358"/>
      <c r="D104" s="541"/>
      <c r="E104" s="541"/>
      <c r="F104" s="541"/>
      <c r="G104" s="541"/>
      <c r="H104" s="541"/>
      <c r="I104" s="541"/>
      <c r="J104" s="541"/>
      <c r="K104" s="541"/>
      <c r="L104" s="541"/>
      <c r="M104" s="541"/>
      <c r="N104" s="541"/>
    </row>
    <row r="105" spans="2:14" ht="15" customHeight="1">
      <c r="C105" s="358"/>
      <c r="D105" s="541"/>
      <c r="E105" s="541"/>
      <c r="F105" s="541"/>
      <c r="G105" s="541"/>
      <c r="H105" s="541"/>
      <c r="I105" s="541"/>
      <c r="J105" s="541"/>
      <c r="K105" s="541"/>
      <c r="L105" s="541"/>
      <c r="M105" s="541"/>
      <c r="N105" s="541"/>
    </row>
    <row r="106" spans="2:14" s="361" customFormat="1" ht="20.100000000000001" customHeight="1">
      <c r="B106" s="362" t="s">
        <v>138</v>
      </c>
      <c r="C106" s="363"/>
      <c r="D106" s="363"/>
      <c r="E106" s="360"/>
      <c r="F106" s="360"/>
      <c r="G106" s="360"/>
      <c r="H106" s="360"/>
      <c r="I106" s="360"/>
      <c r="J106" s="360"/>
      <c r="K106" s="360"/>
      <c r="L106" s="360"/>
      <c r="M106" s="360"/>
      <c r="N106" s="360"/>
    </row>
    <row r="107" spans="2:14" ht="15" customHeight="1"/>
    <row r="108" spans="2:14" ht="15" customHeight="1">
      <c r="C108" s="358" t="s">
        <v>146</v>
      </c>
      <c r="D108" s="543" t="s">
        <v>139</v>
      </c>
      <c r="E108" s="543"/>
      <c r="F108" s="543"/>
      <c r="G108" s="543"/>
      <c r="H108" s="543"/>
      <c r="I108" s="543"/>
      <c r="J108" s="543"/>
      <c r="K108" s="543"/>
      <c r="L108" s="543"/>
      <c r="M108" s="543"/>
      <c r="N108" s="543"/>
    </row>
    <row r="109" spans="2:14" ht="15" customHeight="1">
      <c r="C109" s="358"/>
      <c r="D109" s="543"/>
      <c r="E109" s="543"/>
      <c r="F109" s="543"/>
      <c r="G109" s="543"/>
      <c r="H109" s="543"/>
      <c r="I109" s="543"/>
      <c r="J109" s="543"/>
      <c r="K109" s="543"/>
      <c r="L109" s="543"/>
      <c r="M109" s="543"/>
      <c r="N109" s="543"/>
    </row>
    <row r="110" spans="2:14" ht="15" customHeight="1">
      <c r="C110" s="358"/>
      <c r="D110" s="543"/>
      <c r="E110" s="543"/>
      <c r="F110" s="543"/>
      <c r="G110" s="543"/>
      <c r="H110" s="543"/>
      <c r="I110" s="543"/>
      <c r="J110" s="543"/>
      <c r="K110" s="543"/>
      <c r="L110" s="543"/>
      <c r="M110" s="543"/>
      <c r="N110" s="543"/>
    </row>
    <row r="111" spans="2:14" ht="15" customHeight="1">
      <c r="C111" s="358" t="s">
        <v>147</v>
      </c>
      <c r="D111" s="543" t="s">
        <v>140</v>
      </c>
      <c r="E111" s="543"/>
      <c r="F111" s="543"/>
      <c r="G111" s="543"/>
      <c r="H111" s="543"/>
      <c r="I111" s="543"/>
      <c r="J111" s="543"/>
      <c r="K111" s="543"/>
      <c r="L111" s="543"/>
      <c r="M111" s="543"/>
      <c r="N111" s="543"/>
    </row>
    <row r="112" spans="2:14" ht="15" customHeight="1">
      <c r="C112" s="358"/>
      <c r="D112" s="543"/>
      <c r="E112" s="543"/>
      <c r="F112" s="543"/>
      <c r="G112" s="543"/>
      <c r="H112" s="543"/>
      <c r="I112" s="543"/>
      <c r="J112" s="543"/>
      <c r="K112" s="543"/>
      <c r="L112" s="543"/>
      <c r="M112" s="543"/>
      <c r="N112" s="543"/>
    </row>
    <row r="113" spans="3:14" ht="15" customHeight="1">
      <c r="C113" s="358"/>
      <c r="D113" s="543"/>
      <c r="E113" s="543"/>
      <c r="F113" s="543"/>
      <c r="G113" s="543"/>
      <c r="H113" s="543"/>
      <c r="I113" s="543"/>
      <c r="J113" s="543"/>
      <c r="K113" s="543"/>
      <c r="L113" s="543"/>
      <c r="M113" s="543"/>
      <c r="N113" s="543"/>
    </row>
    <row r="114" spans="3:14" ht="15" customHeight="1">
      <c r="C114" s="358" t="s">
        <v>148</v>
      </c>
      <c r="D114" s="358" t="s">
        <v>141</v>
      </c>
      <c r="E114" s="358"/>
      <c r="F114" s="358"/>
      <c r="G114" s="358"/>
      <c r="H114" s="358"/>
      <c r="I114" s="358"/>
      <c r="J114" s="358"/>
      <c r="K114" s="358"/>
      <c r="L114" s="358"/>
      <c r="M114" s="358"/>
      <c r="N114" s="358"/>
    </row>
    <row r="115" spans="3:14" ht="15" customHeight="1">
      <c r="C115" s="358"/>
      <c r="D115" s="358"/>
      <c r="E115" s="358"/>
      <c r="F115" s="358"/>
      <c r="G115" s="358"/>
      <c r="H115" s="358"/>
      <c r="I115" s="358"/>
      <c r="J115" s="358"/>
      <c r="K115" s="358"/>
      <c r="L115" s="358"/>
      <c r="M115" s="358"/>
      <c r="N115" s="358"/>
    </row>
    <row r="116" spans="3:14" ht="15" customHeight="1">
      <c r="C116" s="358" t="s">
        <v>149</v>
      </c>
      <c r="D116" s="358" t="s">
        <v>145</v>
      </c>
      <c r="E116" s="358"/>
      <c r="F116" s="358"/>
      <c r="G116" s="358"/>
      <c r="H116" s="358"/>
      <c r="I116" s="358"/>
      <c r="J116" s="358"/>
      <c r="K116" s="358"/>
      <c r="L116" s="358"/>
      <c r="M116" s="358"/>
      <c r="N116" s="358"/>
    </row>
    <row r="117" spans="3:14" ht="15" customHeight="1" thickBot="1"/>
    <row r="118" spans="3:14" ht="15" customHeight="1" thickTop="1">
      <c r="C118" s="274"/>
      <c r="D118" s="275"/>
      <c r="E118" s="275"/>
      <c r="F118" s="275"/>
      <c r="G118" s="275"/>
      <c r="H118" s="275"/>
      <c r="I118" s="276"/>
    </row>
    <row r="119" spans="3:14" ht="15" customHeight="1">
      <c r="C119" s="277"/>
      <c r="D119" s="278" t="s">
        <v>144</v>
      </c>
      <c r="E119" s="278"/>
      <c r="F119" s="278"/>
      <c r="G119" s="278"/>
      <c r="H119" s="278"/>
      <c r="I119" s="279"/>
    </row>
    <row r="120" spans="3:14" ht="15" customHeight="1">
      <c r="C120" s="277"/>
      <c r="D120" s="278" t="s">
        <v>142</v>
      </c>
      <c r="E120" s="278"/>
      <c r="F120" s="278"/>
      <c r="G120" s="278"/>
      <c r="H120" s="278"/>
      <c r="I120" s="279"/>
    </row>
    <row r="121" spans="3:14" ht="15" customHeight="1">
      <c r="C121" s="277"/>
      <c r="D121" s="278" t="s">
        <v>166</v>
      </c>
      <c r="E121" s="278"/>
      <c r="F121" s="278"/>
      <c r="G121" s="278"/>
      <c r="H121" s="278"/>
      <c r="I121" s="279"/>
    </row>
    <row r="122" spans="3:14" ht="15" customHeight="1">
      <c r="C122" s="277"/>
      <c r="D122" s="278" t="s">
        <v>143</v>
      </c>
      <c r="E122" s="278"/>
      <c r="F122" s="278"/>
      <c r="G122" s="278"/>
      <c r="H122" s="278"/>
      <c r="I122" s="279"/>
    </row>
    <row r="123" spans="3:14" ht="15" customHeight="1" thickBot="1">
      <c r="C123" s="280"/>
      <c r="D123" s="281"/>
      <c r="E123" s="281"/>
      <c r="F123" s="281"/>
      <c r="G123" s="281"/>
      <c r="H123" s="281"/>
      <c r="I123" s="282"/>
    </row>
    <row r="124" spans="3:14" ht="15" customHeight="1" thickTop="1"/>
  </sheetData>
  <mergeCells count="27">
    <mergeCell ref="D111:N113"/>
    <mergeCell ref="D69:N71"/>
    <mergeCell ref="D92:N94"/>
    <mergeCell ref="D20:N22"/>
    <mergeCell ref="D32:N32"/>
    <mergeCell ref="D41:N41"/>
    <mergeCell ref="D108:N110"/>
    <mergeCell ref="D65:N68"/>
    <mergeCell ref="D72:N77"/>
    <mergeCell ref="D78:N80"/>
    <mergeCell ref="D99:N105"/>
    <mergeCell ref="D89:N91"/>
    <mergeCell ref="D81:N84"/>
    <mergeCell ref="D60:N62"/>
    <mergeCell ref="E23:N31"/>
    <mergeCell ref="D85:N88"/>
    <mergeCell ref="D95:N98"/>
    <mergeCell ref="C7:N16"/>
    <mergeCell ref="D42:N43"/>
    <mergeCell ref="D50:N53"/>
    <mergeCell ref="D49:N49"/>
    <mergeCell ref="D35:N36"/>
    <mergeCell ref="D34:N34"/>
    <mergeCell ref="D37:N37"/>
    <mergeCell ref="D38:N40"/>
    <mergeCell ref="D44:N44"/>
    <mergeCell ref="D45:N48"/>
  </mergeCells>
  <phoneticPr fontId="5"/>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J77"/>
  <sheetViews>
    <sheetView showGridLines="0" zoomScaleNormal="100" workbookViewId="0"/>
  </sheetViews>
  <sheetFormatPr defaultRowHeight="11.25"/>
  <cols>
    <col min="1" max="1" width="4" customWidth="1"/>
    <col min="2" max="2" width="4" style="87" customWidth="1"/>
    <col min="3" max="3" width="20.1640625" customWidth="1"/>
    <col min="4" max="4" width="12.83203125" customWidth="1"/>
    <col min="5" max="5" width="15.83203125" customWidth="1"/>
    <col min="6" max="6" width="12.33203125" customWidth="1"/>
    <col min="7" max="7" width="16.83203125" customWidth="1"/>
    <col min="8" max="8" width="6.33203125" customWidth="1"/>
    <col min="10" max="10" width="7.83203125" customWidth="1"/>
  </cols>
  <sheetData>
    <row r="1" spans="1:10" ht="24.95" customHeight="1">
      <c r="A1" s="366" t="s">
        <v>435</v>
      </c>
    </row>
    <row r="2" spans="1:10" ht="15" customHeight="1">
      <c r="A2" s="270"/>
    </row>
    <row r="3" spans="1:10" ht="20.100000000000001" customHeight="1">
      <c r="A3" s="270"/>
      <c r="B3" s="365" t="s">
        <v>241</v>
      </c>
      <c r="C3" s="370"/>
    </row>
    <row r="4" spans="1:10" ht="9.9499999999999993" customHeight="1"/>
    <row r="5" spans="1:10" ht="30" customHeight="1">
      <c r="B5" s="546" t="s">
        <v>133</v>
      </c>
      <c r="C5" s="547"/>
      <c r="D5" s="548"/>
      <c r="E5" s="549"/>
      <c r="F5" s="549"/>
      <c r="G5" s="549"/>
      <c r="H5" s="549"/>
      <c r="I5" s="549"/>
      <c r="J5" s="550"/>
    </row>
    <row r="6" spans="1:10" ht="20.100000000000001" customHeight="1">
      <c r="B6" s="283"/>
      <c r="C6" s="283"/>
      <c r="D6" s="131"/>
      <c r="E6" s="131"/>
      <c r="F6" s="131"/>
      <c r="G6" s="131"/>
      <c r="H6" s="131"/>
      <c r="I6" s="131"/>
      <c r="J6" s="131"/>
    </row>
    <row r="7" spans="1:10" ht="20.100000000000001" customHeight="1">
      <c r="B7" s="365" t="s">
        <v>242</v>
      </c>
      <c r="C7" s="371"/>
      <c r="D7" s="131"/>
      <c r="E7" s="131"/>
      <c r="F7" s="131"/>
      <c r="G7" s="131"/>
      <c r="H7" s="131"/>
      <c r="I7" s="131"/>
      <c r="J7" s="131"/>
    </row>
    <row r="8" spans="1:10" ht="9.9499999999999993" customHeight="1">
      <c r="B8" s="283"/>
      <c r="C8" s="283"/>
      <c r="D8" s="131"/>
      <c r="E8" s="131"/>
      <c r="F8" s="131"/>
      <c r="G8" s="131"/>
      <c r="H8" s="131"/>
      <c r="I8" s="131"/>
      <c r="J8" s="131"/>
    </row>
    <row r="9" spans="1:10" ht="15" customHeight="1">
      <c r="B9" s="87" t="s">
        <v>134</v>
      </c>
      <c r="C9" s="551" t="s">
        <v>248</v>
      </c>
      <c r="D9" s="552"/>
      <c r="E9" s="306" t="s">
        <v>158</v>
      </c>
    </row>
    <row r="10" spans="1:10" ht="20.100000000000001" customHeight="1">
      <c r="C10" s="289"/>
      <c r="D10" s="116"/>
      <c r="E10" s="364"/>
    </row>
    <row r="11" spans="1:10" ht="20.100000000000001" customHeight="1">
      <c r="B11" s="365" t="s">
        <v>246</v>
      </c>
      <c r="C11" s="372"/>
      <c r="D11" s="116"/>
      <c r="E11" s="364"/>
    </row>
    <row r="12" spans="1:10" ht="9.9499999999999993" customHeight="1">
      <c r="C12" s="289"/>
      <c r="D12" s="116"/>
      <c r="E12" s="194"/>
    </row>
    <row r="13" spans="1:10">
      <c r="B13" s="86"/>
      <c r="C13" s="130" t="s">
        <v>152</v>
      </c>
      <c r="D13" s="69"/>
      <c r="E13" s="117" t="s">
        <v>247</v>
      </c>
    </row>
    <row r="14" spans="1:10">
      <c r="B14" s="79">
        <v>1</v>
      </c>
      <c r="C14" s="12" t="s">
        <v>0</v>
      </c>
      <c r="D14" s="12"/>
      <c r="E14" s="307"/>
    </row>
    <row r="15" spans="1:10">
      <c r="B15" s="79">
        <v>2</v>
      </c>
      <c r="C15" s="12" t="s">
        <v>1</v>
      </c>
      <c r="D15" s="12"/>
      <c r="E15" s="308"/>
    </row>
    <row r="16" spans="1:10">
      <c r="B16" s="79">
        <v>3</v>
      </c>
      <c r="C16" s="12" t="s">
        <v>2</v>
      </c>
      <c r="D16" s="12"/>
      <c r="E16" s="308"/>
    </row>
    <row r="17" spans="2:5">
      <c r="B17" s="79">
        <v>4</v>
      </c>
      <c r="C17" s="12" t="s">
        <v>3</v>
      </c>
      <c r="D17" s="12"/>
      <c r="E17" s="308"/>
    </row>
    <row r="18" spans="2:5">
      <c r="B18" s="79">
        <v>5</v>
      </c>
      <c r="C18" s="12" t="s">
        <v>4</v>
      </c>
      <c r="D18" s="12"/>
      <c r="E18" s="308"/>
    </row>
    <row r="19" spans="2:5">
      <c r="B19" s="80">
        <v>6</v>
      </c>
      <c r="C19" s="15" t="s">
        <v>5</v>
      </c>
      <c r="D19" s="15"/>
      <c r="E19" s="309"/>
    </row>
    <row r="20" spans="2:5">
      <c r="B20" s="79">
        <v>7</v>
      </c>
      <c r="C20" s="12" t="s">
        <v>6</v>
      </c>
      <c r="D20" s="12"/>
      <c r="E20" s="308"/>
    </row>
    <row r="21" spans="2:5">
      <c r="B21" s="79">
        <v>8</v>
      </c>
      <c r="C21" s="12" t="s">
        <v>7</v>
      </c>
      <c r="D21" s="12"/>
      <c r="E21" s="308"/>
    </row>
    <row r="22" spans="2:5">
      <c r="B22" s="79">
        <v>9</v>
      </c>
      <c r="C22" s="12" t="s">
        <v>8</v>
      </c>
      <c r="D22" s="12"/>
      <c r="E22" s="308"/>
    </row>
    <row r="23" spans="2:5">
      <c r="B23" s="81">
        <v>10</v>
      </c>
      <c r="C23" s="18" t="s">
        <v>9</v>
      </c>
      <c r="D23" s="18"/>
      <c r="E23" s="310"/>
    </row>
    <row r="24" spans="2:5">
      <c r="B24" s="79">
        <v>11</v>
      </c>
      <c r="C24" s="12" t="s">
        <v>10</v>
      </c>
      <c r="D24" s="12"/>
      <c r="E24" s="308"/>
    </row>
    <row r="25" spans="2:5">
      <c r="B25" s="79">
        <v>12</v>
      </c>
      <c r="C25" s="12" t="s">
        <v>11</v>
      </c>
      <c r="D25" s="12"/>
      <c r="E25" s="308"/>
    </row>
    <row r="26" spans="2:5">
      <c r="B26" s="79">
        <v>13</v>
      </c>
      <c r="C26" s="12" t="s">
        <v>12</v>
      </c>
      <c r="D26" s="12"/>
      <c r="E26" s="308"/>
    </row>
    <row r="27" spans="2:5">
      <c r="B27" s="79">
        <v>14</v>
      </c>
      <c r="C27" s="12" t="s">
        <v>13</v>
      </c>
      <c r="D27" s="12"/>
      <c r="E27" s="308"/>
    </row>
    <row r="28" spans="2:5">
      <c r="B28" s="79">
        <v>15</v>
      </c>
      <c r="C28" s="12" t="s">
        <v>16</v>
      </c>
      <c r="D28" s="12"/>
      <c r="E28" s="308"/>
    </row>
    <row r="29" spans="2:5">
      <c r="B29" s="80">
        <v>16</v>
      </c>
      <c r="C29" s="15" t="s">
        <v>167</v>
      </c>
      <c r="D29" s="15"/>
      <c r="E29" s="309"/>
    </row>
    <row r="30" spans="2:5">
      <c r="B30" s="79">
        <v>17</v>
      </c>
      <c r="C30" s="12" t="s">
        <v>15</v>
      </c>
      <c r="D30" s="12"/>
      <c r="E30" s="308"/>
    </row>
    <row r="31" spans="2:5">
      <c r="B31" s="79">
        <v>18</v>
      </c>
      <c r="C31" s="12" t="s">
        <v>17</v>
      </c>
      <c r="D31" s="12"/>
      <c r="E31" s="308"/>
    </row>
    <row r="32" spans="2:5">
      <c r="B32" s="79">
        <v>19</v>
      </c>
      <c r="C32" s="12" t="s">
        <v>18</v>
      </c>
      <c r="D32" s="12"/>
      <c r="E32" s="308"/>
    </row>
    <row r="33" spans="2:5">
      <c r="B33" s="81">
        <v>20</v>
      </c>
      <c r="C33" s="18" t="s">
        <v>19</v>
      </c>
      <c r="D33" s="18"/>
      <c r="E33" s="310"/>
    </row>
    <row r="34" spans="2:5">
      <c r="B34" s="79">
        <v>21</v>
      </c>
      <c r="C34" s="12" t="s">
        <v>20</v>
      </c>
      <c r="D34" s="12"/>
      <c r="E34" s="308"/>
    </row>
    <row r="35" spans="2:5">
      <c r="B35" s="79">
        <v>22</v>
      </c>
      <c r="C35" s="12" t="s">
        <v>168</v>
      </c>
      <c r="D35" s="12"/>
      <c r="E35" s="308"/>
    </row>
    <row r="36" spans="2:5">
      <c r="B36" s="79">
        <v>23</v>
      </c>
      <c r="C36" s="12" t="s">
        <v>169</v>
      </c>
      <c r="D36" s="12"/>
      <c r="E36" s="308"/>
    </row>
    <row r="37" spans="2:5">
      <c r="B37" s="79">
        <v>24</v>
      </c>
      <c r="C37" s="12" t="s">
        <v>21</v>
      </c>
      <c r="D37" s="12"/>
      <c r="E37" s="308"/>
    </row>
    <row r="38" spans="2:5">
      <c r="B38" s="79">
        <v>25</v>
      </c>
      <c r="C38" s="12" t="s">
        <v>22</v>
      </c>
      <c r="D38" s="12"/>
      <c r="E38" s="308"/>
    </row>
    <row r="39" spans="2:5">
      <c r="B39" s="80">
        <v>26</v>
      </c>
      <c r="C39" s="15" t="s">
        <v>23</v>
      </c>
      <c r="D39" s="15"/>
      <c r="E39" s="309"/>
    </row>
    <row r="40" spans="2:5">
      <c r="B40" s="79">
        <v>27</v>
      </c>
      <c r="C40" s="12" t="s">
        <v>24</v>
      </c>
      <c r="D40" s="12"/>
      <c r="E40" s="308"/>
    </row>
    <row r="41" spans="2:5">
      <c r="B41" s="79">
        <v>28</v>
      </c>
      <c r="C41" s="12" t="s">
        <v>25</v>
      </c>
      <c r="D41" s="12"/>
      <c r="E41" s="308"/>
    </row>
    <row r="42" spans="2:5">
      <c r="B42" s="79">
        <v>29</v>
      </c>
      <c r="C42" s="12" t="s">
        <v>26</v>
      </c>
      <c r="D42" s="12"/>
      <c r="E42" s="308"/>
    </row>
    <row r="43" spans="2:5">
      <c r="B43" s="81">
        <v>30</v>
      </c>
      <c r="C43" s="18" t="s">
        <v>27</v>
      </c>
      <c r="D43" s="18"/>
      <c r="E43" s="310"/>
    </row>
    <row r="44" spans="2:5">
      <c r="B44" s="80">
        <v>31</v>
      </c>
      <c r="C44" s="15" t="s">
        <v>170</v>
      </c>
      <c r="D44" s="15"/>
      <c r="E44" s="309"/>
    </row>
    <row r="45" spans="2:5">
      <c r="B45" s="79">
        <v>32</v>
      </c>
      <c r="C45" s="12" t="s">
        <v>171</v>
      </c>
      <c r="D45" s="12"/>
      <c r="E45" s="308"/>
    </row>
    <row r="46" spans="2:5">
      <c r="B46" s="79">
        <v>33</v>
      </c>
      <c r="C46" s="12" t="s">
        <v>28</v>
      </c>
      <c r="D46" s="12"/>
      <c r="E46" s="308"/>
    </row>
    <row r="47" spans="2:5">
      <c r="B47" s="79">
        <v>34</v>
      </c>
      <c r="C47" s="12" t="s">
        <v>29</v>
      </c>
      <c r="D47" s="12"/>
      <c r="E47" s="308"/>
    </row>
    <row r="48" spans="2:5">
      <c r="B48" s="81">
        <v>35</v>
      </c>
      <c r="C48" s="18" t="s">
        <v>30</v>
      </c>
      <c r="D48" s="18"/>
      <c r="E48" s="310"/>
    </row>
    <row r="49" spans="2:10">
      <c r="B49" s="82">
        <v>36</v>
      </c>
      <c r="C49" s="21" t="s">
        <v>31</v>
      </c>
      <c r="D49" s="21"/>
      <c r="E49" s="311"/>
    </row>
    <row r="50" spans="2:10">
      <c r="B50" s="86"/>
      <c r="C50" s="130" t="s">
        <v>73</v>
      </c>
      <c r="D50" s="69"/>
      <c r="E50" s="66">
        <f>SUM(E14:E49)</f>
        <v>0</v>
      </c>
    </row>
    <row r="51" spans="2:10" ht="20.100000000000001" customHeight="1">
      <c r="B51" s="118"/>
      <c r="C51" s="131"/>
      <c r="D51" s="131"/>
      <c r="E51" s="89"/>
    </row>
    <row r="52" spans="2:10" ht="20.100000000000001" customHeight="1">
      <c r="B52" s="365" t="s">
        <v>297</v>
      </c>
      <c r="C52" s="371"/>
      <c r="D52" s="131"/>
      <c r="E52" s="131"/>
      <c r="F52" s="131"/>
      <c r="G52" s="131"/>
      <c r="H52" s="131"/>
      <c r="I52" s="131"/>
      <c r="J52" s="131"/>
    </row>
    <row r="53" spans="2:10" ht="9.9499999999999993" customHeight="1">
      <c r="B53" s="365"/>
      <c r="C53" s="371"/>
      <c r="D53" s="131"/>
      <c r="E53" s="131"/>
      <c r="F53" s="131"/>
      <c r="G53" s="131"/>
      <c r="H53" s="131"/>
      <c r="I53" s="131"/>
      <c r="J53" s="131"/>
    </row>
    <row r="54" spans="2:10" ht="15" customHeight="1">
      <c r="B54" s="87" t="s">
        <v>291</v>
      </c>
      <c r="C54" t="s">
        <v>292</v>
      </c>
      <c r="D54" s="306" t="s">
        <v>288</v>
      </c>
    </row>
    <row r="55" spans="2:10" ht="7.5" customHeight="1"/>
    <row r="56" spans="2:10" ht="15" customHeight="1">
      <c r="B56" s="396" t="s">
        <v>293</v>
      </c>
      <c r="C56" s="397" t="s">
        <v>294</v>
      </c>
      <c r="D56" t="s">
        <v>295</v>
      </c>
    </row>
    <row r="57" spans="2:10" ht="15" customHeight="1">
      <c r="B57" s="396" t="s">
        <v>293</v>
      </c>
      <c r="C57" s="397" t="s">
        <v>288</v>
      </c>
      <c r="D57" t="s">
        <v>296</v>
      </c>
    </row>
    <row r="58" spans="2:10" ht="15" customHeight="1"/>
    <row r="59" spans="2:10" ht="20.100000000000001" customHeight="1">
      <c r="B59" s="365" t="s">
        <v>298</v>
      </c>
      <c r="C59" s="131"/>
      <c r="D59" s="131"/>
      <c r="E59" s="89"/>
    </row>
    <row r="60" spans="2:10" ht="9.9499999999999993" customHeight="1"/>
    <row r="61" spans="2:10" ht="15" customHeight="1">
      <c r="B61" s="87" t="s">
        <v>134</v>
      </c>
      <c r="C61" s="118" t="s">
        <v>77</v>
      </c>
      <c r="D61" s="312"/>
    </row>
    <row r="62" spans="2:10" ht="7.5" customHeight="1"/>
    <row r="63" spans="2:10" ht="15">
      <c r="C63" s="302" t="s">
        <v>458</v>
      </c>
      <c r="D63" s="303"/>
      <c r="E63" s="302"/>
    </row>
    <row r="64" spans="2:10" ht="12">
      <c r="C64" s="501" t="s">
        <v>464</v>
      </c>
      <c r="D64" s="502">
        <v>0.64151100000000005</v>
      </c>
      <c r="E64" s="498"/>
    </row>
    <row r="65" spans="3:5" ht="12">
      <c r="C65" s="501" t="s">
        <v>465</v>
      </c>
      <c r="D65" s="502">
        <v>0.58125599999999999</v>
      </c>
      <c r="E65" s="499"/>
    </row>
    <row r="66" spans="3:5" ht="12">
      <c r="C66" s="501" t="s">
        <v>466</v>
      </c>
      <c r="D66" s="502">
        <v>0.61937399999999998</v>
      </c>
      <c r="E66" s="499"/>
    </row>
    <row r="67" spans="3:5" ht="12">
      <c r="C67" s="501" t="s">
        <v>467</v>
      </c>
      <c r="D67" s="502">
        <v>0.60650899999999996</v>
      </c>
      <c r="E67" s="499"/>
    </row>
    <row r="68" spans="3:5" ht="12">
      <c r="C68" s="501" t="s">
        <v>468</v>
      </c>
      <c r="D68" s="502">
        <v>0.59448400000000001</v>
      </c>
      <c r="E68" s="499"/>
    </row>
    <row r="69" spans="3:5" ht="12">
      <c r="C69" s="501" t="s">
        <v>469</v>
      </c>
      <c r="D69" s="502">
        <f>AVERAGE(D64:D68)</f>
        <v>0.60862680000000002</v>
      </c>
      <c r="E69" s="499"/>
    </row>
    <row r="70" spans="3:5" ht="15" customHeight="1">
      <c r="C70" s="498"/>
      <c r="D70" s="500"/>
      <c r="E70" s="500"/>
    </row>
    <row r="71" spans="3:5">
      <c r="C71" s="290"/>
    </row>
    <row r="72" spans="3:5">
      <c r="C72" s="290" t="s">
        <v>232</v>
      </c>
    </row>
    <row r="73" spans="3:5">
      <c r="C73" s="290" t="s">
        <v>155</v>
      </c>
    </row>
    <row r="74" spans="3:5">
      <c r="C74" s="291" t="s">
        <v>156</v>
      </c>
    </row>
    <row r="75" spans="3:5">
      <c r="C75" s="291" t="s">
        <v>157</v>
      </c>
    </row>
    <row r="76" spans="3:5">
      <c r="C76" s="291" t="s">
        <v>158</v>
      </c>
    </row>
    <row r="77" spans="3:5">
      <c r="C77" s="8"/>
    </row>
  </sheetData>
  <mergeCells count="3">
    <mergeCell ref="B5:C5"/>
    <mergeCell ref="D5:J5"/>
    <mergeCell ref="C9:D9"/>
  </mergeCells>
  <phoneticPr fontId="5"/>
  <dataValidations count="3">
    <dataValidation type="list" allowBlank="1" showInputMessage="1" showErrorMessage="1" sqref="E9">
      <formula1>$C$72:$C$76</formula1>
    </dataValidation>
    <dataValidation type="list" allowBlank="1" showInputMessage="1" showErrorMessage="1" sqref="WVL5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formula1>$C$49:$C$50</formula1>
    </dataValidation>
    <dataValidation type="list" allowBlank="1" showInputMessage="1" showErrorMessage="1" sqref="D54">
      <formula1>$C$56:$C$57</formula1>
    </dataValidation>
  </dataValidations>
  <printOptions horizontalCentered="1"/>
  <pageMargins left="0.70866141732283472" right="0.70866141732283472" top="0.74803149606299213" bottom="0.74803149606299213" header="0.31496062992125984" footer="0.31496062992125984"/>
  <pageSetup paperSize="9" scale="85" orientation="portrait" horizontalDpi="300" verticalDpi="300" r:id="rId1"/>
  <rowBreaks count="2" manualBreakCount="2">
    <brk id="70" max="9" man="1"/>
    <brk id="7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I43"/>
  <sheetViews>
    <sheetView showGridLines="0" zoomScaleNormal="100" workbookViewId="0"/>
  </sheetViews>
  <sheetFormatPr defaultColWidth="9.33203125" defaultRowHeight="11.25"/>
  <cols>
    <col min="1" max="1" width="9.33203125" style="165"/>
    <col min="2" max="2" width="4.6640625" style="165" customWidth="1"/>
    <col min="3" max="3" width="23.33203125" style="165" customWidth="1"/>
    <col min="4" max="5" width="15.6640625" style="165" customWidth="1"/>
    <col min="6" max="6" width="15.6640625" style="165" bestFit="1" customWidth="1"/>
    <col min="7" max="16384" width="9.33203125" style="165"/>
  </cols>
  <sheetData>
    <row r="1" spans="1:8" ht="18" customHeight="1">
      <c r="A1" s="405" t="s">
        <v>81</v>
      </c>
      <c r="B1" s="164"/>
      <c r="C1" s="164"/>
      <c r="D1" s="164"/>
      <c r="E1" s="164"/>
      <c r="F1" s="164"/>
      <c r="G1" s="164"/>
      <c r="H1" s="164"/>
    </row>
    <row r="2" spans="1:8" ht="18" customHeight="1">
      <c r="A2" s="164"/>
      <c r="B2" s="164"/>
      <c r="C2" s="164"/>
      <c r="D2" s="164"/>
      <c r="E2" s="164"/>
      <c r="F2" s="164"/>
      <c r="G2" s="164"/>
      <c r="H2" s="164"/>
    </row>
    <row r="3" spans="1:8" ht="20.100000000000001" customHeight="1">
      <c r="A3" s="388" t="s">
        <v>111</v>
      </c>
      <c r="B3" s="193"/>
      <c r="C3" s="193"/>
      <c r="D3" s="166"/>
      <c r="E3" s="166"/>
      <c r="F3" s="166"/>
      <c r="G3" s="167"/>
      <c r="H3" s="167"/>
    </row>
    <row r="4" spans="1:8" ht="30" customHeight="1">
      <c r="A4" s="164"/>
      <c r="B4" s="554">
        <f>+データ入力表!D5</f>
        <v>0</v>
      </c>
      <c r="C4" s="554"/>
      <c r="D4" s="554"/>
      <c r="E4" s="554"/>
      <c r="F4" s="554"/>
      <c r="G4" s="554"/>
      <c r="H4" s="554"/>
    </row>
    <row r="5" spans="1:8" ht="18" customHeight="1">
      <c r="A5" s="164"/>
      <c r="B5" s="168"/>
      <c r="C5" s="168"/>
      <c r="D5" s="168"/>
      <c r="E5" s="168"/>
      <c r="F5" s="168"/>
      <c r="G5" s="168"/>
      <c r="H5" s="168"/>
    </row>
    <row r="6" spans="1:8" ht="20.100000000000001" customHeight="1">
      <c r="A6" s="388" t="s">
        <v>112</v>
      </c>
      <c r="B6" s="164"/>
      <c r="C6" s="168"/>
      <c r="D6" s="168"/>
      <c r="E6" s="168"/>
      <c r="F6" s="168"/>
      <c r="G6" s="164"/>
      <c r="H6" s="164"/>
    </row>
    <row r="7" spans="1:8" ht="36" customHeight="1">
      <c r="A7" s="164"/>
      <c r="B7" s="555"/>
      <c r="C7" s="556"/>
      <c r="D7" s="556"/>
      <c r="E7" s="556"/>
      <c r="F7" s="556"/>
      <c r="G7" s="556"/>
      <c r="H7" s="557"/>
    </row>
    <row r="8" spans="1:8" ht="18" customHeight="1">
      <c r="A8" s="164"/>
      <c r="B8" s="164"/>
      <c r="C8" s="164"/>
      <c r="D8" s="164"/>
      <c r="E8" s="164"/>
      <c r="F8" s="164"/>
      <c r="G8" s="164"/>
      <c r="H8" s="164"/>
    </row>
    <row r="9" spans="1:8" ht="20.100000000000001" customHeight="1">
      <c r="A9" s="389" t="s">
        <v>113</v>
      </c>
      <c r="B9" s="164"/>
      <c r="C9" s="164"/>
      <c r="D9" s="169"/>
      <c r="E9" s="164"/>
      <c r="F9" s="164"/>
      <c r="G9" s="164"/>
      <c r="H9" s="164"/>
    </row>
    <row r="10" spans="1:8" ht="20.100000000000001" customHeight="1">
      <c r="A10" s="389"/>
      <c r="B10" s="164"/>
      <c r="C10" s="164"/>
      <c r="D10" s="169" t="str">
        <f>+"(単位："&amp;データ入力表!E9&amp;")"</f>
        <v>(単位：円)</v>
      </c>
      <c r="E10" s="164"/>
      <c r="F10" s="164"/>
      <c r="G10" s="164"/>
      <c r="H10" s="164"/>
    </row>
    <row r="11" spans="1:8" ht="18" customHeight="1">
      <c r="A11" s="164"/>
      <c r="B11" s="170" t="s">
        <v>272</v>
      </c>
      <c r="C11" s="171"/>
      <c r="D11" s="172">
        <f>計算!C41</f>
        <v>0</v>
      </c>
      <c r="E11" s="164"/>
      <c r="F11" s="164"/>
      <c r="G11" s="164"/>
      <c r="H11" s="164"/>
    </row>
    <row r="12" spans="1:8" ht="18" customHeight="1">
      <c r="A12" s="164"/>
      <c r="B12" s="170" t="s">
        <v>273</v>
      </c>
      <c r="C12" s="171"/>
      <c r="D12" s="172">
        <f>計算!D41</f>
        <v>0</v>
      </c>
      <c r="E12" s="164"/>
      <c r="F12" s="164"/>
      <c r="G12" s="164"/>
      <c r="H12" s="164"/>
    </row>
    <row r="13" spans="1:8" ht="18" customHeight="1">
      <c r="A13" s="164"/>
      <c r="B13" s="170" t="s">
        <v>50</v>
      </c>
      <c r="C13" s="171"/>
      <c r="D13" s="189">
        <f>+データ入力表!D61</f>
        <v>0</v>
      </c>
      <c r="E13" s="173" t="s">
        <v>116</v>
      </c>
      <c r="F13" s="173"/>
      <c r="G13" s="173"/>
      <c r="H13" s="173"/>
    </row>
    <row r="14" spans="1:8" ht="18" customHeight="1">
      <c r="A14" s="164"/>
      <c r="B14" s="164"/>
      <c r="C14" s="164"/>
      <c r="D14" s="164"/>
      <c r="E14" s="164"/>
      <c r="F14" s="164"/>
      <c r="G14" s="164"/>
      <c r="H14" s="164"/>
    </row>
    <row r="15" spans="1:8" ht="20.100000000000001" customHeight="1">
      <c r="A15" s="389" t="s">
        <v>114</v>
      </c>
      <c r="B15" s="164"/>
      <c r="C15" s="164"/>
      <c r="D15" s="164"/>
      <c r="E15" s="164"/>
      <c r="F15" s="164"/>
      <c r="G15" s="164"/>
      <c r="H15" s="169"/>
    </row>
    <row r="16" spans="1:8" ht="20.100000000000001" customHeight="1">
      <c r="A16" s="390" t="s">
        <v>271</v>
      </c>
      <c r="B16" s="164"/>
      <c r="C16" s="164"/>
      <c r="D16" s="164"/>
      <c r="E16" s="164"/>
      <c r="F16" s="164"/>
      <c r="G16" s="164"/>
      <c r="H16" s="169"/>
    </row>
    <row r="17" spans="1:9" ht="18" customHeight="1">
      <c r="A17" s="164"/>
      <c r="B17" s="164"/>
      <c r="C17" s="164"/>
      <c r="D17" s="164"/>
      <c r="E17" s="164"/>
      <c r="F17" s="164"/>
      <c r="G17" s="164"/>
      <c r="H17" s="169" t="str">
        <f>+"(単位："&amp;データ入力表!E9&amp;"、人、倍）"</f>
        <v>(単位：円、人、倍）</v>
      </c>
    </row>
    <row r="18" spans="1:9" ht="18" customHeight="1">
      <c r="A18" s="164"/>
      <c r="B18" s="174"/>
      <c r="C18" s="175"/>
      <c r="D18" s="174" t="s">
        <v>82</v>
      </c>
      <c r="E18" s="175"/>
      <c r="F18" s="176"/>
      <c r="G18" s="174" t="s">
        <v>244</v>
      </c>
      <c r="H18" s="177"/>
    </row>
    <row r="19" spans="1:9" ht="18" customHeight="1">
      <c r="A19" s="164"/>
      <c r="B19" s="178"/>
      <c r="C19" s="168" t="s">
        <v>83</v>
      </c>
      <c r="D19" s="178"/>
      <c r="E19" s="174" t="s">
        <v>84</v>
      </c>
      <c r="F19" s="176"/>
      <c r="G19" s="179"/>
      <c r="H19" s="180" t="s">
        <v>85</v>
      </c>
    </row>
    <row r="20" spans="1:9" ht="18" customHeight="1">
      <c r="A20" s="164"/>
      <c r="B20" s="178"/>
      <c r="C20" s="168"/>
      <c r="D20" s="178"/>
      <c r="E20" s="178" t="s">
        <v>86</v>
      </c>
      <c r="F20" s="181" t="s">
        <v>89</v>
      </c>
      <c r="G20" s="179"/>
      <c r="H20" s="180" t="s">
        <v>90</v>
      </c>
    </row>
    <row r="21" spans="1:9" ht="18" customHeight="1">
      <c r="A21" s="164"/>
      <c r="B21" s="182"/>
      <c r="C21" s="183"/>
      <c r="D21" s="182"/>
      <c r="E21" s="184"/>
      <c r="F21" s="185" t="s">
        <v>87</v>
      </c>
      <c r="G21" s="186"/>
      <c r="H21" s="187" t="s">
        <v>88</v>
      </c>
    </row>
    <row r="22" spans="1:9" ht="18" customHeight="1">
      <c r="A22" s="164"/>
      <c r="B22" s="178" t="s">
        <v>42</v>
      </c>
      <c r="C22" s="168"/>
      <c r="D22" s="178">
        <f>+②表!R45</f>
        <v>0</v>
      </c>
      <c r="E22" s="178">
        <f>+②表!S45</f>
        <v>0</v>
      </c>
      <c r="F22" s="178">
        <f>+②表!T45</f>
        <v>0</v>
      </c>
      <c r="G22" s="178">
        <f>+②表!U45</f>
        <v>0</v>
      </c>
      <c r="H22" s="178">
        <f>+②表!V45</f>
        <v>0</v>
      </c>
      <c r="I22" s="191"/>
    </row>
    <row r="23" spans="1:9" ht="18" customHeight="1">
      <c r="A23" s="164"/>
      <c r="B23" s="178"/>
      <c r="C23" s="313" t="s">
        <v>235</v>
      </c>
      <c r="D23" s="314">
        <f>+②表!C45</f>
        <v>0</v>
      </c>
      <c r="E23" s="314">
        <f>+②表!D45</f>
        <v>0</v>
      </c>
      <c r="F23" s="314">
        <f>+②表!E45</f>
        <v>0</v>
      </c>
      <c r="G23" s="314">
        <f>+②表!F45</f>
        <v>0</v>
      </c>
      <c r="H23" s="314">
        <f>+②表!G45</f>
        <v>0</v>
      </c>
    </row>
    <row r="24" spans="1:9" ht="18" customHeight="1">
      <c r="A24" s="164"/>
      <c r="B24" s="190"/>
      <c r="C24" s="315" t="s">
        <v>103</v>
      </c>
      <c r="D24" s="316">
        <f>+②表!H45</f>
        <v>0</v>
      </c>
      <c r="E24" s="316">
        <f>+②表!I45</f>
        <v>0</v>
      </c>
      <c r="F24" s="316">
        <f>+②表!J45</f>
        <v>0</v>
      </c>
      <c r="G24" s="316">
        <f>+②表!K45</f>
        <v>0</v>
      </c>
      <c r="H24" s="316">
        <f>+②表!L45</f>
        <v>0</v>
      </c>
    </row>
    <row r="25" spans="1:9" ht="18" customHeight="1">
      <c r="A25" s="164"/>
      <c r="B25" s="182"/>
      <c r="C25" s="317" t="s">
        <v>104</v>
      </c>
      <c r="D25" s="318">
        <f>+②表!M45</f>
        <v>0</v>
      </c>
      <c r="E25" s="318">
        <f>+②表!N45</f>
        <v>0</v>
      </c>
      <c r="F25" s="318">
        <f>+②表!O45</f>
        <v>0</v>
      </c>
      <c r="G25" s="318">
        <f>+②表!P45</f>
        <v>0</v>
      </c>
      <c r="H25" s="318">
        <f>+②表!Q45</f>
        <v>0</v>
      </c>
    </row>
    <row r="26" spans="1:9" ht="18" customHeight="1">
      <c r="A26" s="164"/>
      <c r="B26" s="170" t="s">
        <v>459</v>
      </c>
      <c r="C26" s="171"/>
      <c r="D26" s="192" t="e">
        <f>+D22/D11</f>
        <v>#DIV/0!</v>
      </c>
      <c r="E26" s="286" t="s">
        <v>151</v>
      </c>
      <c r="F26" s="188"/>
      <c r="G26" s="188"/>
      <c r="H26" s="188"/>
    </row>
    <row r="27" spans="1:9" ht="18" customHeight="1">
      <c r="A27" s="164"/>
      <c r="B27" s="168"/>
      <c r="C27" s="175"/>
      <c r="D27" s="387"/>
      <c r="E27" s="286"/>
      <c r="F27" s="188"/>
      <c r="G27" s="188"/>
      <c r="H27" s="188"/>
    </row>
    <row r="28" spans="1:9" ht="20.100000000000001" customHeight="1">
      <c r="A28" s="389" t="s">
        <v>433</v>
      </c>
      <c r="B28" s="164"/>
      <c r="C28" s="168"/>
      <c r="D28" s="164"/>
      <c r="E28" s="164"/>
      <c r="F28" s="164"/>
      <c r="G28" s="164"/>
      <c r="H28" s="164"/>
    </row>
    <row r="29" spans="1:9" ht="18" customHeight="1">
      <c r="A29" s="164"/>
      <c r="B29" s="553" t="s">
        <v>434</v>
      </c>
      <c r="C29" s="553"/>
      <c r="D29" s="172">
        <f>②表!W45</f>
        <v>0</v>
      </c>
      <c r="E29" s="168"/>
      <c r="F29" s="164"/>
      <c r="G29" s="164"/>
      <c r="H29" s="164"/>
    </row>
    <row r="30" spans="1:9" ht="18" customHeight="1">
      <c r="A30" s="164"/>
      <c r="B30" s="164"/>
      <c r="C30" s="164"/>
      <c r="D30" s="164"/>
      <c r="E30" s="164"/>
      <c r="F30" s="164"/>
      <c r="G30" s="164"/>
      <c r="H30" s="164"/>
    </row>
    <row r="31" spans="1:9" ht="20.100000000000001" customHeight="1">
      <c r="A31" s="391" t="s">
        <v>115</v>
      </c>
      <c r="B31" s="164"/>
      <c r="C31" s="164"/>
      <c r="D31" s="164"/>
      <c r="E31" s="164"/>
      <c r="F31" s="164"/>
      <c r="G31" s="164"/>
      <c r="H31" s="164"/>
    </row>
    <row r="32" spans="1:9" ht="18" customHeight="1">
      <c r="A32" s="164"/>
      <c r="B32" s="165" t="s">
        <v>105</v>
      </c>
      <c r="D32" s="164"/>
      <c r="E32" s="164"/>
      <c r="F32" s="164"/>
      <c r="G32" s="164"/>
      <c r="H32" s="164"/>
    </row>
    <row r="33" spans="1:8" ht="18" customHeight="1">
      <c r="A33" s="164"/>
      <c r="B33" s="165" t="s">
        <v>106</v>
      </c>
      <c r="D33" s="164"/>
      <c r="E33" s="164"/>
      <c r="F33" s="164"/>
      <c r="G33" s="164"/>
      <c r="H33" s="164"/>
    </row>
    <row r="34" spans="1:8" ht="18" customHeight="1">
      <c r="A34" s="164"/>
      <c r="B34" s="165" t="s">
        <v>107</v>
      </c>
      <c r="D34" s="164"/>
      <c r="E34" s="164"/>
      <c r="F34" s="164"/>
      <c r="G34" s="164"/>
      <c r="H34" s="164"/>
    </row>
    <row r="35" spans="1:8" ht="18" customHeight="1">
      <c r="A35" s="164"/>
      <c r="B35" s="165" t="s">
        <v>108</v>
      </c>
      <c r="D35" s="164"/>
      <c r="E35" s="164"/>
      <c r="F35" s="164"/>
      <c r="G35" s="164"/>
      <c r="H35" s="164"/>
    </row>
    <row r="36" spans="1:8" ht="18" customHeight="1">
      <c r="A36" s="164"/>
      <c r="B36" s="165" t="s">
        <v>109</v>
      </c>
      <c r="D36" s="164"/>
      <c r="E36" s="164"/>
      <c r="F36" s="164"/>
      <c r="G36" s="164"/>
      <c r="H36" s="164"/>
    </row>
    <row r="37" spans="1:8" ht="18" customHeight="1">
      <c r="A37" s="164"/>
      <c r="B37" s="165" t="s">
        <v>154</v>
      </c>
      <c r="D37" s="164"/>
      <c r="E37" s="164"/>
      <c r="F37" s="164"/>
      <c r="G37" s="164"/>
      <c r="H37" s="164"/>
    </row>
    <row r="38" spans="1:8" ht="18" customHeight="1">
      <c r="A38" s="164"/>
      <c r="B38" s="165" t="s">
        <v>153</v>
      </c>
      <c r="D38" s="164"/>
      <c r="E38" s="164"/>
      <c r="F38" s="164"/>
      <c r="G38" s="164"/>
      <c r="H38" s="164"/>
    </row>
    <row r="39" spans="1:8" ht="18" customHeight="1">
      <c r="A39" s="164"/>
      <c r="B39" s="165" t="s">
        <v>110</v>
      </c>
      <c r="D39" s="164"/>
      <c r="E39" s="164"/>
      <c r="F39" s="164"/>
      <c r="G39" s="164"/>
      <c r="H39" s="164"/>
    </row>
    <row r="40" spans="1:8">
      <c r="A40" s="164"/>
      <c r="D40" s="164"/>
      <c r="E40" s="164"/>
      <c r="F40" s="164"/>
      <c r="G40" s="164"/>
      <c r="H40" s="164"/>
    </row>
    <row r="41" spans="1:8">
      <c r="A41" s="164"/>
      <c r="B41" s="164"/>
      <c r="C41" s="164"/>
      <c r="D41" s="164"/>
      <c r="E41" s="164"/>
      <c r="F41" s="164"/>
      <c r="G41" s="164"/>
      <c r="H41" s="164"/>
    </row>
    <row r="42" spans="1:8">
      <c r="A42" s="164"/>
      <c r="B42" s="164"/>
      <c r="C42" s="164"/>
      <c r="D42" s="164"/>
      <c r="E42" s="164"/>
      <c r="F42" s="164"/>
      <c r="G42" s="164"/>
      <c r="H42" s="164"/>
    </row>
    <row r="43" spans="1:8">
      <c r="A43" s="164"/>
      <c r="B43" s="173"/>
      <c r="C43" s="173"/>
      <c r="D43" s="173"/>
      <c r="E43" s="173"/>
      <c r="F43" s="173"/>
      <c r="G43" s="173"/>
      <c r="H43" s="173"/>
    </row>
  </sheetData>
  <mergeCells count="3">
    <mergeCell ref="B29:C29"/>
    <mergeCell ref="B4:H4"/>
    <mergeCell ref="B7:H7"/>
  </mergeCells>
  <phoneticPr fontId="5"/>
  <pageMargins left="0.7" right="0.7" top="0.75" bottom="0.75" header="0.3" footer="0.3"/>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W46"/>
  <sheetViews>
    <sheetView showGridLines="0" zoomScaleNormal="100" workbookViewId="0">
      <pane xSplit="2" ySplit="8" topLeftCell="C9" activePane="bottomRight" state="frozen"/>
      <selection activeCell="H24" sqref="H24"/>
      <selection pane="topRight" activeCell="H24" sqref="H24"/>
      <selection pane="bottomLeft" activeCell="H24" sqref="H24"/>
      <selection pane="bottomRight"/>
    </sheetView>
  </sheetViews>
  <sheetFormatPr defaultColWidth="9.33203125" defaultRowHeight="11.25"/>
  <cols>
    <col min="1" max="1" width="4.6640625" style="31" bestFit="1" customWidth="1"/>
    <col min="2" max="2" width="27.1640625" style="31" bestFit="1" customWidth="1"/>
    <col min="3" max="3" width="9.5" style="31" bestFit="1" customWidth="1"/>
    <col min="4" max="22" width="9.33203125" style="31"/>
    <col min="23" max="23" width="9.6640625" style="31" bestFit="1" customWidth="1"/>
    <col min="24" max="16384" width="9.33203125" style="31"/>
  </cols>
  <sheetData>
    <row r="1" spans="1:23" ht="18.75" customHeight="1">
      <c r="A1" s="406" t="s">
        <v>322</v>
      </c>
      <c r="D1" s="285"/>
      <c r="E1" s="284"/>
      <c r="F1" s="120" t="s">
        <v>323</v>
      </c>
      <c r="G1" s="31">
        <f>+データ入力表!D5</f>
        <v>0</v>
      </c>
      <c r="V1" s="120"/>
    </row>
    <row r="2" spans="1:23" s="284" customFormat="1" ht="23.25" customHeight="1">
      <c r="V2" s="285"/>
      <c r="W2" s="285" t="str">
        <f>+"（単位："&amp;データ入力表!E9&amp;"、人）"</f>
        <v>（単位：円、人）</v>
      </c>
    </row>
    <row r="3" spans="1:23" ht="15" customHeight="1">
      <c r="A3" s="132"/>
      <c r="B3" s="197"/>
      <c r="C3" s="221" t="s">
        <v>98</v>
      </c>
      <c r="D3" s="222"/>
      <c r="E3" s="222"/>
      <c r="F3" s="222"/>
      <c r="G3" s="222"/>
      <c r="H3" s="231" t="s">
        <v>99</v>
      </c>
      <c r="I3" s="232"/>
      <c r="J3" s="232"/>
      <c r="K3" s="232"/>
      <c r="L3" s="232"/>
      <c r="M3" s="241" t="s">
        <v>100</v>
      </c>
      <c r="N3" s="242"/>
      <c r="O3" s="242"/>
      <c r="P3" s="242"/>
      <c r="Q3" s="242"/>
      <c r="R3" s="55" t="s">
        <v>101</v>
      </c>
      <c r="S3" s="62"/>
      <c r="T3" s="62"/>
      <c r="U3" s="62"/>
      <c r="V3" s="62"/>
      <c r="W3" s="558" t="s">
        <v>457</v>
      </c>
    </row>
    <row r="4" spans="1:23" ht="15" customHeight="1">
      <c r="A4" s="134"/>
      <c r="B4" s="205"/>
      <c r="C4" s="219" t="s">
        <v>91</v>
      </c>
      <c r="D4" s="211"/>
      <c r="E4" s="212"/>
      <c r="F4" s="319"/>
      <c r="G4" s="319"/>
      <c r="H4" s="224" t="s">
        <v>91</v>
      </c>
      <c r="I4" s="225"/>
      <c r="J4" s="226"/>
      <c r="K4" s="330"/>
      <c r="L4" s="330"/>
      <c r="M4" s="234" t="s">
        <v>91</v>
      </c>
      <c r="N4" s="235"/>
      <c r="O4" s="236"/>
      <c r="P4" s="341"/>
      <c r="Q4" s="341"/>
      <c r="R4" s="32" t="s">
        <v>91</v>
      </c>
      <c r="S4" s="119"/>
      <c r="T4" s="33"/>
      <c r="U4" s="63"/>
      <c r="V4" s="63"/>
      <c r="W4" s="558"/>
    </row>
    <row r="5" spans="1:23" ht="15" customHeight="1">
      <c r="A5" s="134"/>
      <c r="B5" s="205" t="s">
        <v>92</v>
      </c>
      <c r="C5" s="320"/>
      <c r="D5" s="321" t="s">
        <v>93</v>
      </c>
      <c r="E5" s="322"/>
      <c r="F5" s="323" t="s">
        <v>243</v>
      </c>
      <c r="G5" s="323" t="s">
        <v>102</v>
      </c>
      <c r="H5" s="331"/>
      <c r="I5" s="332" t="s">
        <v>93</v>
      </c>
      <c r="J5" s="333"/>
      <c r="K5" s="334" t="s">
        <v>243</v>
      </c>
      <c r="L5" s="334" t="s">
        <v>102</v>
      </c>
      <c r="M5" s="342"/>
      <c r="N5" s="343" t="s">
        <v>93</v>
      </c>
      <c r="O5" s="344"/>
      <c r="P5" s="345" t="s">
        <v>243</v>
      </c>
      <c r="Q5" s="345" t="s">
        <v>102</v>
      </c>
      <c r="R5" s="64"/>
      <c r="S5" s="135" t="s">
        <v>93</v>
      </c>
      <c r="T5" s="91"/>
      <c r="U5" s="136" t="s">
        <v>243</v>
      </c>
      <c r="V5" s="136" t="s">
        <v>102</v>
      </c>
      <c r="W5" s="558"/>
    </row>
    <row r="6" spans="1:23" ht="15" customHeight="1">
      <c r="A6" s="134"/>
      <c r="B6" s="205"/>
      <c r="C6" s="320"/>
      <c r="D6" s="324"/>
      <c r="E6" s="325" t="s">
        <v>94</v>
      </c>
      <c r="F6" s="326" t="s">
        <v>95</v>
      </c>
      <c r="G6" s="326" t="s">
        <v>95</v>
      </c>
      <c r="H6" s="331"/>
      <c r="I6" s="335"/>
      <c r="J6" s="336" t="s">
        <v>94</v>
      </c>
      <c r="K6" s="337" t="s">
        <v>95</v>
      </c>
      <c r="L6" s="337" t="s">
        <v>95</v>
      </c>
      <c r="M6" s="342"/>
      <c r="N6" s="346"/>
      <c r="O6" s="347" t="s">
        <v>94</v>
      </c>
      <c r="P6" s="348" t="s">
        <v>95</v>
      </c>
      <c r="Q6" s="348" t="s">
        <v>95</v>
      </c>
      <c r="R6" s="64"/>
      <c r="S6" s="137"/>
      <c r="T6" s="138" t="s">
        <v>94</v>
      </c>
      <c r="U6" s="60" t="s">
        <v>95</v>
      </c>
      <c r="V6" s="60" t="s">
        <v>95</v>
      </c>
      <c r="W6" s="558"/>
    </row>
    <row r="7" spans="1:23" ht="15" customHeight="1">
      <c r="A7" s="139"/>
      <c r="B7" s="200"/>
      <c r="C7" s="220"/>
      <c r="D7" s="327"/>
      <c r="E7" s="328" t="s">
        <v>96</v>
      </c>
      <c r="F7" s="329"/>
      <c r="G7" s="329"/>
      <c r="H7" s="227"/>
      <c r="I7" s="338"/>
      <c r="J7" s="339" t="s">
        <v>96</v>
      </c>
      <c r="K7" s="340"/>
      <c r="L7" s="340"/>
      <c r="M7" s="237"/>
      <c r="N7" s="349"/>
      <c r="O7" s="350" t="s">
        <v>96</v>
      </c>
      <c r="P7" s="351"/>
      <c r="Q7" s="351"/>
      <c r="R7" s="34"/>
      <c r="S7" s="141"/>
      <c r="T7" s="142" t="s">
        <v>96</v>
      </c>
      <c r="U7" s="61"/>
      <c r="V7" s="61"/>
      <c r="W7" s="558"/>
    </row>
    <row r="8" spans="1:23" hidden="1">
      <c r="A8" s="134"/>
      <c r="B8" s="205"/>
      <c r="C8" s="64"/>
      <c r="D8" s="137"/>
      <c r="E8" s="153"/>
      <c r="F8" s="60"/>
      <c r="G8" s="60"/>
      <c r="H8" s="64"/>
      <c r="I8" s="137"/>
      <c r="J8" s="153"/>
      <c r="K8" s="60"/>
      <c r="L8" s="60"/>
      <c r="M8" s="64"/>
      <c r="N8" s="137"/>
      <c r="O8" s="153"/>
      <c r="P8" s="60"/>
      <c r="Q8" s="60"/>
      <c r="R8" s="64" t="s">
        <v>91</v>
      </c>
      <c r="S8" s="137" t="s">
        <v>93</v>
      </c>
      <c r="T8" s="153" t="s">
        <v>117</v>
      </c>
      <c r="U8" s="60"/>
      <c r="V8" s="60"/>
      <c r="W8" s="60"/>
    </row>
    <row r="9" spans="1:23" ht="15" customHeight="1">
      <c r="A9" s="143">
        <v>1</v>
      </c>
      <c r="B9" s="56" t="s">
        <v>0</v>
      </c>
      <c r="C9" s="148">
        <f>計算!D5</f>
        <v>0</v>
      </c>
      <c r="D9" s="149">
        <f>計算!E5</f>
        <v>0</v>
      </c>
      <c r="E9" s="150">
        <f>計算!F5</f>
        <v>0</v>
      </c>
      <c r="F9" s="63">
        <f>計算!X5</f>
        <v>0</v>
      </c>
      <c r="G9" s="63">
        <f>計算!AB5</f>
        <v>0</v>
      </c>
      <c r="H9" s="148">
        <f>計算!J5</f>
        <v>0</v>
      </c>
      <c r="I9" s="149">
        <f>計算!K5</f>
        <v>0</v>
      </c>
      <c r="J9" s="150">
        <f>計算!L5</f>
        <v>0</v>
      </c>
      <c r="K9" s="63">
        <f>計算!Y5</f>
        <v>0</v>
      </c>
      <c r="L9" s="63">
        <f>計算!AC5</f>
        <v>0</v>
      </c>
      <c r="M9" s="148">
        <f>計算!R5</f>
        <v>0</v>
      </c>
      <c r="N9" s="149">
        <f>計算!S5</f>
        <v>0</v>
      </c>
      <c r="O9" s="150">
        <f>計算!T5</f>
        <v>0</v>
      </c>
      <c r="P9" s="63">
        <f>計算!Z5</f>
        <v>0</v>
      </c>
      <c r="Q9" s="63">
        <f>計算!AD5</f>
        <v>0</v>
      </c>
      <c r="R9" s="148">
        <f>+C9+H9+M9</f>
        <v>0</v>
      </c>
      <c r="S9" s="149">
        <f>+D9+I9+N9</f>
        <v>0</v>
      </c>
      <c r="T9" s="150">
        <f>+E9+J9+O9</f>
        <v>0</v>
      </c>
      <c r="U9" s="63">
        <f>+F9+K9+P9</f>
        <v>0</v>
      </c>
      <c r="V9" s="63">
        <f>+G9+L9+Q9</f>
        <v>0</v>
      </c>
      <c r="W9" s="63">
        <f>SUM(計算!AV5:AX5)</f>
        <v>0</v>
      </c>
    </row>
    <row r="10" spans="1:23" ht="15" customHeight="1">
      <c r="A10" s="143">
        <v>2</v>
      </c>
      <c r="B10" s="56" t="s">
        <v>1</v>
      </c>
      <c r="C10" s="151">
        <f>計算!D6</f>
        <v>0</v>
      </c>
      <c r="D10" s="152">
        <f>計算!E6</f>
        <v>0</v>
      </c>
      <c r="E10" s="153">
        <f>計算!F6</f>
        <v>0</v>
      </c>
      <c r="F10" s="60">
        <f>計算!X6</f>
        <v>0</v>
      </c>
      <c r="G10" s="60">
        <f>計算!AB6</f>
        <v>0</v>
      </c>
      <c r="H10" s="151">
        <f>計算!J6</f>
        <v>0</v>
      </c>
      <c r="I10" s="152">
        <f>計算!K6</f>
        <v>0</v>
      </c>
      <c r="J10" s="153">
        <f>計算!L6</f>
        <v>0</v>
      </c>
      <c r="K10" s="60">
        <f>計算!Y6</f>
        <v>0</v>
      </c>
      <c r="L10" s="60">
        <f>計算!AC6</f>
        <v>0</v>
      </c>
      <c r="M10" s="151">
        <f>計算!R6</f>
        <v>0</v>
      </c>
      <c r="N10" s="152">
        <f>計算!S6</f>
        <v>0</v>
      </c>
      <c r="O10" s="153">
        <f>計算!T6</f>
        <v>0</v>
      </c>
      <c r="P10" s="60">
        <f>計算!Z6</f>
        <v>0</v>
      </c>
      <c r="Q10" s="60">
        <f>計算!AD6</f>
        <v>0</v>
      </c>
      <c r="R10" s="151">
        <f t="shared" ref="R10:R44" si="0">+C10+H10+M10</f>
        <v>0</v>
      </c>
      <c r="S10" s="152">
        <f t="shared" ref="S10:S44" si="1">+D10+I10+N10</f>
        <v>0</v>
      </c>
      <c r="T10" s="153">
        <f t="shared" ref="T10:T44" si="2">+E10+J10+O10</f>
        <v>0</v>
      </c>
      <c r="U10" s="60">
        <f t="shared" ref="U10:U44" si="3">+F10+K10+P10</f>
        <v>0</v>
      </c>
      <c r="V10" s="60">
        <f t="shared" ref="V10:V44" si="4">+G10+L10+Q10</f>
        <v>0</v>
      </c>
      <c r="W10" s="60">
        <f>SUM(計算!AV6:AX6)</f>
        <v>0</v>
      </c>
    </row>
    <row r="11" spans="1:23" ht="15" customHeight="1">
      <c r="A11" s="143">
        <v>3</v>
      </c>
      <c r="B11" s="56" t="s">
        <v>2</v>
      </c>
      <c r="C11" s="151">
        <f>計算!D7</f>
        <v>0</v>
      </c>
      <c r="D11" s="152">
        <f>計算!E7</f>
        <v>0</v>
      </c>
      <c r="E11" s="153">
        <f>計算!F7</f>
        <v>0</v>
      </c>
      <c r="F11" s="60">
        <f>計算!X7</f>
        <v>0</v>
      </c>
      <c r="G11" s="60">
        <f>計算!AB7</f>
        <v>0</v>
      </c>
      <c r="H11" s="151">
        <f>計算!J7</f>
        <v>0</v>
      </c>
      <c r="I11" s="152">
        <f>計算!K7</f>
        <v>0</v>
      </c>
      <c r="J11" s="153">
        <f>計算!L7</f>
        <v>0</v>
      </c>
      <c r="K11" s="60">
        <f>計算!Y7</f>
        <v>0</v>
      </c>
      <c r="L11" s="60">
        <f>計算!AC7</f>
        <v>0</v>
      </c>
      <c r="M11" s="151">
        <f>計算!R7</f>
        <v>0</v>
      </c>
      <c r="N11" s="152">
        <f>計算!S7</f>
        <v>0</v>
      </c>
      <c r="O11" s="153">
        <f>計算!T7</f>
        <v>0</v>
      </c>
      <c r="P11" s="60">
        <f>計算!Z7</f>
        <v>0</v>
      </c>
      <c r="Q11" s="60">
        <f>計算!AD7</f>
        <v>0</v>
      </c>
      <c r="R11" s="151">
        <f t="shared" si="0"/>
        <v>0</v>
      </c>
      <c r="S11" s="152">
        <f t="shared" si="1"/>
        <v>0</v>
      </c>
      <c r="T11" s="153">
        <f t="shared" si="2"/>
        <v>0</v>
      </c>
      <c r="U11" s="60">
        <f t="shared" si="3"/>
        <v>0</v>
      </c>
      <c r="V11" s="60">
        <f t="shared" si="4"/>
        <v>0</v>
      </c>
      <c r="W11" s="60">
        <f>SUM(計算!AV7:AX7)</f>
        <v>0</v>
      </c>
    </row>
    <row r="12" spans="1:23" ht="15" customHeight="1">
      <c r="A12" s="143">
        <v>6</v>
      </c>
      <c r="B12" s="56" t="s">
        <v>3</v>
      </c>
      <c r="C12" s="151">
        <f>計算!D8</f>
        <v>0</v>
      </c>
      <c r="D12" s="152">
        <f>計算!E8</f>
        <v>0</v>
      </c>
      <c r="E12" s="153">
        <f>計算!F8</f>
        <v>0</v>
      </c>
      <c r="F12" s="60">
        <f>計算!X8</f>
        <v>0</v>
      </c>
      <c r="G12" s="60">
        <f>計算!AB8</f>
        <v>0</v>
      </c>
      <c r="H12" s="151">
        <f>計算!J8</f>
        <v>0</v>
      </c>
      <c r="I12" s="152">
        <f>計算!K8</f>
        <v>0</v>
      </c>
      <c r="J12" s="153">
        <f>計算!L8</f>
        <v>0</v>
      </c>
      <c r="K12" s="60">
        <f>計算!Y8</f>
        <v>0</v>
      </c>
      <c r="L12" s="60">
        <f>計算!AC8</f>
        <v>0</v>
      </c>
      <c r="M12" s="151">
        <f>計算!R8</f>
        <v>0</v>
      </c>
      <c r="N12" s="152">
        <f>計算!S8</f>
        <v>0</v>
      </c>
      <c r="O12" s="153">
        <f>計算!T8</f>
        <v>0</v>
      </c>
      <c r="P12" s="60">
        <f>計算!Z8</f>
        <v>0</v>
      </c>
      <c r="Q12" s="60">
        <f>計算!AD8</f>
        <v>0</v>
      </c>
      <c r="R12" s="151">
        <f t="shared" si="0"/>
        <v>0</v>
      </c>
      <c r="S12" s="152">
        <f t="shared" si="1"/>
        <v>0</v>
      </c>
      <c r="T12" s="153">
        <f t="shared" si="2"/>
        <v>0</v>
      </c>
      <c r="U12" s="60">
        <f t="shared" si="3"/>
        <v>0</v>
      </c>
      <c r="V12" s="60">
        <f t="shared" si="4"/>
        <v>0</v>
      </c>
      <c r="W12" s="60">
        <f>SUM(計算!AV8:AX8)</f>
        <v>0</v>
      </c>
    </row>
    <row r="13" spans="1:23" ht="15" customHeight="1">
      <c r="A13" s="143">
        <v>11</v>
      </c>
      <c r="B13" s="56" t="s">
        <v>4</v>
      </c>
      <c r="C13" s="151">
        <f>計算!D9</f>
        <v>0</v>
      </c>
      <c r="D13" s="152">
        <f>計算!E9</f>
        <v>0</v>
      </c>
      <c r="E13" s="153">
        <f>計算!F9</f>
        <v>0</v>
      </c>
      <c r="F13" s="60">
        <f>計算!X9</f>
        <v>0</v>
      </c>
      <c r="G13" s="60">
        <f>計算!AB9</f>
        <v>0</v>
      </c>
      <c r="H13" s="151">
        <f>計算!J9</f>
        <v>0</v>
      </c>
      <c r="I13" s="152">
        <f>計算!K9</f>
        <v>0</v>
      </c>
      <c r="J13" s="153">
        <f>計算!L9</f>
        <v>0</v>
      </c>
      <c r="K13" s="60">
        <f>計算!Y9</f>
        <v>0</v>
      </c>
      <c r="L13" s="60">
        <f>計算!AC9</f>
        <v>0</v>
      </c>
      <c r="M13" s="151">
        <f>計算!R9</f>
        <v>0</v>
      </c>
      <c r="N13" s="152">
        <f>計算!S9</f>
        <v>0</v>
      </c>
      <c r="O13" s="153">
        <f>計算!T9</f>
        <v>0</v>
      </c>
      <c r="P13" s="60">
        <f>計算!Z9</f>
        <v>0</v>
      </c>
      <c r="Q13" s="60">
        <f>計算!AD9</f>
        <v>0</v>
      </c>
      <c r="R13" s="151">
        <f t="shared" si="0"/>
        <v>0</v>
      </c>
      <c r="S13" s="152">
        <f t="shared" si="1"/>
        <v>0</v>
      </c>
      <c r="T13" s="153">
        <f t="shared" si="2"/>
        <v>0</v>
      </c>
      <c r="U13" s="60">
        <f t="shared" si="3"/>
        <v>0</v>
      </c>
      <c r="V13" s="60">
        <f t="shared" si="4"/>
        <v>0</v>
      </c>
      <c r="W13" s="60">
        <f>SUM(計算!AV9:AX9)</f>
        <v>0</v>
      </c>
    </row>
    <row r="14" spans="1:23" ht="15" customHeight="1">
      <c r="A14" s="144">
        <v>15</v>
      </c>
      <c r="B14" s="57" t="s">
        <v>5</v>
      </c>
      <c r="C14" s="159">
        <f>計算!D10</f>
        <v>0</v>
      </c>
      <c r="D14" s="160">
        <f>計算!E10</f>
        <v>0</v>
      </c>
      <c r="E14" s="138">
        <f>計算!F10</f>
        <v>0</v>
      </c>
      <c r="F14" s="67">
        <f>計算!X10</f>
        <v>0</v>
      </c>
      <c r="G14" s="67">
        <f>計算!AB10</f>
        <v>0</v>
      </c>
      <c r="H14" s="159">
        <f>計算!J10</f>
        <v>0</v>
      </c>
      <c r="I14" s="160">
        <f>計算!K10</f>
        <v>0</v>
      </c>
      <c r="J14" s="138">
        <f>計算!L10</f>
        <v>0</v>
      </c>
      <c r="K14" s="67">
        <f>計算!Y10</f>
        <v>0</v>
      </c>
      <c r="L14" s="67">
        <f>計算!AC10</f>
        <v>0</v>
      </c>
      <c r="M14" s="159">
        <f>計算!R10</f>
        <v>0</v>
      </c>
      <c r="N14" s="160">
        <f>計算!S10</f>
        <v>0</v>
      </c>
      <c r="O14" s="138">
        <f>計算!T10</f>
        <v>0</v>
      </c>
      <c r="P14" s="67">
        <f>計算!Z10</f>
        <v>0</v>
      </c>
      <c r="Q14" s="67">
        <f>計算!AD10</f>
        <v>0</v>
      </c>
      <c r="R14" s="159">
        <f t="shared" si="0"/>
        <v>0</v>
      </c>
      <c r="S14" s="160">
        <f t="shared" si="1"/>
        <v>0</v>
      </c>
      <c r="T14" s="138">
        <f t="shared" si="2"/>
        <v>0</v>
      </c>
      <c r="U14" s="67">
        <f t="shared" si="3"/>
        <v>0</v>
      </c>
      <c r="V14" s="67">
        <f t="shared" si="4"/>
        <v>0</v>
      </c>
      <c r="W14" s="67">
        <f>SUM(計算!AV10:AX10)</f>
        <v>0</v>
      </c>
    </row>
    <row r="15" spans="1:23" ht="15" customHeight="1">
      <c r="A15" s="143">
        <v>16</v>
      </c>
      <c r="B15" s="56" t="s">
        <v>6</v>
      </c>
      <c r="C15" s="151">
        <f>計算!D11</f>
        <v>0</v>
      </c>
      <c r="D15" s="152">
        <f>計算!E11</f>
        <v>0</v>
      </c>
      <c r="E15" s="153">
        <f>計算!F11</f>
        <v>0</v>
      </c>
      <c r="F15" s="60">
        <f>計算!X11</f>
        <v>0</v>
      </c>
      <c r="G15" s="60">
        <f>計算!AB11</f>
        <v>0</v>
      </c>
      <c r="H15" s="151">
        <f>計算!J11</f>
        <v>0</v>
      </c>
      <c r="I15" s="152">
        <f>計算!K11</f>
        <v>0</v>
      </c>
      <c r="J15" s="153">
        <f>計算!L11</f>
        <v>0</v>
      </c>
      <c r="K15" s="60">
        <f>計算!Y11</f>
        <v>0</v>
      </c>
      <c r="L15" s="60">
        <f>計算!AC11</f>
        <v>0</v>
      </c>
      <c r="M15" s="151">
        <f>計算!R11</f>
        <v>0</v>
      </c>
      <c r="N15" s="152">
        <f>計算!S11</f>
        <v>0</v>
      </c>
      <c r="O15" s="153">
        <f>計算!T11</f>
        <v>0</v>
      </c>
      <c r="P15" s="60">
        <f>計算!Z11</f>
        <v>0</v>
      </c>
      <c r="Q15" s="60">
        <f>計算!AD11</f>
        <v>0</v>
      </c>
      <c r="R15" s="151">
        <f t="shared" si="0"/>
        <v>0</v>
      </c>
      <c r="S15" s="152">
        <f t="shared" si="1"/>
        <v>0</v>
      </c>
      <c r="T15" s="153">
        <f t="shared" si="2"/>
        <v>0</v>
      </c>
      <c r="U15" s="60">
        <f t="shared" si="3"/>
        <v>0</v>
      </c>
      <c r="V15" s="60">
        <f t="shared" si="4"/>
        <v>0</v>
      </c>
      <c r="W15" s="60">
        <f>SUM(計算!AV11:AX11)</f>
        <v>0</v>
      </c>
    </row>
    <row r="16" spans="1:23" ht="15" customHeight="1">
      <c r="A16" s="143">
        <v>20</v>
      </c>
      <c r="B16" s="56" t="s">
        <v>7</v>
      </c>
      <c r="C16" s="151">
        <f>計算!D12</f>
        <v>0</v>
      </c>
      <c r="D16" s="152">
        <f>計算!E12</f>
        <v>0</v>
      </c>
      <c r="E16" s="153">
        <f>計算!F12</f>
        <v>0</v>
      </c>
      <c r="F16" s="60">
        <f>計算!X12</f>
        <v>0</v>
      </c>
      <c r="G16" s="60">
        <f>計算!AB12</f>
        <v>0</v>
      </c>
      <c r="H16" s="151">
        <f>計算!J12</f>
        <v>0</v>
      </c>
      <c r="I16" s="152">
        <f>計算!K12</f>
        <v>0</v>
      </c>
      <c r="J16" s="153">
        <f>計算!L12</f>
        <v>0</v>
      </c>
      <c r="K16" s="60">
        <f>計算!Y12</f>
        <v>0</v>
      </c>
      <c r="L16" s="60">
        <f>計算!AC12</f>
        <v>0</v>
      </c>
      <c r="M16" s="151">
        <f>計算!R12</f>
        <v>0</v>
      </c>
      <c r="N16" s="152">
        <f>計算!S12</f>
        <v>0</v>
      </c>
      <c r="O16" s="153">
        <f>計算!T12</f>
        <v>0</v>
      </c>
      <c r="P16" s="60">
        <f>計算!Z12</f>
        <v>0</v>
      </c>
      <c r="Q16" s="60">
        <f>計算!AD12</f>
        <v>0</v>
      </c>
      <c r="R16" s="151">
        <f t="shared" si="0"/>
        <v>0</v>
      </c>
      <c r="S16" s="152">
        <f t="shared" si="1"/>
        <v>0</v>
      </c>
      <c r="T16" s="153">
        <f t="shared" si="2"/>
        <v>0</v>
      </c>
      <c r="U16" s="60">
        <f t="shared" si="3"/>
        <v>0</v>
      </c>
      <c r="V16" s="60">
        <f t="shared" si="4"/>
        <v>0</v>
      </c>
      <c r="W16" s="60">
        <f>SUM(計算!AV12:AX12)</f>
        <v>0</v>
      </c>
    </row>
    <row r="17" spans="1:23" ht="15" customHeight="1">
      <c r="A17" s="143">
        <v>21</v>
      </c>
      <c r="B17" s="56" t="s">
        <v>8</v>
      </c>
      <c r="C17" s="151">
        <f>計算!D13</f>
        <v>0</v>
      </c>
      <c r="D17" s="152">
        <f>計算!E13</f>
        <v>0</v>
      </c>
      <c r="E17" s="153">
        <f>計算!F13</f>
        <v>0</v>
      </c>
      <c r="F17" s="60">
        <f>計算!X13</f>
        <v>0</v>
      </c>
      <c r="G17" s="60">
        <f>計算!AB13</f>
        <v>0</v>
      </c>
      <c r="H17" s="151">
        <f>計算!J13</f>
        <v>0</v>
      </c>
      <c r="I17" s="152">
        <f>計算!K13</f>
        <v>0</v>
      </c>
      <c r="J17" s="153">
        <f>計算!L13</f>
        <v>0</v>
      </c>
      <c r="K17" s="60">
        <f>計算!Y13</f>
        <v>0</v>
      </c>
      <c r="L17" s="60">
        <f>計算!AC13</f>
        <v>0</v>
      </c>
      <c r="M17" s="151">
        <f>計算!R13</f>
        <v>0</v>
      </c>
      <c r="N17" s="152">
        <f>計算!S13</f>
        <v>0</v>
      </c>
      <c r="O17" s="153">
        <f>計算!T13</f>
        <v>0</v>
      </c>
      <c r="P17" s="60">
        <f>計算!Z13</f>
        <v>0</v>
      </c>
      <c r="Q17" s="60">
        <f>計算!AD13</f>
        <v>0</v>
      </c>
      <c r="R17" s="151">
        <f t="shared" si="0"/>
        <v>0</v>
      </c>
      <c r="S17" s="152">
        <f t="shared" si="1"/>
        <v>0</v>
      </c>
      <c r="T17" s="153">
        <f t="shared" si="2"/>
        <v>0</v>
      </c>
      <c r="U17" s="60">
        <f t="shared" si="3"/>
        <v>0</v>
      </c>
      <c r="V17" s="60">
        <f t="shared" si="4"/>
        <v>0</v>
      </c>
      <c r="W17" s="60">
        <f>SUM(計算!AV13:AX13)</f>
        <v>0</v>
      </c>
    </row>
    <row r="18" spans="1:23" ht="15" customHeight="1">
      <c r="A18" s="145">
        <v>25</v>
      </c>
      <c r="B18" s="58" t="s">
        <v>9</v>
      </c>
      <c r="C18" s="161">
        <f>計算!D14</f>
        <v>0</v>
      </c>
      <c r="D18" s="162">
        <f>計算!E14</f>
        <v>0</v>
      </c>
      <c r="E18" s="163">
        <f>計算!F14</f>
        <v>0</v>
      </c>
      <c r="F18" s="68">
        <f>計算!X14</f>
        <v>0</v>
      </c>
      <c r="G18" s="68">
        <f>計算!AB14</f>
        <v>0</v>
      </c>
      <c r="H18" s="161">
        <f>計算!J14</f>
        <v>0</v>
      </c>
      <c r="I18" s="162">
        <f>計算!K14</f>
        <v>0</v>
      </c>
      <c r="J18" s="163">
        <f>計算!L14</f>
        <v>0</v>
      </c>
      <c r="K18" s="68">
        <f>計算!Y14</f>
        <v>0</v>
      </c>
      <c r="L18" s="68">
        <f>計算!AC14</f>
        <v>0</v>
      </c>
      <c r="M18" s="161">
        <f>計算!R14</f>
        <v>0</v>
      </c>
      <c r="N18" s="162">
        <f>計算!S14</f>
        <v>0</v>
      </c>
      <c r="O18" s="163">
        <f>計算!T14</f>
        <v>0</v>
      </c>
      <c r="P18" s="68">
        <f>計算!Z14</f>
        <v>0</v>
      </c>
      <c r="Q18" s="68">
        <f>計算!AD14</f>
        <v>0</v>
      </c>
      <c r="R18" s="161">
        <f t="shared" si="0"/>
        <v>0</v>
      </c>
      <c r="S18" s="162">
        <f t="shared" si="1"/>
        <v>0</v>
      </c>
      <c r="T18" s="163">
        <f t="shared" si="2"/>
        <v>0</v>
      </c>
      <c r="U18" s="68">
        <f t="shared" si="3"/>
        <v>0</v>
      </c>
      <c r="V18" s="68">
        <f t="shared" si="4"/>
        <v>0</v>
      </c>
      <c r="W18" s="60">
        <f>SUM(計算!AV14:AX14)</f>
        <v>0</v>
      </c>
    </row>
    <row r="19" spans="1:23" ht="15" customHeight="1">
      <c r="A19" s="143">
        <v>26</v>
      </c>
      <c r="B19" s="56" t="s">
        <v>10</v>
      </c>
      <c r="C19" s="151">
        <f>計算!D15</f>
        <v>0</v>
      </c>
      <c r="D19" s="152">
        <f>計算!E15</f>
        <v>0</v>
      </c>
      <c r="E19" s="153">
        <f>計算!F15</f>
        <v>0</v>
      </c>
      <c r="F19" s="60">
        <f>計算!X15</f>
        <v>0</v>
      </c>
      <c r="G19" s="60">
        <f>計算!AB15</f>
        <v>0</v>
      </c>
      <c r="H19" s="151">
        <f>計算!J15</f>
        <v>0</v>
      </c>
      <c r="I19" s="152">
        <f>計算!K15</f>
        <v>0</v>
      </c>
      <c r="J19" s="153">
        <f>計算!L15</f>
        <v>0</v>
      </c>
      <c r="K19" s="60">
        <f>計算!Y15</f>
        <v>0</v>
      </c>
      <c r="L19" s="60">
        <f>計算!AC15</f>
        <v>0</v>
      </c>
      <c r="M19" s="151">
        <f>計算!R15</f>
        <v>0</v>
      </c>
      <c r="N19" s="152">
        <f>計算!S15</f>
        <v>0</v>
      </c>
      <c r="O19" s="153">
        <f>計算!T15</f>
        <v>0</v>
      </c>
      <c r="P19" s="60">
        <f>計算!Z15</f>
        <v>0</v>
      </c>
      <c r="Q19" s="60">
        <f>計算!AD15</f>
        <v>0</v>
      </c>
      <c r="R19" s="151">
        <f t="shared" si="0"/>
        <v>0</v>
      </c>
      <c r="S19" s="152">
        <f t="shared" si="1"/>
        <v>0</v>
      </c>
      <c r="T19" s="153">
        <f t="shared" si="2"/>
        <v>0</v>
      </c>
      <c r="U19" s="60">
        <f t="shared" si="3"/>
        <v>0</v>
      </c>
      <c r="V19" s="60">
        <f t="shared" si="4"/>
        <v>0</v>
      </c>
      <c r="W19" s="67">
        <f>SUM(計算!AV15:AX15)</f>
        <v>0</v>
      </c>
    </row>
    <row r="20" spans="1:23" ht="15" customHeight="1">
      <c r="A20" s="143">
        <v>27</v>
      </c>
      <c r="B20" s="56" t="s">
        <v>11</v>
      </c>
      <c r="C20" s="151">
        <f>計算!D16</f>
        <v>0</v>
      </c>
      <c r="D20" s="152">
        <f>計算!E16</f>
        <v>0</v>
      </c>
      <c r="E20" s="153">
        <f>計算!F16</f>
        <v>0</v>
      </c>
      <c r="F20" s="60">
        <f>計算!X16</f>
        <v>0</v>
      </c>
      <c r="G20" s="60">
        <f>計算!AB16</f>
        <v>0</v>
      </c>
      <c r="H20" s="151">
        <f>計算!J16</f>
        <v>0</v>
      </c>
      <c r="I20" s="152">
        <f>計算!K16</f>
        <v>0</v>
      </c>
      <c r="J20" s="153">
        <f>計算!L16</f>
        <v>0</v>
      </c>
      <c r="K20" s="60">
        <f>計算!Y16</f>
        <v>0</v>
      </c>
      <c r="L20" s="60">
        <f>計算!AC16</f>
        <v>0</v>
      </c>
      <c r="M20" s="151">
        <f>計算!R16</f>
        <v>0</v>
      </c>
      <c r="N20" s="152">
        <f>計算!S16</f>
        <v>0</v>
      </c>
      <c r="O20" s="153">
        <f>計算!T16</f>
        <v>0</v>
      </c>
      <c r="P20" s="60">
        <f>計算!Z16</f>
        <v>0</v>
      </c>
      <c r="Q20" s="60">
        <f>計算!AD16</f>
        <v>0</v>
      </c>
      <c r="R20" s="151">
        <f t="shared" si="0"/>
        <v>0</v>
      </c>
      <c r="S20" s="152">
        <f t="shared" si="1"/>
        <v>0</v>
      </c>
      <c r="T20" s="153">
        <f t="shared" si="2"/>
        <v>0</v>
      </c>
      <c r="U20" s="60">
        <f t="shared" si="3"/>
        <v>0</v>
      </c>
      <c r="V20" s="60">
        <f t="shared" si="4"/>
        <v>0</v>
      </c>
      <c r="W20" s="60">
        <f>SUM(計算!AV16:AX16)</f>
        <v>0</v>
      </c>
    </row>
    <row r="21" spans="1:23" ht="15" customHeight="1">
      <c r="A21" s="143">
        <v>28</v>
      </c>
      <c r="B21" s="56" t="s">
        <v>12</v>
      </c>
      <c r="C21" s="151">
        <f>計算!D17</f>
        <v>0</v>
      </c>
      <c r="D21" s="152">
        <f>計算!E17</f>
        <v>0</v>
      </c>
      <c r="E21" s="153">
        <f>計算!F17</f>
        <v>0</v>
      </c>
      <c r="F21" s="60">
        <f>計算!X17</f>
        <v>0</v>
      </c>
      <c r="G21" s="60">
        <f>計算!AB17</f>
        <v>0</v>
      </c>
      <c r="H21" s="151">
        <f>計算!J17</f>
        <v>0</v>
      </c>
      <c r="I21" s="152">
        <f>計算!K17</f>
        <v>0</v>
      </c>
      <c r="J21" s="153">
        <f>計算!L17</f>
        <v>0</v>
      </c>
      <c r="K21" s="60">
        <f>計算!Y17</f>
        <v>0</v>
      </c>
      <c r="L21" s="60">
        <f>計算!AC17</f>
        <v>0</v>
      </c>
      <c r="M21" s="151">
        <f>計算!R17</f>
        <v>0</v>
      </c>
      <c r="N21" s="152">
        <f>計算!S17</f>
        <v>0</v>
      </c>
      <c r="O21" s="153">
        <f>計算!T17</f>
        <v>0</v>
      </c>
      <c r="P21" s="60">
        <f>計算!Z17</f>
        <v>0</v>
      </c>
      <c r="Q21" s="60">
        <f>計算!AD17</f>
        <v>0</v>
      </c>
      <c r="R21" s="151">
        <f t="shared" si="0"/>
        <v>0</v>
      </c>
      <c r="S21" s="152">
        <f t="shared" si="1"/>
        <v>0</v>
      </c>
      <c r="T21" s="153">
        <f t="shared" si="2"/>
        <v>0</v>
      </c>
      <c r="U21" s="60">
        <f t="shared" si="3"/>
        <v>0</v>
      </c>
      <c r="V21" s="60">
        <f t="shared" si="4"/>
        <v>0</v>
      </c>
      <c r="W21" s="60">
        <f>SUM(計算!AV17:AX17)</f>
        <v>0</v>
      </c>
    </row>
    <row r="22" spans="1:23" ht="15" customHeight="1">
      <c r="A22" s="143">
        <v>29</v>
      </c>
      <c r="B22" s="56" t="s">
        <v>13</v>
      </c>
      <c r="C22" s="151">
        <f>計算!D18</f>
        <v>0</v>
      </c>
      <c r="D22" s="152">
        <f>計算!E18</f>
        <v>0</v>
      </c>
      <c r="E22" s="153">
        <f>計算!F18</f>
        <v>0</v>
      </c>
      <c r="F22" s="60">
        <f>計算!X18</f>
        <v>0</v>
      </c>
      <c r="G22" s="60">
        <f>計算!AB18</f>
        <v>0</v>
      </c>
      <c r="H22" s="151">
        <f>計算!J18</f>
        <v>0</v>
      </c>
      <c r="I22" s="152">
        <f>計算!K18</f>
        <v>0</v>
      </c>
      <c r="J22" s="153">
        <f>計算!L18</f>
        <v>0</v>
      </c>
      <c r="K22" s="60">
        <f>計算!Y18</f>
        <v>0</v>
      </c>
      <c r="L22" s="60">
        <f>計算!AC18</f>
        <v>0</v>
      </c>
      <c r="M22" s="151">
        <f>計算!R18</f>
        <v>0</v>
      </c>
      <c r="N22" s="152">
        <f>計算!S18</f>
        <v>0</v>
      </c>
      <c r="O22" s="153">
        <f>計算!T18</f>
        <v>0</v>
      </c>
      <c r="P22" s="60">
        <f>計算!Z18</f>
        <v>0</v>
      </c>
      <c r="Q22" s="60">
        <f>計算!AD18</f>
        <v>0</v>
      </c>
      <c r="R22" s="151">
        <f t="shared" si="0"/>
        <v>0</v>
      </c>
      <c r="S22" s="152">
        <f t="shared" si="1"/>
        <v>0</v>
      </c>
      <c r="T22" s="153">
        <f t="shared" si="2"/>
        <v>0</v>
      </c>
      <c r="U22" s="60">
        <f t="shared" si="3"/>
        <v>0</v>
      </c>
      <c r="V22" s="60">
        <f t="shared" si="4"/>
        <v>0</v>
      </c>
      <c r="W22" s="60">
        <f>SUM(計算!AV18:AX18)</f>
        <v>0</v>
      </c>
    </row>
    <row r="23" spans="1:23" ht="15" customHeight="1">
      <c r="A23" s="143">
        <v>32</v>
      </c>
      <c r="B23" s="56" t="s">
        <v>16</v>
      </c>
      <c r="C23" s="151">
        <f>計算!D19</f>
        <v>0</v>
      </c>
      <c r="D23" s="152">
        <f>計算!E19</f>
        <v>0</v>
      </c>
      <c r="E23" s="153">
        <f>計算!F19</f>
        <v>0</v>
      </c>
      <c r="F23" s="60">
        <f>計算!X19</f>
        <v>0</v>
      </c>
      <c r="G23" s="60">
        <f>計算!AB19</f>
        <v>0</v>
      </c>
      <c r="H23" s="151">
        <f>計算!J19</f>
        <v>0</v>
      </c>
      <c r="I23" s="152">
        <f>計算!K19</f>
        <v>0</v>
      </c>
      <c r="J23" s="153">
        <f>計算!L19</f>
        <v>0</v>
      </c>
      <c r="K23" s="60">
        <f>計算!Y19</f>
        <v>0</v>
      </c>
      <c r="L23" s="60">
        <f>計算!AC19</f>
        <v>0</v>
      </c>
      <c r="M23" s="151">
        <f>計算!R19</f>
        <v>0</v>
      </c>
      <c r="N23" s="152">
        <f>計算!S19</f>
        <v>0</v>
      </c>
      <c r="O23" s="153">
        <f>計算!T19</f>
        <v>0</v>
      </c>
      <c r="P23" s="60">
        <f>計算!Z19</f>
        <v>0</v>
      </c>
      <c r="Q23" s="60">
        <f>計算!AD19</f>
        <v>0</v>
      </c>
      <c r="R23" s="151">
        <f t="shared" si="0"/>
        <v>0</v>
      </c>
      <c r="S23" s="152">
        <f t="shared" si="1"/>
        <v>0</v>
      </c>
      <c r="T23" s="153">
        <f t="shared" si="2"/>
        <v>0</v>
      </c>
      <c r="U23" s="60">
        <f t="shared" si="3"/>
        <v>0</v>
      </c>
      <c r="V23" s="60">
        <f t="shared" si="4"/>
        <v>0</v>
      </c>
      <c r="W23" s="68">
        <f>SUM(計算!AV19:AX19)</f>
        <v>0</v>
      </c>
    </row>
    <row r="24" spans="1:23" ht="15" customHeight="1">
      <c r="A24" s="144">
        <v>33</v>
      </c>
      <c r="B24" s="57" t="s">
        <v>14</v>
      </c>
      <c r="C24" s="159">
        <f>計算!D20</f>
        <v>0</v>
      </c>
      <c r="D24" s="160">
        <f>計算!E20</f>
        <v>0</v>
      </c>
      <c r="E24" s="138">
        <f>計算!F20</f>
        <v>0</v>
      </c>
      <c r="F24" s="67">
        <f>計算!X20</f>
        <v>0</v>
      </c>
      <c r="G24" s="67">
        <f>計算!AB20</f>
        <v>0</v>
      </c>
      <c r="H24" s="159">
        <f>計算!J20</f>
        <v>0</v>
      </c>
      <c r="I24" s="160">
        <f>計算!K20</f>
        <v>0</v>
      </c>
      <c r="J24" s="138">
        <f>計算!L20</f>
        <v>0</v>
      </c>
      <c r="K24" s="67">
        <f>計算!Y20</f>
        <v>0</v>
      </c>
      <c r="L24" s="67">
        <f>計算!AC20</f>
        <v>0</v>
      </c>
      <c r="M24" s="159">
        <f>計算!R20</f>
        <v>0</v>
      </c>
      <c r="N24" s="160">
        <f>計算!S20</f>
        <v>0</v>
      </c>
      <c r="O24" s="138">
        <f>計算!T20</f>
        <v>0</v>
      </c>
      <c r="P24" s="67">
        <f>計算!Z20</f>
        <v>0</v>
      </c>
      <c r="Q24" s="67">
        <f>計算!AD20</f>
        <v>0</v>
      </c>
      <c r="R24" s="159">
        <f t="shared" si="0"/>
        <v>0</v>
      </c>
      <c r="S24" s="160">
        <f t="shared" si="1"/>
        <v>0</v>
      </c>
      <c r="T24" s="138">
        <f t="shared" si="2"/>
        <v>0</v>
      </c>
      <c r="U24" s="67">
        <f t="shared" si="3"/>
        <v>0</v>
      </c>
      <c r="V24" s="67">
        <f t="shared" si="4"/>
        <v>0</v>
      </c>
      <c r="W24" s="60">
        <f>SUM(計算!AV20:AX20)</f>
        <v>0</v>
      </c>
    </row>
    <row r="25" spans="1:23" ht="15" customHeight="1">
      <c r="A25" s="143">
        <v>34</v>
      </c>
      <c r="B25" s="56" t="s">
        <v>15</v>
      </c>
      <c r="C25" s="151">
        <f>計算!D21</f>
        <v>0</v>
      </c>
      <c r="D25" s="152">
        <f>計算!E21</f>
        <v>0</v>
      </c>
      <c r="E25" s="153">
        <f>計算!F21</f>
        <v>0</v>
      </c>
      <c r="F25" s="60">
        <f>計算!X21</f>
        <v>0</v>
      </c>
      <c r="G25" s="60">
        <f>計算!AB21</f>
        <v>0</v>
      </c>
      <c r="H25" s="151">
        <f>計算!J21</f>
        <v>0</v>
      </c>
      <c r="I25" s="152">
        <f>計算!K21</f>
        <v>0</v>
      </c>
      <c r="J25" s="153">
        <f>計算!L21</f>
        <v>0</v>
      </c>
      <c r="K25" s="60">
        <f>計算!Y21</f>
        <v>0</v>
      </c>
      <c r="L25" s="60">
        <f>計算!AC21</f>
        <v>0</v>
      </c>
      <c r="M25" s="151">
        <f>計算!R21</f>
        <v>0</v>
      </c>
      <c r="N25" s="152">
        <f>計算!S21</f>
        <v>0</v>
      </c>
      <c r="O25" s="153">
        <f>計算!T21</f>
        <v>0</v>
      </c>
      <c r="P25" s="60">
        <f>計算!Z21</f>
        <v>0</v>
      </c>
      <c r="Q25" s="60">
        <f>計算!AD21</f>
        <v>0</v>
      </c>
      <c r="R25" s="151">
        <f t="shared" si="0"/>
        <v>0</v>
      </c>
      <c r="S25" s="152">
        <f t="shared" si="1"/>
        <v>0</v>
      </c>
      <c r="T25" s="153">
        <f t="shared" si="2"/>
        <v>0</v>
      </c>
      <c r="U25" s="60">
        <f t="shared" si="3"/>
        <v>0</v>
      </c>
      <c r="V25" s="60">
        <f t="shared" si="4"/>
        <v>0</v>
      </c>
      <c r="W25" s="60">
        <f>SUM(計算!AV21:AX21)</f>
        <v>0</v>
      </c>
    </row>
    <row r="26" spans="1:23" ht="15" customHeight="1">
      <c r="A26" s="143">
        <v>35</v>
      </c>
      <c r="B26" s="56" t="s">
        <v>17</v>
      </c>
      <c r="C26" s="151">
        <f>計算!D22</f>
        <v>0</v>
      </c>
      <c r="D26" s="152">
        <f>計算!E22</f>
        <v>0</v>
      </c>
      <c r="E26" s="153">
        <f>計算!F22</f>
        <v>0</v>
      </c>
      <c r="F26" s="60">
        <f>計算!X22</f>
        <v>0</v>
      </c>
      <c r="G26" s="60">
        <f>計算!AB22</f>
        <v>0</v>
      </c>
      <c r="H26" s="151">
        <f>計算!J22</f>
        <v>0</v>
      </c>
      <c r="I26" s="152">
        <f>計算!K22</f>
        <v>0</v>
      </c>
      <c r="J26" s="153">
        <f>計算!L22</f>
        <v>0</v>
      </c>
      <c r="K26" s="60">
        <f>計算!Y22</f>
        <v>0</v>
      </c>
      <c r="L26" s="60">
        <f>計算!AC22</f>
        <v>0</v>
      </c>
      <c r="M26" s="151">
        <f>計算!R22</f>
        <v>0</v>
      </c>
      <c r="N26" s="152">
        <f>計算!S22</f>
        <v>0</v>
      </c>
      <c r="O26" s="153">
        <f>計算!T22</f>
        <v>0</v>
      </c>
      <c r="P26" s="60">
        <f>計算!Z22</f>
        <v>0</v>
      </c>
      <c r="Q26" s="60">
        <f>計算!AD22</f>
        <v>0</v>
      </c>
      <c r="R26" s="151">
        <f t="shared" si="0"/>
        <v>0</v>
      </c>
      <c r="S26" s="152">
        <f t="shared" si="1"/>
        <v>0</v>
      </c>
      <c r="T26" s="153">
        <f t="shared" si="2"/>
        <v>0</v>
      </c>
      <c r="U26" s="60">
        <f t="shared" si="3"/>
        <v>0</v>
      </c>
      <c r="V26" s="60">
        <f t="shared" si="4"/>
        <v>0</v>
      </c>
      <c r="W26" s="60">
        <f>SUM(計算!AV22:AX22)</f>
        <v>0</v>
      </c>
    </row>
    <row r="27" spans="1:23" ht="15" customHeight="1">
      <c r="A27" s="143">
        <v>39</v>
      </c>
      <c r="B27" s="56" t="s">
        <v>18</v>
      </c>
      <c r="C27" s="151">
        <f>計算!D23</f>
        <v>0</v>
      </c>
      <c r="D27" s="152">
        <f>計算!E23</f>
        <v>0</v>
      </c>
      <c r="E27" s="153">
        <f>計算!F23</f>
        <v>0</v>
      </c>
      <c r="F27" s="60">
        <f>計算!X23</f>
        <v>0</v>
      </c>
      <c r="G27" s="60">
        <f>計算!AB23</f>
        <v>0</v>
      </c>
      <c r="H27" s="151">
        <f>計算!J23</f>
        <v>0</v>
      </c>
      <c r="I27" s="152">
        <f>計算!K23</f>
        <v>0</v>
      </c>
      <c r="J27" s="153">
        <f>計算!L23</f>
        <v>0</v>
      </c>
      <c r="K27" s="60">
        <f>計算!Y23</f>
        <v>0</v>
      </c>
      <c r="L27" s="60">
        <f>計算!AC23</f>
        <v>0</v>
      </c>
      <c r="M27" s="151">
        <f>計算!R23</f>
        <v>0</v>
      </c>
      <c r="N27" s="152">
        <f>計算!S23</f>
        <v>0</v>
      </c>
      <c r="O27" s="153">
        <f>計算!T23</f>
        <v>0</v>
      </c>
      <c r="P27" s="60">
        <f>計算!Z23</f>
        <v>0</v>
      </c>
      <c r="Q27" s="60">
        <f>計算!AD23</f>
        <v>0</v>
      </c>
      <c r="R27" s="151">
        <f t="shared" si="0"/>
        <v>0</v>
      </c>
      <c r="S27" s="152">
        <f t="shared" si="1"/>
        <v>0</v>
      </c>
      <c r="T27" s="153">
        <f t="shared" si="2"/>
        <v>0</v>
      </c>
      <c r="U27" s="60">
        <f t="shared" si="3"/>
        <v>0</v>
      </c>
      <c r="V27" s="60">
        <f t="shared" si="4"/>
        <v>0</v>
      </c>
      <c r="W27" s="60">
        <f>SUM(計算!AV23:AX23)</f>
        <v>0</v>
      </c>
    </row>
    <row r="28" spans="1:23" ht="15" customHeight="1">
      <c r="A28" s="145">
        <v>41</v>
      </c>
      <c r="B28" s="58" t="s">
        <v>19</v>
      </c>
      <c r="C28" s="161">
        <f>計算!D24</f>
        <v>0</v>
      </c>
      <c r="D28" s="162">
        <f>計算!E24</f>
        <v>0</v>
      </c>
      <c r="E28" s="163">
        <f>計算!F24</f>
        <v>0</v>
      </c>
      <c r="F28" s="68">
        <f>計算!X24</f>
        <v>0</v>
      </c>
      <c r="G28" s="68">
        <f>計算!AB24</f>
        <v>0</v>
      </c>
      <c r="H28" s="161">
        <f>計算!J24</f>
        <v>0</v>
      </c>
      <c r="I28" s="162">
        <f>計算!K24</f>
        <v>0</v>
      </c>
      <c r="J28" s="163">
        <f>計算!L24</f>
        <v>0</v>
      </c>
      <c r="K28" s="68">
        <f>計算!Y24</f>
        <v>0</v>
      </c>
      <c r="L28" s="68">
        <f>計算!AC24</f>
        <v>0</v>
      </c>
      <c r="M28" s="161">
        <f>計算!R24</f>
        <v>0</v>
      </c>
      <c r="N28" s="162">
        <f>計算!S24</f>
        <v>0</v>
      </c>
      <c r="O28" s="163">
        <f>計算!T24</f>
        <v>0</v>
      </c>
      <c r="P28" s="68">
        <f>計算!Z24</f>
        <v>0</v>
      </c>
      <c r="Q28" s="68">
        <f>計算!AD24</f>
        <v>0</v>
      </c>
      <c r="R28" s="161">
        <f t="shared" si="0"/>
        <v>0</v>
      </c>
      <c r="S28" s="162">
        <f t="shared" si="1"/>
        <v>0</v>
      </c>
      <c r="T28" s="163">
        <f t="shared" si="2"/>
        <v>0</v>
      </c>
      <c r="U28" s="68">
        <f t="shared" si="3"/>
        <v>0</v>
      </c>
      <c r="V28" s="68">
        <f t="shared" si="4"/>
        <v>0</v>
      </c>
      <c r="W28" s="68">
        <f>SUM(計算!AV24:AX24)</f>
        <v>0</v>
      </c>
    </row>
    <row r="29" spans="1:23" ht="15" customHeight="1">
      <c r="A29" s="143">
        <v>46</v>
      </c>
      <c r="B29" s="56" t="s">
        <v>20</v>
      </c>
      <c r="C29" s="151">
        <f>計算!D25</f>
        <v>0</v>
      </c>
      <c r="D29" s="152">
        <f>計算!E25</f>
        <v>0</v>
      </c>
      <c r="E29" s="153">
        <f>計算!F25</f>
        <v>0</v>
      </c>
      <c r="F29" s="60">
        <f>計算!X25</f>
        <v>0</v>
      </c>
      <c r="G29" s="60">
        <f>計算!AB25</f>
        <v>0</v>
      </c>
      <c r="H29" s="151">
        <f>計算!J25</f>
        <v>0</v>
      </c>
      <c r="I29" s="152">
        <f>計算!K25</f>
        <v>0</v>
      </c>
      <c r="J29" s="153">
        <f>計算!L25</f>
        <v>0</v>
      </c>
      <c r="K29" s="60">
        <f>計算!Y25</f>
        <v>0</v>
      </c>
      <c r="L29" s="60">
        <f>計算!AC25</f>
        <v>0</v>
      </c>
      <c r="M29" s="151">
        <f>計算!R25</f>
        <v>0</v>
      </c>
      <c r="N29" s="152">
        <f>計算!S25</f>
        <v>0</v>
      </c>
      <c r="O29" s="153">
        <f>計算!T25</f>
        <v>0</v>
      </c>
      <c r="P29" s="60">
        <f>計算!Z25</f>
        <v>0</v>
      </c>
      <c r="Q29" s="60">
        <f>計算!AD25</f>
        <v>0</v>
      </c>
      <c r="R29" s="151">
        <f t="shared" si="0"/>
        <v>0</v>
      </c>
      <c r="S29" s="152">
        <f t="shared" si="1"/>
        <v>0</v>
      </c>
      <c r="T29" s="153">
        <f t="shared" si="2"/>
        <v>0</v>
      </c>
      <c r="U29" s="60">
        <f t="shared" si="3"/>
        <v>0</v>
      </c>
      <c r="V29" s="60">
        <f t="shared" si="4"/>
        <v>0</v>
      </c>
      <c r="W29" s="60">
        <f>SUM(計算!AV25:AX25)</f>
        <v>0</v>
      </c>
    </row>
    <row r="30" spans="1:23" ht="15" customHeight="1">
      <c r="A30" s="143">
        <v>47</v>
      </c>
      <c r="B30" s="56" t="s">
        <v>168</v>
      </c>
      <c r="C30" s="151">
        <f>計算!D26</f>
        <v>0</v>
      </c>
      <c r="D30" s="152">
        <f>計算!E26</f>
        <v>0</v>
      </c>
      <c r="E30" s="153">
        <f>計算!F26</f>
        <v>0</v>
      </c>
      <c r="F30" s="60">
        <f>計算!X26</f>
        <v>0</v>
      </c>
      <c r="G30" s="60">
        <f>計算!AB26</f>
        <v>0</v>
      </c>
      <c r="H30" s="151">
        <f>計算!J26</f>
        <v>0</v>
      </c>
      <c r="I30" s="152">
        <f>計算!K26</f>
        <v>0</v>
      </c>
      <c r="J30" s="153">
        <f>計算!L26</f>
        <v>0</v>
      </c>
      <c r="K30" s="60">
        <f>計算!Y26</f>
        <v>0</v>
      </c>
      <c r="L30" s="60">
        <f>計算!AC26</f>
        <v>0</v>
      </c>
      <c r="M30" s="151">
        <f>計算!R26</f>
        <v>0</v>
      </c>
      <c r="N30" s="152">
        <f>計算!S26</f>
        <v>0</v>
      </c>
      <c r="O30" s="153">
        <f>計算!T26</f>
        <v>0</v>
      </c>
      <c r="P30" s="60">
        <f>計算!Z26</f>
        <v>0</v>
      </c>
      <c r="Q30" s="60">
        <f>計算!AD26</f>
        <v>0</v>
      </c>
      <c r="R30" s="151">
        <f t="shared" si="0"/>
        <v>0</v>
      </c>
      <c r="S30" s="152">
        <f t="shared" si="1"/>
        <v>0</v>
      </c>
      <c r="T30" s="153">
        <f t="shared" si="2"/>
        <v>0</v>
      </c>
      <c r="U30" s="60">
        <f t="shared" si="3"/>
        <v>0</v>
      </c>
      <c r="V30" s="60">
        <f t="shared" si="4"/>
        <v>0</v>
      </c>
      <c r="W30" s="60">
        <f>SUM(計算!AV26:AX26)</f>
        <v>0</v>
      </c>
    </row>
    <row r="31" spans="1:23" ht="15" customHeight="1">
      <c r="A31" s="143">
        <v>48</v>
      </c>
      <c r="B31" s="56" t="s">
        <v>169</v>
      </c>
      <c r="C31" s="151">
        <f>計算!D27</f>
        <v>0</v>
      </c>
      <c r="D31" s="152">
        <f>計算!E27</f>
        <v>0</v>
      </c>
      <c r="E31" s="153">
        <f>計算!F27</f>
        <v>0</v>
      </c>
      <c r="F31" s="60">
        <f>計算!X27</f>
        <v>0</v>
      </c>
      <c r="G31" s="60">
        <f>計算!AB27</f>
        <v>0</v>
      </c>
      <c r="H31" s="151">
        <f>計算!J27</f>
        <v>0</v>
      </c>
      <c r="I31" s="152">
        <f>計算!K27</f>
        <v>0</v>
      </c>
      <c r="J31" s="153">
        <f>計算!L27</f>
        <v>0</v>
      </c>
      <c r="K31" s="60">
        <f>計算!Y27</f>
        <v>0</v>
      </c>
      <c r="L31" s="60">
        <f>計算!AC27</f>
        <v>0</v>
      </c>
      <c r="M31" s="151">
        <f>計算!R27</f>
        <v>0</v>
      </c>
      <c r="N31" s="152">
        <f>計算!S27</f>
        <v>0</v>
      </c>
      <c r="O31" s="153">
        <f>計算!T27</f>
        <v>0</v>
      </c>
      <c r="P31" s="60">
        <f>計算!Z27</f>
        <v>0</v>
      </c>
      <c r="Q31" s="60">
        <f>計算!AD27</f>
        <v>0</v>
      </c>
      <c r="R31" s="151">
        <f t="shared" si="0"/>
        <v>0</v>
      </c>
      <c r="S31" s="152">
        <f t="shared" si="1"/>
        <v>0</v>
      </c>
      <c r="T31" s="153">
        <f t="shared" si="2"/>
        <v>0</v>
      </c>
      <c r="U31" s="60">
        <f t="shared" si="3"/>
        <v>0</v>
      </c>
      <c r="V31" s="60">
        <f t="shared" si="4"/>
        <v>0</v>
      </c>
      <c r="W31" s="60">
        <f>SUM(計算!AV27:AX27)</f>
        <v>0</v>
      </c>
    </row>
    <row r="32" spans="1:23" ht="15" customHeight="1">
      <c r="A32" s="143">
        <v>51</v>
      </c>
      <c r="B32" s="56" t="s">
        <v>21</v>
      </c>
      <c r="C32" s="151">
        <f>計算!D28</f>
        <v>0</v>
      </c>
      <c r="D32" s="152">
        <f>計算!E28</f>
        <v>0</v>
      </c>
      <c r="E32" s="153">
        <f>計算!F28</f>
        <v>0</v>
      </c>
      <c r="F32" s="60">
        <f>計算!X28</f>
        <v>0</v>
      </c>
      <c r="G32" s="60">
        <f>計算!AB28</f>
        <v>0</v>
      </c>
      <c r="H32" s="151">
        <f>計算!J28</f>
        <v>0</v>
      </c>
      <c r="I32" s="152">
        <f>計算!K28</f>
        <v>0</v>
      </c>
      <c r="J32" s="153">
        <f>計算!L28</f>
        <v>0</v>
      </c>
      <c r="K32" s="60">
        <f>計算!Y28</f>
        <v>0</v>
      </c>
      <c r="L32" s="60">
        <f>計算!AC28</f>
        <v>0</v>
      </c>
      <c r="M32" s="151">
        <f>計算!R28</f>
        <v>0</v>
      </c>
      <c r="N32" s="152">
        <f>計算!S28</f>
        <v>0</v>
      </c>
      <c r="O32" s="153">
        <f>計算!T28</f>
        <v>0</v>
      </c>
      <c r="P32" s="60">
        <f>計算!Z28</f>
        <v>0</v>
      </c>
      <c r="Q32" s="60">
        <f>計算!AD28</f>
        <v>0</v>
      </c>
      <c r="R32" s="151">
        <f t="shared" si="0"/>
        <v>0</v>
      </c>
      <c r="S32" s="152">
        <f t="shared" si="1"/>
        <v>0</v>
      </c>
      <c r="T32" s="153">
        <f t="shared" si="2"/>
        <v>0</v>
      </c>
      <c r="U32" s="60">
        <f t="shared" si="3"/>
        <v>0</v>
      </c>
      <c r="V32" s="60">
        <f t="shared" si="4"/>
        <v>0</v>
      </c>
      <c r="W32" s="60">
        <f>SUM(計算!AV28:AX28)</f>
        <v>0</v>
      </c>
    </row>
    <row r="33" spans="1:23" ht="15" customHeight="1">
      <c r="A33" s="143">
        <v>53</v>
      </c>
      <c r="B33" s="56" t="s">
        <v>22</v>
      </c>
      <c r="C33" s="151">
        <f>計算!D29</f>
        <v>0</v>
      </c>
      <c r="D33" s="152">
        <f>計算!E29</f>
        <v>0</v>
      </c>
      <c r="E33" s="153">
        <f>計算!F29</f>
        <v>0</v>
      </c>
      <c r="F33" s="60">
        <f>計算!X29</f>
        <v>0</v>
      </c>
      <c r="G33" s="60">
        <f>計算!AB29</f>
        <v>0</v>
      </c>
      <c r="H33" s="151">
        <f>計算!J29</f>
        <v>0</v>
      </c>
      <c r="I33" s="152">
        <f>計算!K29</f>
        <v>0</v>
      </c>
      <c r="J33" s="153">
        <f>計算!L29</f>
        <v>0</v>
      </c>
      <c r="K33" s="60">
        <f>計算!Y29</f>
        <v>0</v>
      </c>
      <c r="L33" s="60">
        <f>計算!AC29</f>
        <v>0</v>
      </c>
      <c r="M33" s="151">
        <f>計算!R29</f>
        <v>0</v>
      </c>
      <c r="N33" s="152">
        <f>計算!S29</f>
        <v>0</v>
      </c>
      <c r="O33" s="153">
        <f>計算!T29</f>
        <v>0</v>
      </c>
      <c r="P33" s="60">
        <f>計算!Z29</f>
        <v>0</v>
      </c>
      <c r="Q33" s="60">
        <f>計算!AD29</f>
        <v>0</v>
      </c>
      <c r="R33" s="151">
        <f t="shared" si="0"/>
        <v>0</v>
      </c>
      <c r="S33" s="152">
        <f t="shared" si="1"/>
        <v>0</v>
      </c>
      <c r="T33" s="153">
        <f t="shared" si="2"/>
        <v>0</v>
      </c>
      <c r="U33" s="60">
        <f t="shared" si="3"/>
        <v>0</v>
      </c>
      <c r="V33" s="60">
        <f t="shared" si="4"/>
        <v>0</v>
      </c>
      <c r="W33" s="68">
        <f>SUM(計算!AV29:AX29)</f>
        <v>0</v>
      </c>
    </row>
    <row r="34" spans="1:23" ht="15" customHeight="1">
      <c r="A34" s="144">
        <v>55</v>
      </c>
      <c r="B34" s="57" t="s">
        <v>23</v>
      </c>
      <c r="C34" s="159">
        <f>計算!D30</f>
        <v>0</v>
      </c>
      <c r="D34" s="160">
        <f>計算!E30</f>
        <v>0</v>
      </c>
      <c r="E34" s="138">
        <f>計算!F30</f>
        <v>0</v>
      </c>
      <c r="F34" s="67">
        <f>計算!X30</f>
        <v>0</v>
      </c>
      <c r="G34" s="67">
        <f>計算!AB30</f>
        <v>0</v>
      </c>
      <c r="H34" s="159">
        <f>計算!J30</f>
        <v>0</v>
      </c>
      <c r="I34" s="160">
        <f>計算!K30</f>
        <v>0</v>
      </c>
      <c r="J34" s="138">
        <f>計算!L30</f>
        <v>0</v>
      </c>
      <c r="K34" s="67">
        <f>計算!Y30</f>
        <v>0</v>
      </c>
      <c r="L34" s="67">
        <f>計算!AC30</f>
        <v>0</v>
      </c>
      <c r="M34" s="159">
        <f>計算!R30</f>
        <v>0</v>
      </c>
      <c r="N34" s="160">
        <f>計算!S30</f>
        <v>0</v>
      </c>
      <c r="O34" s="138">
        <f>計算!T30</f>
        <v>0</v>
      </c>
      <c r="P34" s="67">
        <f>計算!Z30</f>
        <v>0</v>
      </c>
      <c r="Q34" s="67">
        <f>計算!AD30</f>
        <v>0</v>
      </c>
      <c r="R34" s="159">
        <f t="shared" si="0"/>
        <v>0</v>
      </c>
      <c r="S34" s="160">
        <f t="shared" si="1"/>
        <v>0</v>
      </c>
      <c r="T34" s="138">
        <f t="shared" si="2"/>
        <v>0</v>
      </c>
      <c r="U34" s="67">
        <f t="shared" si="3"/>
        <v>0</v>
      </c>
      <c r="V34" s="67">
        <f t="shared" si="4"/>
        <v>0</v>
      </c>
      <c r="W34" s="60">
        <f>SUM(計算!AV30:AX30)</f>
        <v>0</v>
      </c>
    </row>
    <row r="35" spans="1:23" ht="15" customHeight="1">
      <c r="A35" s="143">
        <v>57</v>
      </c>
      <c r="B35" s="56" t="s">
        <v>178</v>
      </c>
      <c r="C35" s="151">
        <f>計算!D31</f>
        <v>0</v>
      </c>
      <c r="D35" s="152">
        <f>計算!E31</f>
        <v>0</v>
      </c>
      <c r="E35" s="153">
        <f>計算!F31</f>
        <v>0</v>
      </c>
      <c r="F35" s="60">
        <f>計算!X31</f>
        <v>0</v>
      </c>
      <c r="G35" s="60">
        <f>計算!AB31</f>
        <v>0</v>
      </c>
      <c r="H35" s="151">
        <f>計算!J31</f>
        <v>0</v>
      </c>
      <c r="I35" s="152">
        <f>計算!K31</f>
        <v>0</v>
      </c>
      <c r="J35" s="153">
        <f>計算!L31</f>
        <v>0</v>
      </c>
      <c r="K35" s="60">
        <f>計算!Y31</f>
        <v>0</v>
      </c>
      <c r="L35" s="60">
        <f>計算!AC31</f>
        <v>0</v>
      </c>
      <c r="M35" s="151">
        <f>計算!R31</f>
        <v>0</v>
      </c>
      <c r="N35" s="152">
        <f>計算!S31</f>
        <v>0</v>
      </c>
      <c r="O35" s="153">
        <f>計算!T31</f>
        <v>0</v>
      </c>
      <c r="P35" s="60">
        <f>計算!Z31</f>
        <v>0</v>
      </c>
      <c r="Q35" s="60">
        <f>計算!AD31</f>
        <v>0</v>
      </c>
      <c r="R35" s="151">
        <f t="shared" si="0"/>
        <v>0</v>
      </c>
      <c r="S35" s="152">
        <f t="shared" si="1"/>
        <v>0</v>
      </c>
      <c r="T35" s="153">
        <f t="shared" si="2"/>
        <v>0</v>
      </c>
      <c r="U35" s="60">
        <f t="shared" si="3"/>
        <v>0</v>
      </c>
      <c r="V35" s="60">
        <f t="shared" si="4"/>
        <v>0</v>
      </c>
      <c r="W35" s="60">
        <f>SUM(計算!AV31:AX31)</f>
        <v>0</v>
      </c>
    </row>
    <row r="36" spans="1:23" ht="15" customHeight="1">
      <c r="A36" s="143">
        <v>59</v>
      </c>
      <c r="B36" s="56" t="s">
        <v>25</v>
      </c>
      <c r="C36" s="151">
        <f>計算!D32</f>
        <v>0</v>
      </c>
      <c r="D36" s="152">
        <f>計算!E32</f>
        <v>0</v>
      </c>
      <c r="E36" s="153">
        <f>計算!F32</f>
        <v>0</v>
      </c>
      <c r="F36" s="60">
        <f>計算!X32</f>
        <v>0</v>
      </c>
      <c r="G36" s="60">
        <f>計算!AB32</f>
        <v>0</v>
      </c>
      <c r="H36" s="151">
        <f>計算!J32</f>
        <v>0</v>
      </c>
      <c r="I36" s="152">
        <f>計算!K32</f>
        <v>0</v>
      </c>
      <c r="J36" s="153">
        <f>計算!L32</f>
        <v>0</v>
      </c>
      <c r="K36" s="60">
        <f>計算!Y32</f>
        <v>0</v>
      </c>
      <c r="L36" s="60">
        <f>計算!AC32</f>
        <v>0</v>
      </c>
      <c r="M36" s="151">
        <f>計算!R32</f>
        <v>0</v>
      </c>
      <c r="N36" s="152">
        <f>計算!S32</f>
        <v>0</v>
      </c>
      <c r="O36" s="153">
        <f>計算!T32</f>
        <v>0</v>
      </c>
      <c r="P36" s="60">
        <f>計算!Z32</f>
        <v>0</v>
      </c>
      <c r="Q36" s="60">
        <f>計算!AD32</f>
        <v>0</v>
      </c>
      <c r="R36" s="151">
        <f t="shared" si="0"/>
        <v>0</v>
      </c>
      <c r="S36" s="152">
        <f t="shared" si="1"/>
        <v>0</v>
      </c>
      <c r="T36" s="153">
        <f t="shared" si="2"/>
        <v>0</v>
      </c>
      <c r="U36" s="60">
        <f t="shared" si="3"/>
        <v>0</v>
      </c>
      <c r="V36" s="60">
        <f t="shared" si="4"/>
        <v>0</v>
      </c>
      <c r="W36" s="60">
        <f>SUM(計算!AV32:AX32)</f>
        <v>0</v>
      </c>
    </row>
    <row r="37" spans="1:23" ht="15" customHeight="1">
      <c r="A37" s="143">
        <v>61</v>
      </c>
      <c r="B37" s="56" t="s">
        <v>26</v>
      </c>
      <c r="C37" s="151">
        <f>計算!D33</f>
        <v>0</v>
      </c>
      <c r="D37" s="152">
        <f>計算!E33</f>
        <v>0</v>
      </c>
      <c r="E37" s="153">
        <f>計算!F33</f>
        <v>0</v>
      </c>
      <c r="F37" s="60">
        <f>計算!X33</f>
        <v>0</v>
      </c>
      <c r="G37" s="60">
        <f>計算!AB33</f>
        <v>0</v>
      </c>
      <c r="H37" s="151">
        <f>計算!J33</f>
        <v>0</v>
      </c>
      <c r="I37" s="152">
        <f>計算!K33</f>
        <v>0</v>
      </c>
      <c r="J37" s="153">
        <f>計算!L33</f>
        <v>0</v>
      </c>
      <c r="K37" s="60">
        <f>計算!Y33</f>
        <v>0</v>
      </c>
      <c r="L37" s="60">
        <f>計算!AC33</f>
        <v>0</v>
      </c>
      <c r="M37" s="151">
        <f>計算!R33</f>
        <v>0</v>
      </c>
      <c r="N37" s="152">
        <f>計算!S33</f>
        <v>0</v>
      </c>
      <c r="O37" s="153">
        <f>計算!T33</f>
        <v>0</v>
      </c>
      <c r="P37" s="60">
        <f>計算!Z33</f>
        <v>0</v>
      </c>
      <c r="Q37" s="60">
        <f>計算!AD33</f>
        <v>0</v>
      </c>
      <c r="R37" s="151">
        <f t="shared" si="0"/>
        <v>0</v>
      </c>
      <c r="S37" s="152">
        <f t="shared" si="1"/>
        <v>0</v>
      </c>
      <c r="T37" s="153">
        <f t="shared" si="2"/>
        <v>0</v>
      </c>
      <c r="U37" s="60">
        <f t="shared" si="3"/>
        <v>0</v>
      </c>
      <c r="V37" s="60">
        <f t="shared" si="4"/>
        <v>0</v>
      </c>
      <c r="W37" s="60">
        <f>SUM(計算!AV33:AX33)</f>
        <v>0</v>
      </c>
    </row>
    <row r="38" spans="1:23" ht="15" customHeight="1">
      <c r="A38" s="145">
        <v>63</v>
      </c>
      <c r="B38" s="58" t="s">
        <v>27</v>
      </c>
      <c r="C38" s="161">
        <f>計算!D34</f>
        <v>0</v>
      </c>
      <c r="D38" s="162">
        <f>計算!E34</f>
        <v>0</v>
      </c>
      <c r="E38" s="163">
        <f>計算!F34</f>
        <v>0</v>
      </c>
      <c r="F38" s="68">
        <f>計算!X34</f>
        <v>0</v>
      </c>
      <c r="G38" s="68">
        <f>計算!AB34</f>
        <v>0</v>
      </c>
      <c r="H38" s="161">
        <f>計算!J34</f>
        <v>0</v>
      </c>
      <c r="I38" s="162">
        <f>計算!K34</f>
        <v>0</v>
      </c>
      <c r="J38" s="163">
        <f>計算!L34</f>
        <v>0</v>
      </c>
      <c r="K38" s="68">
        <f>計算!Y34</f>
        <v>0</v>
      </c>
      <c r="L38" s="68">
        <f>計算!AC34</f>
        <v>0</v>
      </c>
      <c r="M38" s="161">
        <f>計算!R34</f>
        <v>0</v>
      </c>
      <c r="N38" s="162">
        <f>計算!S34</f>
        <v>0</v>
      </c>
      <c r="O38" s="163">
        <f>計算!T34</f>
        <v>0</v>
      </c>
      <c r="P38" s="68">
        <f>計算!Z34</f>
        <v>0</v>
      </c>
      <c r="Q38" s="68">
        <f>計算!AD34</f>
        <v>0</v>
      </c>
      <c r="R38" s="161">
        <f t="shared" si="0"/>
        <v>0</v>
      </c>
      <c r="S38" s="162">
        <f t="shared" si="1"/>
        <v>0</v>
      </c>
      <c r="T38" s="163">
        <f t="shared" si="2"/>
        <v>0</v>
      </c>
      <c r="U38" s="68">
        <f t="shared" si="3"/>
        <v>0</v>
      </c>
      <c r="V38" s="68">
        <f t="shared" si="4"/>
        <v>0</v>
      </c>
      <c r="W38" s="68">
        <f>SUM(計算!AV34:AX34)</f>
        <v>0</v>
      </c>
    </row>
    <row r="39" spans="1:23" ht="15" customHeight="1">
      <c r="A39" s="144">
        <v>64</v>
      </c>
      <c r="B39" s="57" t="s">
        <v>172</v>
      </c>
      <c r="C39" s="159">
        <f>計算!D35</f>
        <v>0</v>
      </c>
      <c r="D39" s="160">
        <f>計算!E35</f>
        <v>0</v>
      </c>
      <c r="E39" s="138">
        <f>計算!F35</f>
        <v>0</v>
      </c>
      <c r="F39" s="67">
        <f>計算!X35</f>
        <v>0</v>
      </c>
      <c r="G39" s="67">
        <f>計算!AB35</f>
        <v>0</v>
      </c>
      <c r="H39" s="159">
        <f>計算!J35</f>
        <v>0</v>
      </c>
      <c r="I39" s="160">
        <f>計算!K35</f>
        <v>0</v>
      </c>
      <c r="J39" s="138">
        <f>計算!L35</f>
        <v>0</v>
      </c>
      <c r="K39" s="67">
        <f>計算!Y35</f>
        <v>0</v>
      </c>
      <c r="L39" s="67">
        <f>計算!AC35</f>
        <v>0</v>
      </c>
      <c r="M39" s="159">
        <f>計算!R35</f>
        <v>0</v>
      </c>
      <c r="N39" s="160">
        <f>計算!S35</f>
        <v>0</v>
      </c>
      <c r="O39" s="138">
        <f>計算!T35</f>
        <v>0</v>
      </c>
      <c r="P39" s="67">
        <f>計算!Z35</f>
        <v>0</v>
      </c>
      <c r="Q39" s="67">
        <f>計算!AD35</f>
        <v>0</v>
      </c>
      <c r="R39" s="159">
        <f t="shared" si="0"/>
        <v>0</v>
      </c>
      <c r="S39" s="160">
        <f t="shared" si="1"/>
        <v>0</v>
      </c>
      <c r="T39" s="138">
        <f t="shared" si="2"/>
        <v>0</v>
      </c>
      <c r="U39" s="67">
        <f t="shared" si="3"/>
        <v>0</v>
      </c>
      <c r="V39" s="67">
        <f t="shared" si="4"/>
        <v>0</v>
      </c>
      <c r="W39" s="60">
        <f>SUM(計算!AV35:AX35)</f>
        <v>0</v>
      </c>
    </row>
    <row r="40" spans="1:23" ht="15" customHeight="1">
      <c r="A40" s="143">
        <v>65</v>
      </c>
      <c r="B40" s="56" t="s">
        <v>173</v>
      </c>
      <c r="C40" s="151">
        <f>計算!D36</f>
        <v>0</v>
      </c>
      <c r="D40" s="152">
        <f>計算!E36</f>
        <v>0</v>
      </c>
      <c r="E40" s="153">
        <f>計算!F36</f>
        <v>0</v>
      </c>
      <c r="F40" s="60">
        <f>計算!X36</f>
        <v>0</v>
      </c>
      <c r="G40" s="60">
        <f>計算!AB36</f>
        <v>0</v>
      </c>
      <c r="H40" s="151">
        <f>計算!J36</f>
        <v>0</v>
      </c>
      <c r="I40" s="152">
        <f>計算!K36</f>
        <v>0</v>
      </c>
      <c r="J40" s="153">
        <f>計算!L36</f>
        <v>0</v>
      </c>
      <c r="K40" s="60">
        <f>計算!Y36</f>
        <v>0</v>
      </c>
      <c r="L40" s="60">
        <f>計算!AC36</f>
        <v>0</v>
      </c>
      <c r="M40" s="151">
        <f>計算!R36</f>
        <v>0</v>
      </c>
      <c r="N40" s="152">
        <f>計算!S36</f>
        <v>0</v>
      </c>
      <c r="O40" s="153">
        <f>計算!T36</f>
        <v>0</v>
      </c>
      <c r="P40" s="60">
        <f>計算!Z36</f>
        <v>0</v>
      </c>
      <c r="Q40" s="60">
        <f>計算!AD36</f>
        <v>0</v>
      </c>
      <c r="R40" s="151">
        <f t="shared" si="0"/>
        <v>0</v>
      </c>
      <c r="S40" s="152">
        <f t="shared" si="1"/>
        <v>0</v>
      </c>
      <c r="T40" s="153">
        <f t="shared" si="2"/>
        <v>0</v>
      </c>
      <c r="U40" s="60">
        <f t="shared" si="3"/>
        <v>0</v>
      </c>
      <c r="V40" s="60">
        <f t="shared" si="4"/>
        <v>0</v>
      </c>
      <c r="W40" s="60">
        <f>SUM(計算!AV36:AX36)</f>
        <v>0</v>
      </c>
    </row>
    <row r="41" spans="1:23" ht="15" customHeight="1">
      <c r="A41" s="143">
        <v>66</v>
      </c>
      <c r="B41" s="56" t="s">
        <v>28</v>
      </c>
      <c r="C41" s="151">
        <f>計算!D37</f>
        <v>0</v>
      </c>
      <c r="D41" s="152">
        <f>計算!E37</f>
        <v>0</v>
      </c>
      <c r="E41" s="153">
        <f>計算!F37</f>
        <v>0</v>
      </c>
      <c r="F41" s="60">
        <f>計算!X37</f>
        <v>0</v>
      </c>
      <c r="G41" s="60">
        <f>計算!AB37</f>
        <v>0</v>
      </c>
      <c r="H41" s="151">
        <f>計算!J37</f>
        <v>0</v>
      </c>
      <c r="I41" s="152">
        <f>計算!K37</f>
        <v>0</v>
      </c>
      <c r="J41" s="153">
        <f>計算!L37</f>
        <v>0</v>
      </c>
      <c r="K41" s="60">
        <f>計算!Y37</f>
        <v>0</v>
      </c>
      <c r="L41" s="60">
        <f>計算!AC37</f>
        <v>0</v>
      </c>
      <c r="M41" s="151">
        <f>計算!R37</f>
        <v>0</v>
      </c>
      <c r="N41" s="152">
        <f>計算!S37</f>
        <v>0</v>
      </c>
      <c r="O41" s="153">
        <f>計算!T37</f>
        <v>0</v>
      </c>
      <c r="P41" s="60">
        <f>計算!Z37</f>
        <v>0</v>
      </c>
      <c r="Q41" s="60">
        <f>計算!AD37</f>
        <v>0</v>
      </c>
      <c r="R41" s="151">
        <f t="shared" si="0"/>
        <v>0</v>
      </c>
      <c r="S41" s="152">
        <f t="shared" si="1"/>
        <v>0</v>
      </c>
      <c r="T41" s="153">
        <f t="shared" si="2"/>
        <v>0</v>
      </c>
      <c r="U41" s="60">
        <f t="shared" si="3"/>
        <v>0</v>
      </c>
      <c r="V41" s="60">
        <f t="shared" si="4"/>
        <v>0</v>
      </c>
      <c r="W41" s="60">
        <f>SUM(計算!AV37:AX37)</f>
        <v>0</v>
      </c>
    </row>
    <row r="42" spans="1:23" ht="15" customHeight="1">
      <c r="A42" s="143">
        <v>67</v>
      </c>
      <c r="B42" s="56" t="s">
        <v>29</v>
      </c>
      <c r="C42" s="151">
        <f>計算!D38</f>
        <v>0</v>
      </c>
      <c r="D42" s="152">
        <f>計算!E38</f>
        <v>0</v>
      </c>
      <c r="E42" s="153">
        <f>計算!F38</f>
        <v>0</v>
      </c>
      <c r="F42" s="60">
        <f>計算!X38</f>
        <v>0</v>
      </c>
      <c r="G42" s="60">
        <f>計算!AB38</f>
        <v>0</v>
      </c>
      <c r="H42" s="151">
        <f>計算!J38</f>
        <v>0</v>
      </c>
      <c r="I42" s="152">
        <f>計算!K38</f>
        <v>0</v>
      </c>
      <c r="J42" s="153">
        <f>計算!L38</f>
        <v>0</v>
      </c>
      <c r="K42" s="60">
        <f>計算!Y38</f>
        <v>0</v>
      </c>
      <c r="L42" s="60">
        <f>計算!AC38</f>
        <v>0</v>
      </c>
      <c r="M42" s="151">
        <f>計算!R38</f>
        <v>0</v>
      </c>
      <c r="N42" s="152">
        <f>計算!S38</f>
        <v>0</v>
      </c>
      <c r="O42" s="153">
        <f>計算!T38</f>
        <v>0</v>
      </c>
      <c r="P42" s="60">
        <f>計算!Z38</f>
        <v>0</v>
      </c>
      <c r="Q42" s="60">
        <f>計算!AD38</f>
        <v>0</v>
      </c>
      <c r="R42" s="151">
        <f t="shared" si="0"/>
        <v>0</v>
      </c>
      <c r="S42" s="152">
        <f t="shared" si="1"/>
        <v>0</v>
      </c>
      <c r="T42" s="153">
        <f t="shared" si="2"/>
        <v>0</v>
      </c>
      <c r="U42" s="60">
        <f t="shared" si="3"/>
        <v>0</v>
      </c>
      <c r="V42" s="60">
        <f t="shared" si="4"/>
        <v>0</v>
      </c>
      <c r="W42" s="60">
        <f>SUM(計算!AV38:AX38)</f>
        <v>0</v>
      </c>
    </row>
    <row r="43" spans="1:23" ht="15" customHeight="1">
      <c r="A43" s="145">
        <v>68</v>
      </c>
      <c r="B43" s="58" t="s">
        <v>30</v>
      </c>
      <c r="C43" s="161">
        <f>計算!D39</f>
        <v>0</v>
      </c>
      <c r="D43" s="162">
        <f>計算!E39</f>
        <v>0</v>
      </c>
      <c r="E43" s="163">
        <f>計算!F39</f>
        <v>0</v>
      </c>
      <c r="F43" s="68">
        <f>計算!X39</f>
        <v>0</v>
      </c>
      <c r="G43" s="68">
        <f>計算!AB39</f>
        <v>0</v>
      </c>
      <c r="H43" s="161">
        <f>計算!J39</f>
        <v>0</v>
      </c>
      <c r="I43" s="162">
        <f>計算!K39</f>
        <v>0</v>
      </c>
      <c r="J43" s="163">
        <f>計算!L39</f>
        <v>0</v>
      </c>
      <c r="K43" s="68">
        <f>計算!Y39</f>
        <v>0</v>
      </c>
      <c r="L43" s="68">
        <f>計算!AC39</f>
        <v>0</v>
      </c>
      <c r="M43" s="161">
        <f>計算!R39</f>
        <v>0</v>
      </c>
      <c r="N43" s="162">
        <f>計算!S39</f>
        <v>0</v>
      </c>
      <c r="O43" s="163">
        <f>計算!T39</f>
        <v>0</v>
      </c>
      <c r="P43" s="68">
        <f>計算!Z39</f>
        <v>0</v>
      </c>
      <c r="Q43" s="68">
        <f>計算!AD39</f>
        <v>0</v>
      </c>
      <c r="R43" s="161">
        <f t="shared" si="0"/>
        <v>0</v>
      </c>
      <c r="S43" s="162">
        <f t="shared" si="1"/>
        <v>0</v>
      </c>
      <c r="T43" s="163">
        <f t="shared" si="2"/>
        <v>0</v>
      </c>
      <c r="U43" s="68">
        <f t="shared" si="3"/>
        <v>0</v>
      </c>
      <c r="V43" s="68">
        <f t="shared" si="4"/>
        <v>0</v>
      </c>
      <c r="W43" s="68">
        <f>SUM(計算!AV39:AX39)</f>
        <v>0</v>
      </c>
    </row>
    <row r="44" spans="1:23" ht="15" customHeight="1">
      <c r="A44" s="146">
        <v>69</v>
      </c>
      <c r="B44" s="56" t="s">
        <v>31</v>
      </c>
      <c r="C44" s="154">
        <f>計算!D40</f>
        <v>0</v>
      </c>
      <c r="D44" s="155">
        <f>計算!E40</f>
        <v>0</v>
      </c>
      <c r="E44" s="142">
        <f>計算!F40</f>
        <v>0</v>
      </c>
      <c r="F44" s="60">
        <f>計算!X40</f>
        <v>0</v>
      </c>
      <c r="G44" s="60">
        <f>計算!AB40</f>
        <v>0</v>
      </c>
      <c r="H44" s="154">
        <f>計算!J40</f>
        <v>0</v>
      </c>
      <c r="I44" s="155">
        <f>計算!K40</f>
        <v>0</v>
      </c>
      <c r="J44" s="142">
        <f>計算!L40</f>
        <v>0</v>
      </c>
      <c r="K44" s="60">
        <f>計算!Y40</f>
        <v>0</v>
      </c>
      <c r="L44" s="60">
        <f>計算!AC40</f>
        <v>0</v>
      </c>
      <c r="M44" s="154">
        <f>計算!R40</f>
        <v>0</v>
      </c>
      <c r="N44" s="155">
        <f>計算!S40</f>
        <v>0</v>
      </c>
      <c r="O44" s="142">
        <f>計算!T40</f>
        <v>0</v>
      </c>
      <c r="P44" s="60">
        <f>計算!Z40</f>
        <v>0</v>
      </c>
      <c r="Q44" s="60">
        <f>計算!AD40</f>
        <v>0</v>
      </c>
      <c r="R44" s="154">
        <f t="shared" si="0"/>
        <v>0</v>
      </c>
      <c r="S44" s="155">
        <f t="shared" si="1"/>
        <v>0</v>
      </c>
      <c r="T44" s="142">
        <f t="shared" si="2"/>
        <v>0</v>
      </c>
      <c r="U44" s="60">
        <f t="shared" si="3"/>
        <v>0</v>
      </c>
      <c r="V44" s="60">
        <f t="shared" si="4"/>
        <v>0</v>
      </c>
      <c r="W44" s="60">
        <f>SUM(計算!AV40:AX40)</f>
        <v>0</v>
      </c>
    </row>
    <row r="45" spans="1:23" ht="15" customHeight="1">
      <c r="A45" s="147"/>
      <c r="B45" s="62" t="s">
        <v>73</v>
      </c>
      <c r="C45" s="156">
        <f t="shared" ref="C45:M45" si="5">SUM(C9:C44)</f>
        <v>0</v>
      </c>
      <c r="D45" s="157">
        <f t="shared" si="5"/>
        <v>0</v>
      </c>
      <c r="E45" s="158">
        <f t="shared" si="5"/>
        <v>0</v>
      </c>
      <c r="F45" s="66">
        <f t="shared" si="5"/>
        <v>0</v>
      </c>
      <c r="G45" s="66">
        <f t="shared" si="5"/>
        <v>0</v>
      </c>
      <c r="H45" s="156">
        <f t="shared" si="5"/>
        <v>0</v>
      </c>
      <c r="I45" s="157">
        <f t="shared" si="5"/>
        <v>0</v>
      </c>
      <c r="J45" s="158">
        <f t="shared" si="5"/>
        <v>0</v>
      </c>
      <c r="K45" s="66">
        <f t="shared" si="5"/>
        <v>0</v>
      </c>
      <c r="L45" s="66">
        <f t="shared" si="5"/>
        <v>0</v>
      </c>
      <c r="M45" s="156">
        <f t="shared" si="5"/>
        <v>0</v>
      </c>
      <c r="N45" s="157">
        <f t="shared" ref="N45:U45" si="6">SUM(N9:N44)</f>
        <v>0</v>
      </c>
      <c r="O45" s="158">
        <f t="shared" si="6"/>
        <v>0</v>
      </c>
      <c r="P45" s="66">
        <f t="shared" si="6"/>
        <v>0</v>
      </c>
      <c r="Q45" s="66">
        <f t="shared" si="6"/>
        <v>0</v>
      </c>
      <c r="R45" s="156">
        <f t="shared" si="6"/>
        <v>0</v>
      </c>
      <c r="S45" s="157">
        <f t="shared" si="6"/>
        <v>0</v>
      </c>
      <c r="T45" s="158">
        <f t="shared" si="6"/>
        <v>0</v>
      </c>
      <c r="U45" s="66">
        <f t="shared" si="6"/>
        <v>0</v>
      </c>
      <c r="V45" s="66">
        <f>SUM(V9:V44)</f>
        <v>0</v>
      </c>
      <c r="W45" s="66">
        <f>SUM(W9:W44)</f>
        <v>0</v>
      </c>
    </row>
    <row r="46" spans="1:23" ht="15" customHeight="1">
      <c r="A46" s="164" t="s">
        <v>151</v>
      </c>
    </row>
  </sheetData>
  <mergeCells count="1">
    <mergeCell ref="W3:W7"/>
  </mergeCells>
  <phoneticPr fontId="5"/>
  <printOptions horizontalCentered="1"/>
  <pageMargins left="0.70866141732283472" right="0.70866141732283472" top="0.74803149606299213" bottom="0.74803149606299213" header="0.31496062992125984" footer="0.31496062992125984"/>
  <pageSetup paperSize="9" scale="74" orientation="landscape" horizontalDpi="300" verticalDpi="300" r:id="rId1"/>
  <colBreaks count="1" manualBreakCount="1">
    <brk id="2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O61"/>
  <sheetViews>
    <sheetView showGridLines="0" zoomScaleNormal="100" workbookViewId="0">
      <selection activeCell="M36" sqref="M36"/>
    </sheetView>
  </sheetViews>
  <sheetFormatPr defaultRowHeight="11.25"/>
  <cols>
    <col min="1" max="2" width="4" style="195" customWidth="1"/>
    <col min="3" max="7" width="8.33203125" style="195" customWidth="1"/>
    <col min="8" max="9" width="4.1640625" style="195" customWidth="1"/>
    <col min="10" max="10" width="8.33203125" style="195" customWidth="1"/>
    <col min="11" max="11" width="8" style="195" customWidth="1"/>
    <col min="12" max="12" width="4.1640625" style="195" customWidth="1"/>
    <col min="13" max="13" width="13.6640625" style="195" bestFit="1" customWidth="1"/>
    <col min="14" max="14" width="14.5" style="195" bestFit="1" customWidth="1"/>
    <col min="15" max="15" width="8.33203125" style="195" customWidth="1"/>
    <col min="16" max="256" width="9.33203125" style="195"/>
    <col min="257" max="258" width="4" style="195" customWidth="1"/>
    <col min="259" max="263" width="8.33203125" style="195" customWidth="1"/>
    <col min="264" max="265" width="4.1640625" style="195" customWidth="1"/>
    <col min="266" max="266" width="8.33203125" style="195" customWidth="1"/>
    <col min="267" max="267" width="8" style="195" customWidth="1"/>
    <col min="268" max="268" width="4.1640625" style="195" customWidth="1"/>
    <col min="269" max="269" width="13.6640625" style="195" bestFit="1" customWidth="1"/>
    <col min="270" max="270" width="14.5" style="195" bestFit="1" customWidth="1"/>
    <col min="271" max="271" width="8.33203125" style="195" customWidth="1"/>
    <col min="272" max="512" width="9.33203125" style="195"/>
    <col min="513" max="514" width="4" style="195" customWidth="1"/>
    <col min="515" max="519" width="8.33203125" style="195" customWidth="1"/>
    <col min="520" max="521" width="4.1640625" style="195" customWidth="1"/>
    <col min="522" max="522" width="8.33203125" style="195" customWidth="1"/>
    <col min="523" max="523" width="8" style="195" customWidth="1"/>
    <col min="524" max="524" width="4.1640625" style="195" customWidth="1"/>
    <col min="525" max="525" width="13.6640625" style="195" bestFit="1" customWidth="1"/>
    <col min="526" max="526" width="14.5" style="195" bestFit="1" customWidth="1"/>
    <col min="527" max="527" width="8.33203125" style="195" customWidth="1"/>
    <col min="528" max="768" width="9.33203125" style="195"/>
    <col min="769" max="770" width="4" style="195" customWidth="1"/>
    <col min="771" max="775" width="8.33203125" style="195" customWidth="1"/>
    <col min="776" max="777" width="4.1640625" style="195" customWidth="1"/>
    <col min="778" max="778" width="8.33203125" style="195" customWidth="1"/>
    <col min="779" max="779" width="8" style="195" customWidth="1"/>
    <col min="780" max="780" width="4.1640625" style="195" customWidth="1"/>
    <col min="781" max="781" width="13.6640625" style="195" bestFit="1" customWidth="1"/>
    <col min="782" max="782" width="14.5" style="195" bestFit="1" customWidth="1"/>
    <col min="783" max="783" width="8.33203125" style="195" customWidth="1"/>
    <col min="784" max="1024" width="9.33203125" style="195"/>
    <col min="1025" max="1026" width="4" style="195" customWidth="1"/>
    <col min="1027" max="1031" width="8.33203125" style="195" customWidth="1"/>
    <col min="1032" max="1033" width="4.1640625" style="195" customWidth="1"/>
    <col min="1034" max="1034" width="8.33203125" style="195" customWidth="1"/>
    <col min="1035" max="1035" width="8" style="195" customWidth="1"/>
    <col min="1036" max="1036" width="4.1640625" style="195" customWidth="1"/>
    <col min="1037" max="1037" width="13.6640625" style="195" bestFit="1" customWidth="1"/>
    <col min="1038" max="1038" width="14.5" style="195" bestFit="1" customWidth="1"/>
    <col min="1039" max="1039" width="8.33203125" style="195" customWidth="1"/>
    <col min="1040" max="1280" width="9.33203125" style="195"/>
    <col min="1281" max="1282" width="4" style="195" customWidth="1"/>
    <col min="1283" max="1287" width="8.33203125" style="195" customWidth="1"/>
    <col min="1288" max="1289" width="4.1640625" style="195" customWidth="1"/>
    <col min="1290" max="1290" width="8.33203125" style="195" customWidth="1"/>
    <col min="1291" max="1291" width="8" style="195" customWidth="1"/>
    <col min="1292" max="1292" width="4.1640625" style="195" customWidth="1"/>
    <col min="1293" max="1293" width="13.6640625" style="195" bestFit="1" customWidth="1"/>
    <col min="1294" max="1294" width="14.5" style="195" bestFit="1" customWidth="1"/>
    <col min="1295" max="1295" width="8.33203125" style="195" customWidth="1"/>
    <col min="1296" max="1536" width="9.33203125" style="195"/>
    <col min="1537" max="1538" width="4" style="195" customWidth="1"/>
    <col min="1539" max="1543" width="8.33203125" style="195" customWidth="1"/>
    <col min="1544" max="1545" width="4.1640625" style="195" customWidth="1"/>
    <col min="1546" max="1546" width="8.33203125" style="195" customWidth="1"/>
    <col min="1547" max="1547" width="8" style="195" customWidth="1"/>
    <col min="1548" max="1548" width="4.1640625" style="195" customWidth="1"/>
    <col min="1549" max="1549" width="13.6640625" style="195" bestFit="1" customWidth="1"/>
    <col min="1550" max="1550" width="14.5" style="195" bestFit="1" customWidth="1"/>
    <col min="1551" max="1551" width="8.33203125" style="195" customWidth="1"/>
    <col min="1552" max="1792" width="9.33203125" style="195"/>
    <col min="1793" max="1794" width="4" style="195" customWidth="1"/>
    <col min="1795" max="1799" width="8.33203125" style="195" customWidth="1"/>
    <col min="1800" max="1801" width="4.1640625" style="195" customWidth="1"/>
    <col min="1802" max="1802" width="8.33203125" style="195" customWidth="1"/>
    <col min="1803" max="1803" width="8" style="195" customWidth="1"/>
    <col min="1804" max="1804" width="4.1640625" style="195" customWidth="1"/>
    <col min="1805" max="1805" width="13.6640625" style="195" bestFit="1" customWidth="1"/>
    <col min="1806" max="1806" width="14.5" style="195" bestFit="1" customWidth="1"/>
    <col min="1807" max="1807" width="8.33203125" style="195" customWidth="1"/>
    <col min="1808" max="2048" width="9.33203125" style="195"/>
    <col min="2049" max="2050" width="4" style="195" customWidth="1"/>
    <col min="2051" max="2055" width="8.33203125" style="195" customWidth="1"/>
    <col min="2056" max="2057" width="4.1640625" style="195" customWidth="1"/>
    <col min="2058" max="2058" width="8.33203125" style="195" customWidth="1"/>
    <col min="2059" max="2059" width="8" style="195" customWidth="1"/>
    <col min="2060" max="2060" width="4.1640625" style="195" customWidth="1"/>
    <col min="2061" max="2061" width="13.6640625" style="195" bestFit="1" customWidth="1"/>
    <col min="2062" max="2062" width="14.5" style="195" bestFit="1" customWidth="1"/>
    <col min="2063" max="2063" width="8.33203125" style="195" customWidth="1"/>
    <col min="2064" max="2304" width="9.33203125" style="195"/>
    <col min="2305" max="2306" width="4" style="195" customWidth="1"/>
    <col min="2307" max="2311" width="8.33203125" style="195" customWidth="1"/>
    <col min="2312" max="2313" width="4.1640625" style="195" customWidth="1"/>
    <col min="2314" max="2314" width="8.33203125" style="195" customWidth="1"/>
    <col min="2315" max="2315" width="8" style="195" customWidth="1"/>
    <col min="2316" max="2316" width="4.1640625" style="195" customWidth="1"/>
    <col min="2317" max="2317" width="13.6640625" style="195" bestFit="1" customWidth="1"/>
    <col min="2318" max="2318" width="14.5" style="195" bestFit="1" customWidth="1"/>
    <col min="2319" max="2319" width="8.33203125" style="195" customWidth="1"/>
    <col min="2320" max="2560" width="9.33203125" style="195"/>
    <col min="2561" max="2562" width="4" style="195" customWidth="1"/>
    <col min="2563" max="2567" width="8.33203125" style="195" customWidth="1"/>
    <col min="2568" max="2569" width="4.1640625" style="195" customWidth="1"/>
    <col min="2570" max="2570" width="8.33203125" style="195" customWidth="1"/>
    <col min="2571" max="2571" width="8" style="195" customWidth="1"/>
    <col min="2572" max="2572" width="4.1640625" style="195" customWidth="1"/>
    <col min="2573" max="2573" width="13.6640625" style="195" bestFit="1" customWidth="1"/>
    <col min="2574" max="2574" width="14.5" style="195" bestFit="1" customWidth="1"/>
    <col min="2575" max="2575" width="8.33203125" style="195" customWidth="1"/>
    <col min="2576" max="2816" width="9.33203125" style="195"/>
    <col min="2817" max="2818" width="4" style="195" customWidth="1"/>
    <col min="2819" max="2823" width="8.33203125" style="195" customWidth="1"/>
    <col min="2824" max="2825" width="4.1640625" style="195" customWidth="1"/>
    <col min="2826" max="2826" width="8.33203125" style="195" customWidth="1"/>
    <col min="2827" max="2827" width="8" style="195" customWidth="1"/>
    <col min="2828" max="2828" width="4.1640625" style="195" customWidth="1"/>
    <col min="2829" max="2829" width="13.6640625" style="195" bestFit="1" customWidth="1"/>
    <col min="2830" max="2830" width="14.5" style="195" bestFit="1" customWidth="1"/>
    <col min="2831" max="2831" width="8.33203125" style="195" customWidth="1"/>
    <col min="2832" max="3072" width="9.33203125" style="195"/>
    <col min="3073" max="3074" width="4" style="195" customWidth="1"/>
    <col min="3075" max="3079" width="8.33203125" style="195" customWidth="1"/>
    <col min="3080" max="3081" width="4.1640625" style="195" customWidth="1"/>
    <col min="3082" max="3082" width="8.33203125" style="195" customWidth="1"/>
    <col min="3083" max="3083" width="8" style="195" customWidth="1"/>
    <col min="3084" max="3084" width="4.1640625" style="195" customWidth="1"/>
    <col min="3085" max="3085" width="13.6640625" style="195" bestFit="1" customWidth="1"/>
    <col min="3086" max="3086" width="14.5" style="195" bestFit="1" customWidth="1"/>
    <col min="3087" max="3087" width="8.33203125" style="195" customWidth="1"/>
    <col min="3088" max="3328" width="9.33203125" style="195"/>
    <col min="3329" max="3330" width="4" style="195" customWidth="1"/>
    <col min="3331" max="3335" width="8.33203125" style="195" customWidth="1"/>
    <col min="3336" max="3337" width="4.1640625" style="195" customWidth="1"/>
    <col min="3338" max="3338" width="8.33203125" style="195" customWidth="1"/>
    <col min="3339" max="3339" width="8" style="195" customWidth="1"/>
    <col min="3340" max="3340" width="4.1640625" style="195" customWidth="1"/>
    <col min="3341" max="3341" width="13.6640625" style="195" bestFit="1" customWidth="1"/>
    <col min="3342" max="3342" width="14.5" style="195" bestFit="1" customWidth="1"/>
    <col min="3343" max="3343" width="8.33203125" style="195" customWidth="1"/>
    <col min="3344" max="3584" width="9.33203125" style="195"/>
    <col min="3585" max="3586" width="4" style="195" customWidth="1"/>
    <col min="3587" max="3591" width="8.33203125" style="195" customWidth="1"/>
    <col min="3592" max="3593" width="4.1640625" style="195" customWidth="1"/>
    <col min="3594" max="3594" width="8.33203125" style="195" customWidth="1"/>
    <col min="3595" max="3595" width="8" style="195" customWidth="1"/>
    <col min="3596" max="3596" width="4.1640625" style="195" customWidth="1"/>
    <col min="3597" max="3597" width="13.6640625" style="195" bestFit="1" customWidth="1"/>
    <col min="3598" max="3598" width="14.5" style="195" bestFit="1" customWidth="1"/>
    <col min="3599" max="3599" width="8.33203125" style="195" customWidth="1"/>
    <col min="3600" max="3840" width="9.33203125" style="195"/>
    <col min="3841" max="3842" width="4" style="195" customWidth="1"/>
    <col min="3843" max="3847" width="8.33203125" style="195" customWidth="1"/>
    <col min="3848" max="3849" width="4.1640625" style="195" customWidth="1"/>
    <col min="3850" max="3850" width="8.33203125" style="195" customWidth="1"/>
    <col min="3851" max="3851" width="8" style="195" customWidth="1"/>
    <col min="3852" max="3852" width="4.1640625" style="195" customWidth="1"/>
    <col min="3853" max="3853" width="13.6640625" style="195" bestFit="1" customWidth="1"/>
    <col min="3854" max="3854" width="14.5" style="195" bestFit="1" customWidth="1"/>
    <col min="3855" max="3855" width="8.33203125" style="195" customWidth="1"/>
    <col min="3856" max="4096" width="9.33203125" style="195"/>
    <col min="4097" max="4098" width="4" style="195" customWidth="1"/>
    <col min="4099" max="4103" width="8.33203125" style="195" customWidth="1"/>
    <col min="4104" max="4105" width="4.1640625" style="195" customWidth="1"/>
    <col min="4106" max="4106" width="8.33203125" style="195" customWidth="1"/>
    <col min="4107" max="4107" width="8" style="195" customWidth="1"/>
    <col min="4108" max="4108" width="4.1640625" style="195" customWidth="1"/>
    <col min="4109" max="4109" width="13.6640625" style="195" bestFit="1" customWidth="1"/>
    <col min="4110" max="4110" width="14.5" style="195" bestFit="1" customWidth="1"/>
    <col min="4111" max="4111" width="8.33203125" style="195" customWidth="1"/>
    <col min="4112" max="4352" width="9.33203125" style="195"/>
    <col min="4353" max="4354" width="4" style="195" customWidth="1"/>
    <col min="4355" max="4359" width="8.33203125" style="195" customWidth="1"/>
    <col min="4360" max="4361" width="4.1640625" style="195" customWidth="1"/>
    <col min="4362" max="4362" width="8.33203125" style="195" customWidth="1"/>
    <col min="4363" max="4363" width="8" style="195" customWidth="1"/>
    <col min="4364" max="4364" width="4.1640625" style="195" customWidth="1"/>
    <col min="4365" max="4365" width="13.6640625" style="195" bestFit="1" customWidth="1"/>
    <col min="4366" max="4366" width="14.5" style="195" bestFit="1" customWidth="1"/>
    <col min="4367" max="4367" width="8.33203125" style="195" customWidth="1"/>
    <col min="4368" max="4608" width="9.33203125" style="195"/>
    <col min="4609" max="4610" width="4" style="195" customWidth="1"/>
    <col min="4611" max="4615" width="8.33203125" style="195" customWidth="1"/>
    <col min="4616" max="4617" width="4.1640625" style="195" customWidth="1"/>
    <col min="4618" max="4618" width="8.33203125" style="195" customWidth="1"/>
    <col min="4619" max="4619" width="8" style="195" customWidth="1"/>
    <col min="4620" max="4620" width="4.1640625" style="195" customWidth="1"/>
    <col min="4621" max="4621" width="13.6640625" style="195" bestFit="1" customWidth="1"/>
    <col min="4622" max="4622" width="14.5" style="195" bestFit="1" customWidth="1"/>
    <col min="4623" max="4623" width="8.33203125" style="195" customWidth="1"/>
    <col min="4624" max="4864" width="9.33203125" style="195"/>
    <col min="4865" max="4866" width="4" style="195" customWidth="1"/>
    <col min="4867" max="4871" width="8.33203125" style="195" customWidth="1"/>
    <col min="4872" max="4873" width="4.1640625" style="195" customWidth="1"/>
    <col min="4874" max="4874" width="8.33203125" style="195" customWidth="1"/>
    <col min="4875" max="4875" width="8" style="195" customWidth="1"/>
    <col min="4876" max="4876" width="4.1640625" style="195" customWidth="1"/>
    <col min="4877" max="4877" width="13.6640625" style="195" bestFit="1" customWidth="1"/>
    <col min="4878" max="4878" width="14.5" style="195" bestFit="1" customWidth="1"/>
    <col min="4879" max="4879" width="8.33203125" style="195" customWidth="1"/>
    <col min="4880" max="5120" width="9.33203125" style="195"/>
    <col min="5121" max="5122" width="4" style="195" customWidth="1"/>
    <col min="5123" max="5127" width="8.33203125" style="195" customWidth="1"/>
    <col min="5128" max="5129" width="4.1640625" style="195" customWidth="1"/>
    <col min="5130" max="5130" width="8.33203125" style="195" customWidth="1"/>
    <col min="5131" max="5131" width="8" style="195" customWidth="1"/>
    <col min="5132" max="5132" width="4.1640625" style="195" customWidth="1"/>
    <col min="5133" max="5133" width="13.6640625" style="195" bestFit="1" customWidth="1"/>
    <col min="5134" max="5134" width="14.5" style="195" bestFit="1" customWidth="1"/>
    <col min="5135" max="5135" width="8.33203125" style="195" customWidth="1"/>
    <col min="5136" max="5376" width="9.33203125" style="195"/>
    <col min="5377" max="5378" width="4" style="195" customWidth="1"/>
    <col min="5379" max="5383" width="8.33203125" style="195" customWidth="1"/>
    <col min="5384" max="5385" width="4.1640625" style="195" customWidth="1"/>
    <col min="5386" max="5386" width="8.33203125" style="195" customWidth="1"/>
    <col min="5387" max="5387" width="8" style="195" customWidth="1"/>
    <col min="5388" max="5388" width="4.1640625" style="195" customWidth="1"/>
    <col min="5389" max="5389" width="13.6640625" style="195" bestFit="1" customWidth="1"/>
    <col min="5390" max="5390" width="14.5" style="195" bestFit="1" customWidth="1"/>
    <col min="5391" max="5391" width="8.33203125" style="195" customWidth="1"/>
    <col min="5392" max="5632" width="9.33203125" style="195"/>
    <col min="5633" max="5634" width="4" style="195" customWidth="1"/>
    <col min="5635" max="5639" width="8.33203125" style="195" customWidth="1"/>
    <col min="5640" max="5641" width="4.1640625" style="195" customWidth="1"/>
    <col min="5642" max="5642" width="8.33203125" style="195" customWidth="1"/>
    <col min="5643" max="5643" width="8" style="195" customWidth="1"/>
    <col min="5644" max="5644" width="4.1640625" style="195" customWidth="1"/>
    <col min="5645" max="5645" width="13.6640625" style="195" bestFit="1" customWidth="1"/>
    <col min="5646" max="5646" width="14.5" style="195" bestFit="1" customWidth="1"/>
    <col min="5647" max="5647" width="8.33203125" style="195" customWidth="1"/>
    <col min="5648" max="5888" width="9.33203125" style="195"/>
    <col min="5889" max="5890" width="4" style="195" customWidth="1"/>
    <col min="5891" max="5895" width="8.33203125" style="195" customWidth="1"/>
    <col min="5896" max="5897" width="4.1640625" style="195" customWidth="1"/>
    <col min="5898" max="5898" width="8.33203125" style="195" customWidth="1"/>
    <col min="5899" max="5899" width="8" style="195" customWidth="1"/>
    <col min="5900" max="5900" width="4.1640625" style="195" customWidth="1"/>
    <col min="5901" max="5901" width="13.6640625" style="195" bestFit="1" customWidth="1"/>
    <col min="5902" max="5902" width="14.5" style="195" bestFit="1" customWidth="1"/>
    <col min="5903" max="5903" width="8.33203125" style="195" customWidth="1"/>
    <col min="5904" max="6144" width="9.33203125" style="195"/>
    <col min="6145" max="6146" width="4" style="195" customWidth="1"/>
    <col min="6147" max="6151" width="8.33203125" style="195" customWidth="1"/>
    <col min="6152" max="6153" width="4.1640625" style="195" customWidth="1"/>
    <col min="6154" max="6154" width="8.33203125" style="195" customWidth="1"/>
    <col min="6155" max="6155" width="8" style="195" customWidth="1"/>
    <col min="6156" max="6156" width="4.1640625" style="195" customWidth="1"/>
    <col min="6157" max="6157" width="13.6640625" style="195" bestFit="1" customWidth="1"/>
    <col min="6158" max="6158" width="14.5" style="195" bestFit="1" customWidth="1"/>
    <col min="6159" max="6159" width="8.33203125" style="195" customWidth="1"/>
    <col min="6160" max="6400" width="9.33203125" style="195"/>
    <col min="6401" max="6402" width="4" style="195" customWidth="1"/>
    <col min="6403" max="6407" width="8.33203125" style="195" customWidth="1"/>
    <col min="6408" max="6409" width="4.1640625" style="195" customWidth="1"/>
    <col min="6410" max="6410" width="8.33203125" style="195" customWidth="1"/>
    <col min="6411" max="6411" width="8" style="195" customWidth="1"/>
    <col min="6412" max="6412" width="4.1640625" style="195" customWidth="1"/>
    <col min="6413" max="6413" width="13.6640625" style="195" bestFit="1" customWidth="1"/>
    <col min="6414" max="6414" width="14.5" style="195" bestFit="1" customWidth="1"/>
    <col min="6415" max="6415" width="8.33203125" style="195" customWidth="1"/>
    <col min="6416" max="6656" width="9.33203125" style="195"/>
    <col min="6657" max="6658" width="4" style="195" customWidth="1"/>
    <col min="6659" max="6663" width="8.33203125" style="195" customWidth="1"/>
    <col min="6664" max="6665" width="4.1640625" style="195" customWidth="1"/>
    <col min="6666" max="6666" width="8.33203125" style="195" customWidth="1"/>
    <col min="6667" max="6667" width="8" style="195" customWidth="1"/>
    <col min="6668" max="6668" width="4.1640625" style="195" customWidth="1"/>
    <col min="6669" max="6669" width="13.6640625" style="195" bestFit="1" customWidth="1"/>
    <col min="6670" max="6670" width="14.5" style="195" bestFit="1" customWidth="1"/>
    <col min="6671" max="6671" width="8.33203125" style="195" customWidth="1"/>
    <col min="6672" max="6912" width="9.33203125" style="195"/>
    <col min="6913" max="6914" width="4" style="195" customWidth="1"/>
    <col min="6915" max="6919" width="8.33203125" style="195" customWidth="1"/>
    <col min="6920" max="6921" width="4.1640625" style="195" customWidth="1"/>
    <col min="6922" max="6922" width="8.33203125" style="195" customWidth="1"/>
    <col min="6923" max="6923" width="8" style="195" customWidth="1"/>
    <col min="6924" max="6924" width="4.1640625" style="195" customWidth="1"/>
    <col min="6925" max="6925" width="13.6640625" style="195" bestFit="1" customWidth="1"/>
    <col min="6926" max="6926" width="14.5" style="195" bestFit="1" customWidth="1"/>
    <col min="6927" max="6927" width="8.33203125" style="195" customWidth="1"/>
    <col min="6928" max="7168" width="9.33203125" style="195"/>
    <col min="7169" max="7170" width="4" style="195" customWidth="1"/>
    <col min="7171" max="7175" width="8.33203125" style="195" customWidth="1"/>
    <col min="7176" max="7177" width="4.1640625" style="195" customWidth="1"/>
    <col min="7178" max="7178" width="8.33203125" style="195" customWidth="1"/>
    <col min="7179" max="7179" width="8" style="195" customWidth="1"/>
    <col min="7180" max="7180" width="4.1640625" style="195" customWidth="1"/>
    <col min="7181" max="7181" width="13.6640625" style="195" bestFit="1" customWidth="1"/>
    <col min="7182" max="7182" width="14.5" style="195" bestFit="1" customWidth="1"/>
    <col min="7183" max="7183" width="8.33203125" style="195" customWidth="1"/>
    <col min="7184" max="7424" width="9.33203125" style="195"/>
    <col min="7425" max="7426" width="4" style="195" customWidth="1"/>
    <col min="7427" max="7431" width="8.33203125" style="195" customWidth="1"/>
    <col min="7432" max="7433" width="4.1640625" style="195" customWidth="1"/>
    <col min="7434" max="7434" width="8.33203125" style="195" customWidth="1"/>
    <col min="7435" max="7435" width="8" style="195" customWidth="1"/>
    <col min="7436" max="7436" width="4.1640625" style="195" customWidth="1"/>
    <col min="7437" max="7437" width="13.6640625" style="195" bestFit="1" customWidth="1"/>
    <col min="7438" max="7438" width="14.5" style="195" bestFit="1" customWidth="1"/>
    <col min="7439" max="7439" width="8.33203125" style="195" customWidth="1"/>
    <col min="7440" max="7680" width="9.33203125" style="195"/>
    <col min="7681" max="7682" width="4" style="195" customWidth="1"/>
    <col min="7683" max="7687" width="8.33203125" style="195" customWidth="1"/>
    <col min="7688" max="7689" width="4.1640625" style="195" customWidth="1"/>
    <col min="7690" max="7690" width="8.33203125" style="195" customWidth="1"/>
    <col min="7691" max="7691" width="8" style="195" customWidth="1"/>
    <col min="7692" max="7692" width="4.1640625" style="195" customWidth="1"/>
    <col min="7693" max="7693" width="13.6640625" style="195" bestFit="1" customWidth="1"/>
    <col min="7694" max="7694" width="14.5" style="195" bestFit="1" customWidth="1"/>
    <col min="7695" max="7695" width="8.33203125" style="195" customWidth="1"/>
    <col min="7696" max="7936" width="9.33203125" style="195"/>
    <col min="7937" max="7938" width="4" style="195" customWidth="1"/>
    <col min="7939" max="7943" width="8.33203125" style="195" customWidth="1"/>
    <col min="7944" max="7945" width="4.1640625" style="195" customWidth="1"/>
    <col min="7946" max="7946" width="8.33203125" style="195" customWidth="1"/>
    <col min="7947" max="7947" width="8" style="195" customWidth="1"/>
    <col min="7948" max="7948" width="4.1640625" style="195" customWidth="1"/>
    <col min="7949" max="7949" width="13.6640625" style="195" bestFit="1" customWidth="1"/>
    <col min="7950" max="7950" width="14.5" style="195" bestFit="1" customWidth="1"/>
    <col min="7951" max="7951" width="8.33203125" style="195" customWidth="1"/>
    <col min="7952" max="8192" width="9.33203125" style="195"/>
    <col min="8193" max="8194" width="4" style="195" customWidth="1"/>
    <col min="8195" max="8199" width="8.33203125" style="195" customWidth="1"/>
    <col min="8200" max="8201" width="4.1640625" style="195" customWidth="1"/>
    <col min="8202" max="8202" width="8.33203125" style="195" customWidth="1"/>
    <col min="8203" max="8203" width="8" style="195" customWidth="1"/>
    <col min="8204" max="8204" width="4.1640625" style="195" customWidth="1"/>
    <col min="8205" max="8205" width="13.6640625" style="195" bestFit="1" customWidth="1"/>
    <col min="8206" max="8206" width="14.5" style="195" bestFit="1" customWidth="1"/>
    <col min="8207" max="8207" width="8.33203125" style="195" customWidth="1"/>
    <col min="8208" max="8448" width="9.33203125" style="195"/>
    <col min="8449" max="8450" width="4" style="195" customWidth="1"/>
    <col min="8451" max="8455" width="8.33203125" style="195" customWidth="1"/>
    <col min="8456" max="8457" width="4.1640625" style="195" customWidth="1"/>
    <col min="8458" max="8458" width="8.33203125" style="195" customWidth="1"/>
    <col min="8459" max="8459" width="8" style="195" customWidth="1"/>
    <col min="8460" max="8460" width="4.1640625" style="195" customWidth="1"/>
    <col min="8461" max="8461" width="13.6640625" style="195" bestFit="1" customWidth="1"/>
    <col min="8462" max="8462" width="14.5" style="195" bestFit="1" customWidth="1"/>
    <col min="8463" max="8463" width="8.33203125" style="195" customWidth="1"/>
    <col min="8464" max="8704" width="9.33203125" style="195"/>
    <col min="8705" max="8706" width="4" style="195" customWidth="1"/>
    <col min="8707" max="8711" width="8.33203125" style="195" customWidth="1"/>
    <col min="8712" max="8713" width="4.1640625" style="195" customWidth="1"/>
    <col min="8714" max="8714" width="8.33203125" style="195" customWidth="1"/>
    <col min="8715" max="8715" width="8" style="195" customWidth="1"/>
    <col min="8716" max="8716" width="4.1640625" style="195" customWidth="1"/>
    <col min="8717" max="8717" width="13.6640625" style="195" bestFit="1" customWidth="1"/>
    <col min="8718" max="8718" width="14.5" style="195" bestFit="1" customWidth="1"/>
    <col min="8719" max="8719" width="8.33203125" style="195" customWidth="1"/>
    <col min="8720" max="8960" width="9.33203125" style="195"/>
    <col min="8961" max="8962" width="4" style="195" customWidth="1"/>
    <col min="8963" max="8967" width="8.33203125" style="195" customWidth="1"/>
    <col min="8968" max="8969" width="4.1640625" style="195" customWidth="1"/>
    <col min="8970" max="8970" width="8.33203125" style="195" customWidth="1"/>
    <col min="8971" max="8971" width="8" style="195" customWidth="1"/>
    <col min="8972" max="8972" width="4.1640625" style="195" customWidth="1"/>
    <col min="8973" max="8973" width="13.6640625" style="195" bestFit="1" customWidth="1"/>
    <col min="8974" max="8974" width="14.5" style="195" bestFit="1" customWidth="1"/>
    <col min="8975" max="8975" width="8.33203125" style="195" customWidth="1"/>
    <col min="8976" max="9216" width="9.33203125" style="195"/>
    <col min="9217" max="9218" width="4" style="195" customWidth="1"/>
    <col min="9219" max="9223" width="8.33203125" style="195" customWidth="1"/>
    <col min="9224" max="9225" width="4.1640625" style="195" customWidth="1"/>
    <col min="9226" max="9226" width="8.33203125" style="195" customWidth="1"/>
    <col min="9227" max="9227" width="8" style="195" customWidth="1"/>
    <col min="9228" max="9228" width="4.1640625" style="195" customWidth="1"/>
    <col min="9229" max="9229" width="13.6640625" style="195" bestFit="1" customWidth="1"/>
    <col min="9230" max="9230" width="14.5" style="195" bestFit="1" customWidth="1"/>
    <col min="9231" max="9231" width="8.33203125" style="195" customWidth="1"/>
    <col min="9232" max="9472" width="9.33203125" style="195"/>
    <col min="9473" max="9474" width="4" style="195" customWidth="1"/>
    <col min="9475" max="9479" width="8.33203125" style="195" customWidth="1"/>
    <col min="9480" max="9481" width="4.1640625" style="195" customWidth="1"/>
    <col min="9482" max="9482" width="8.33203125" style="195" customWidth="1"/>
    <col min="9483" max="9483" width="8" style="195" customWidth="1"/>
    <col min="9484" max="9484" width="4.1640625" style="195" customWidth="1"/>
    <col min="9485" max="9485" width="13.6640625" style="195" bestFit="1" customWidth="1"/>
    <col min="9486" max="9486" width="14.5" style="195" bestFit="1" customWidth="1"/>
    <col min="9487" max="9487" width="8.33203125" style="195" customWidth="1"/>
    <col min="9488" max="9728" width="9.33203125" style="195"/>
    <col min="9729" max="9730" width="4" style="195" customWidth="1"/>
    <col min="9731" max="9735" width="8.33203125" style="195" customWidth="1"/>
    <col min="9736" max="9737" width="4.1640625" style="195" customWidth="1"/>
    <col min="9738" max="9738" width="8.33203125" style="195" customWidth="1"/>
    <col min="9739" max="9739" width="8" style="195" customWidth="1"/>
    <col min="9740" max="9740" width="4.1640625" style="195" customWidth="1"/>
    <col min="9741" max="9741" width="13.6640625" style="195" bestFit="1" customWidth="1"/>
    <col min="9742" max="9742" width="14.5" style="195" bestFit="1" customWidth="1"/>
    <col min="9743" max="9743" width="8.33203125" style="195" customWidth="1"/>
    <col min="9744" max="9984" width="9.33203125" style="195"/>
    <col min="9985" max="9986" width="4" style="195" customWidth="1"/>
    <col min="9987" max="9991" width="8.33203125" style="195" customWidth="1"/>
    <col min="9992" max="9993" width="4.1640625" style="195" customWidth="1"/>
    <col min="9994" max="9994" width="8.33203125" style="195" customWidth="1"/>
    <col min="9995" max="9995" width="8" style="195" customWidth="1"/>
    <col min="9996" max="9996" width="4.1640625" style="195" customWidth="1"/>
    <col min="9997" max="9997" width="13.6640625" style="195" bestFit="1" customWidth="1"/>
    <col min="9998" max="9998" width="14.5" style="195" bestFit="1" customWidth="1"/>
    <col min="9999" max="9999" width="8.33203125" style="195" customWidth="1"/>
    <col min="10000" max="10240" width="9.33203125" style="195"/>
    <col min="10241" max="10242" width="4" style="195" customWidth="1"/>
    <col min="10243" max="10247" width="8.33203125" style="195" customWidth="1"/>
    <col min="10248" max="10249" width="4.1640625" style="195" customWidth="1"/>
    <col min="10250" max="10250" width="8.33203125" style="195" customWidth="1"/>
    <col min="10251" max="10251" width="8" style="195" customWidth="1"/>
    <col min="10252" max="10252" width="4.1640625" style="195" customWidth="1"/>
    <col min="10253" max="10253" width="13.6640625" style="195" bestFit="1" customWidth="1"/>
    <col min="10254" max="10254" width="14.5" style="195" bestFit="1" customWidth="1"/>
    <col min="10255" max="10255" width="8.33203125" style="195" customWidth="1"/>
    <col min="10256" max="10496" width="9.33203125" style="195"/>
    <col min="10497" max="10498" width="4" style="195" customWidth="1"/>
    <col min="10499" max="10503" width="8.33203125" style="195" customWidth="1"/>
    <col min="10504" max="10505" width="4.1640625" style="195" customWidth="1"/>
    <col min="10506" max="10506" width="8.33203125" style="195" customWidth="1"/>
    <col min="10507" max="10507" width="8" style="195" customWidth="1"/>
    <col min="10508" max="10508" width="4.1640625" style="195" customWidth="1"/>
    <col min="10509" max="10509" width="13.6640625" style="195" bestFit="1" customWidth="1"/>
    <col min="10510" max="10510" width="14.5" style="195" bestFit="1" customWidth="1"/>
    <col min="10511" max="10511" width="8.33203125" style="195" customWidth="1"/>
    <col min="10512" max="10752" width="9.33203125" style="195"/>
    <col min="10753" max="10754" width="4" style="195" customWidth="1"/>
    <col min="10755" max="10759" width="8.33203125" style="195" customWidth="1"/>
    <col min="10760" max="10761" width="4.1640625" style="195" customWidth="1"/>
    <col min="10762" max="10762" width="8.33203125" style="195" customWidth="1"/>
    <col min="10763" max="10763" width="8" style="195" customWidth="1"/>
    <col min="10764" max="10764" width="4.1640625" style="195" customWidth="1"/>
    <col min="10765" max="10765" width="13.6640625" style="195" bestFit="1" customWidth="1"/>
    <col min="10766" max="10766" width="14.5" style="195" bestFit="1" customWidth="1"/>
    <col min="10767" max="10767" width="8.33203125" style="195" customWidth="1"/>
    <col min="10768" max="11008" width="9.33203125" style="195"/>
    <col min="11009" max="11010" width="4" style="195" customWidth="1"/>
    <col min="11011" max="11015" width="8.33203125" style="195" customWidth="1"/>
    <col min="11016" max="11017" width="4.1640625" style="195" customWidth="1"/>
    <col min="11018" max="11018" width="8.33203125" style="195" customWidth="1"/>
    <col min="11019" max="11019" width="8" style="195" customWidth="1"/>
    <col min="11020" max="11020" width="4.1640625" style="195" customWidth="1"/>
    <col min="11021" max="11021" width="13.6640625" style="195" bestFit="1" customWidth="1"/>
    <col min="11022" max="11022" width="14.5" style="195" bestFit="1" customWidth="1"/>
    <col min="11023" max="11023" width="8.33203125" style="195" customWidth="1"/>
    <col min="11024" max="11264" width="9.33203125" style="195"/>
    <col min="11265" max="11266" width="4" style="195" customWidth="1"/>
    <col min="11267" max="11271" width="8.33203125" style="195" customWidth="1"/>
    <col min="11272" max="11273" width="4.1640625" style="195" customWidth="1"/>
    <col min="11274" max="11274" width="8.33203125" style="195" customWidth="1"/>
    <col min="11275" max="11275" width="8" style="195" customWidth="1"/>
    <col min="11276" max="11276" width="4.1640625" style="195" customWidth="1"/>
    <col min="11277" max="11277" width="13.6640625" style="195" bestFit="1" customWidth="1"/>
    <col min="11278" max="11278" width="14.5" style="195" bestFit="1" customWidth="1"/>
    <col min="11279" max="11279" width="8.33203125" style="195" customWidth="1"/>
    <col min="11280" max="11520" width="9.33203125" style="195"/>
    <col min="11521" max="11522" width="4" style="195" customWidth="1"/>
    <col min="11523" max="11527" width="8.33203125" style="195" customWidth="1"/>
    <col min="11528" max="11529" width="4.1640625" style="195" customWidth="1"/>
    <col min="11530" max="11530" width="8.33203125" style="195" customWidth="1"/>
    <col min="11531" max="11531" width="8" style="195" customWidth="1"/>
    <col min="11532" max="11532" width="4.1640625" style="195" customWidth="1"/>
    <col min="11533" max="11533" width="13.6640625" style="195" bestFit="1" customWidth="1"/>
    <col min="11534" max="11534" width="14.5" style="195" bestFit="1" customWidth="1"/>
    <col min="11535" max="11535" width="8.33203125" style="195" customWidth="1"/>
    <col min="11536" max="11776" width="9.33203125" style="195"/>
    <col min="11777" max="11778" width="4" style="195" customWidth="1"/>
    <col min="11779" max="11783" width="8.33203125" style="195" customWidth="1"/>
    <col min="11784" max="11785" width="4.1640625" style="195" customWidth="1"/>
    <col min="11786" max="11786" width="8.33203125" style="195" customWidth="1"/>
    <col min="11787" max="11787" width="8" style="195" customWidth="1"/>
    <col min="11788" max="11788" width="4.1640625" style="195" customWidth="1"/>
    <col min="11789" max="11789" width="13.6640625" style="195" bestFit="1" customWidth="1"/>
    <col min="11790" max="11790" width="14.5" style="195" bestFit="1" customWidth="1"/>
    <col min="11791" max="11791" width="8.33203125" style="195" customWidth="1"/>
    <col min="11792" max="12032" width="9.33203125" style="195"/>
    <col min="12033" max="12034" width="4" style="195" customWidth="1"/>
    <col min="12035" max="12039" width="8.33203125" style="195" customWidth="1"/>
    <col min="12040" max="12041" width="4.1640625" style="195" customWidth="1"/>
    <col min="12042" max="12042" width="8.33203125" style="195" customWidth="1"/>
    <col min="12043" max="12043" width="8" style="195" customWidth="1"/>
    <col min="12044" max="12044" width="4.1640625" style="195" customWidth="1"/>
    <col min="12045" max="12045" width="13.6640625" style="195" bestFit="1" customWidth="1"/>
    <col min="12046" max="12046" width="14.5" style="195" bestFit="1" customWidth="1"/>
    <col min="12047" max="12047" width="8.33203125" style="195" customWidth="1"/>
    <col min="12048" max="12288" width="9.33203125" style="195"/>
    <col min="12289" max="12290" width="4" style="195" customWidth="1"/>
    <col min="12291" max="12295" width="8.33203125" style="195" customWidth="1"/>
    <col min="12296" max="12297" width="4.1640625" style="195" customWidth="1"/>
    <col min="12298" max="12298" width="8.33203125" style="195" customWidth="1"/>
    <col min="12299" max="12299" width="8" style="195" customWidth="1"/>
    <col min="12300" max="12300" width="4.1640625" style="195" customWidth="1"/>
    <col min="12301" max="12301" width="13.6640625" style="195" bestFit="1" customWidth="1"/>
    <col min="12302" max="12302" width="14.5" style="195" bestFit="1" customWidth="1"/>
    <col min="12303" max="12303" width="8.33203125" style="195" customWidth="1"/>
    <col min="12304" max="12544" width="9.33203125" style="195"/>
    <col min="12545" max="12546" width="4" style="195" customWidth="1"/>
    <col min="12547" max="12551" width="8.33203125" style="195" customWidth="1"/>
    <col min="12552" max="12553" width="4.1640625" style="195" customWidth="1"/>
    <col min="12554" max="12554" width="8.33203125" style="195" customWidth="1"/>
    <col min="12555" max="12555" width="8" style="195" customWidth="1"/>
    <col min="12556" max="12556" width="4.1640625" style="195" customWidth="1"/>
    <col min="12557" max="12557" width="13.6640625" style="195" bestFit="1" customWidth="1"/>
    <col min="12558" max="12558" width="14.5" style="195" bestFit="1" customWidth="1"/>
    <col min="12559" max="12559" width="8.33203125" style="195" customWidth="1"/>
    <col min="12560" max="12800" width="9.33203125" style="195"/>
    <col min="12801" max="12802" width="4" style="195" customWidth="1"/>
    <col min="12803" max="12807" width="8.33203125" style="195" customWidth="1"/>
    <col min="12808" max="12809" width="4.1640625" style="195" customWidth="1"/>
    <col min="12810" max="12810" width="8.33203125" style="195" customWidth="1"/>
    <col min="12811" max="12811" width="8" style="195" customWidth="1"/>
    <col min="12812" max="12812" width="4.1640625" style="195" customWidth="1"/>
    <col min="12813" max="12813" width="13.6640625" style="195" bestFit="1" customWidth="1"/>
    <col min="12814" max="12814" width="14.5" style="195" bestFit="1" customWidth="1"/>
    <col min="12815" max="12815" width="8.33203125" style="195" customWidth="1"/>
    <col min="12816" max="13056" width="9.33203125" style="195"/>
    <col min="13057" max="13058" width="4" style="195" customWidth="1"/>
    <col min="13059" max="13063" width="8.33203125" style="195" customWidth="1"/>
    <col min="13064" max="13065" width="4.1640625" style="195" customWidth="1"/>
    <col min="13066" max="13066" width="8.33203125" style="195" customWidth="1"/>
    <col min="13067" max="13067" width="8" style="195" customWidth="1"/>
    <col min="13068" max="13068" width="4.1640625" style="195" customWidth="1"/>
    <col min="13069" max="13069" width="13.6640625" style="195" bestFit="1" customWidth="1"/>
    <col min="13070" max="13070" width="14.5" style="195" bestFit="1" customWidth="1"/>
    <col min="13071" max="13071" width="8.33203125" style="195" customWidth="1"/>
    <col min="13072" max="13312" width="9.33203125" style="195"/>
    <col min="13313" max="13314" width="4" style="195" customWidth="1"/>
    <col min="13315" max="13319" width="8.33203125" style="195" customWidth="1"/>
    <col min="13320" max="13321" width="4.1640625" style="195" customWidth="1"/>
    <col min="13322" max="13322" width="8.33203125" style="195" customWidth="1"/>
    <col min="13323" max="13323" width="8" style="195" customWidth="1"/>
    <col min="13324" max="13324" width="4.1640625" style="195" customWidth="1"/>
    <col min="13325" max="13325" width="13.6640625" style="195" bestFit="1" customWidth="1"/>
    <col min="13326" max="13326" width="14.5" style="195" bestFit="1" customWidth="1"/>
    <col min="13327" max="13327" width="8.33203125" style="195" customWidth="1"/>
    <col min="13328" max="13568" width="9.33203125" style="195"/>
    <col min="13569" max="13570" width="4" style="195" customWidth="1"/>
    <col min="13571" max="13575" width="8.33203125" style="195" customWidth="1"/>
    <col min="13576" max="13577" width="4.1640625" style="195" customWidth="1"/>
    <col min="13578" max="13578" width="8.33203125" style="195" customWidth="1"/>
    <col min="13579" max="13579" width="8" style="195" customWidth="1"/>
    <col min="13580" max="13580" width="4.1640625" style="195" customWidth="1"/>
    <col min="13581" max="13581" width="13.6640625" style="195" bestFit="1" customWidth="1"/>
    <col min="13582" max="13582" width="14.5" style="195" bestFit="1" customWidth="1"/>
    <col min="13583" max="13583" width="8.33203125" style="195" customWidth="1"/>
    <col min="13584" max="13824" width="9.33203125" style="195"/>
    <col min="13825" max="13826" width="4" style="195" customWidth="1"/>
    <col min="13827" max="13831" width="8.33203125" style="195" customWidth="1"/>
    <col min="13832" max="13833" width="4.1640625" style="195" customWidth="1"/>
    <col min="13834" max="13834" width="8.33203125" style="195" customWidth="1"/>
    <col min="13835" max="13835" width="8" style="195" customWidth="1"/>
    <col min="13836" max="13836" width="4.1640625" style="195" customWidth="1"/>
    <col min="13837" max="13837" width="13.6640625" style="195" bestFit="1" customWidth="1"/>
    <col min="13838" max="13838" width="14.5" style="195" bestFit="1" customWidth="1"/>
    <col min="13839" max="13839" width="8.33203125" style="195" customWidth="1"/>
    <col min="13840" max="14080" width="9.33203125" style="195"/>
    <col min="14081" max="14082" width="4" style="195" customWidth="1"/>
    <col min="14083" max="14087" width="8.33203125" style="195" customWidth="1"/>
    <col min="14088" max="14089" width="4.1640625" style="195" customWidth="1"/>
    <col min="14090" max="14090" width="8.33203125" style="195" customWidth="1"/>
    <col min="14091" max="14091" width="8" style="195" customWidth="1"/>
    <col min="14092" max="14092" width="4.1640625" style="195" customWidth="1"/>
    <col min="14093" max="14093" width="13.6640625" style="195" bestFit="1" customWidth="1"/>
    <col min="14094" max="14094" width="14.5" style="195" bestFit="1" customWidth="1"/>
    <col min="14095" max="14095" width="8.33203125" style="195" customWidth="1"/>
    <col min="14096" max="14336" width="9.33203125" style="195"/>
    <col min="14337" max="14338" width="4" style="195" customWidth="1"/>
    <col min="14339" max="14343" width="8.33203125" style="195" customWidth="1"/>
    <col min="14344" max="14345" width="4.1640625" style="195" customWidth="1"/>
    <col min="14346" max="14346" width="8.33203125" style="195" customWidth="1"/>
    <col min="14347" max="14347" width="8" style="195" customWidth="1"/>
    <col min="14348" max="14348" width="4.1640625" style="195" customWidth="1"/>
    <col min="14349" max="14349" width="13.6640625" style="195" bestFit="1" customWidth="1"/>
    <col min="14350" max="14350" width="14.5" style="195" bestFit="1" customWidth="1"/>
    <col min="14351" max="14351" width="8.33203125" style="195" customWidth="1"/>
    <col min="14352" max="14592" width="9.33203125" style="195"/>
    <col min="14593" max="14594" width="4" style="195" customWidth="1"/>
    <col min="14595" max="14599" width="8.33203125" style="195" customWidth="1"/>
    <col min="14600" max="14601" width="4.1640625" style="195" customWidth="1"/>
    <col min="14602" max="14602" width="8.33203125" style="195" customWidth="1"/>
    <col min="14603" max="14603" width="8" style="195" customWidth="1"/>
    <col min="14604" max="14604" width="4.1640625" style="195" customWidth="1"/>
    <col min="14605" max="14605" width="13.6640625" style="195" bestFit="1" customWidth="1"/>
    <col min="14606" max="14606" width="14.5" style="195" bestFit="1" customWidth="1"/>
    <col min="14607" max="14607" width="8.33203125" style="195" customWidth="1"/>
    <col min="14608" max="14848" width="9.33203125" style="195"/>
    <col min="14849" max="14850" width="4" style="195" customWidth="1"/>
    <col min="14851" max="14855" width="8.33203125" style="195" customWidth="1"/>
    <col min="14856" max="14857" width="4.1640625" style="195" customWidth="1"/>
    <col min="14858" max="14858" width="8.33203125" style="195" customWidth="1"/>
    <col min="14859" max="14859" width="8" style="195" customWidth="1"/>
    <col min="14860" max="14860" width="4.1640625" style="195" customWidth="1"/>
    <col min="14861" max="14861" width="13.6640625" style="195" bestFit="1" customWidth="1"/>
    <col min="14862" max="14862" width="14.5" style="195" bestFit="1" customWidth="1"/>
    <col min="14863" max="14863" width="8.33203125" style="195" customWidth="1"/>
    <col min="14864" max="15104" width="9.33203125" style="195"/>
    <col min="15105" max="15106" width="4" style="195" customWidth="1"/>
    <col min="15107" max="15111" width="8.33203125" style="195" customWidth="1"/>
    <col min="15112" max="15113" width="4.1640625" style="195" customWidth="1"/>
    <col min="15114" max="15114" width="8.33203125" style="195" customWidth="1"/>
    <col min="15115" max="15115" width="8" style="195" customWidth="1"/>
    <col min="15116" max="15116" width="4.1640625" style="195" customWidth="1"/>
    <col min="15117" max="15117" width="13.6640625" style="195" bestFit="1" customWidth="1"/>
    <col min="15118" max="15118" width="14.5" style="195" bestFit="1" customWidth="1"/>
    <col min="15119" max="15119" width="8.33203125" style="195" customWidth="1"/>
    <col min="15120" max="15360" width="9.33203125" style="195"/>
    <col min="15361" max="15362" width="4" style="195" customWidth="1"/>
    <col min="15363" max="15367" width="8.33203125" style="195" customWidth="1"/>
    <col min="15368" max="15369" width="4.1640625" style="195" customWidth="1"/>
    <col min="15370" max="15370" width="8.33203125" style="195" customWidth="1"/>
    <col min="15371" max="15371" width="8" style="195" customWidth="1"/>
    <col min="15372" max="15372" width="4.1640625" style="195" customWidth="1"/>
    <col min="15373" max="15373" width="13.6640625" style="195" bestFit="1" customWidth="1"/>
    <col min="15374" max="15374" width="14.5" style="195" bestFit="1" customWidth="1"/>
    <col min="15375" max="15375" width="8.33203125" style="195" customWidth="1"/>
    <col min="15376" max="15616" width="9.33203125" style="195"/>
    <col min="15617" max="15618" width="4" style="195" customWidth="1"/>
    <col min="15619" max="15623" width="8.33203125" style="195" customWidth="1"/>
    <col min="15624" max="15625" width="4.1640625" style="195" customWidth="1"/>
    <col min="15626" max="15626" width="8.33203125" style="195" customWidth="1"/>
    <col min="15627" max="15627" width="8" style="195" customWidth="1"/>
    <col min="15628" max="15628" width="4.1640625" style="195" customWidth="1"/>
    <col min="15629" max="15629" width="13.6640625" style="195" bestFit="1" customWidth="1"/>
    <col min="15630" max="15630" width="14.5" style="195" bestFit="1" customWidth="1"/>
    <col min="15631" max="15631" width="8.33203125" style="195" customWidth="1"/>
    <col min="15632" max="15872" width="9.33203125" style="195"/>
    <col min="15873" max="15874" width="4" style="195" customWidth="1"/>
    <col min="15875" max="15879" width="8.33203125" style="195" customWidth="1"/>
    <col min="15880" max="15881" width="4.1640625" style="195" customWidth="1"/>
    <col min="15882" max="15882" width="8.33203125" style="195" customWidth="1"/>
    <col min="15883" max="15883" width="8" style="195" customWidth="1"/>
    <col min="15884" max="15884" width="4.1640625" style="195" customWidth="1"/>
    <col min="15885" max="15885" width="13.6640625" style="195" bestFit="1" customWidth="1"/>
    <col min="15886" max="15886" width="14.5" style="195" bestFit="1" customWidth="1"/>
    <col min="15887" max="15887" width="8.33203125" style="195" customWidth="1"/>
    <col min="15888" max="16128" width="9.33203125" style="195"/>
    <col min="16129" max="16130" width="4" style="195" customWidth="1"/>
    <col min="16131" max="16135" width="8.33203125" style="195" customWidth="1"/>
    <col min="16136" max="16137" width="4.1640625" style="195" customWidth="1"/>
    <col min="16138" max="16138" width="8.33203125" style="195" customWidth="1"/>
    <col min="16139" max="16139" width="8" style="195" customWidth="1"/>
    <col min="16140" max="16140" width="4.1640625" style="195" customWidth="1"/>
    <col min="16141" max="16141" width="13.6640625" style="195" bestFit="1" customWidth="1"/>
    <col min="16142" max="16142" width="14.5" style="195" bestFit="1" customWidth="1"/>
    <col min="16143" max="16143" width="8.33203125" style="195" customWidth="1"/>
    <col min="16144" max="16384" width="9.33203125" style="195"/>
  </cols>
  <sheetData>
    <row r="1" spans="1:15" ht="18.75" customHeight="1">
      <c r="A1" s="407" t="s">
        <v>132</v>
      </c>
    </row>
    <row r="2" spans="1:15" ht="13.5" customHeight="1">
      <c r="O2" s="208" t="s">
        <v>489</v>
      </c>
    </row>
    <row r="3" spans="1:15" ht="13.5" customHeight="1">
      <c r="A3" s="195" t="s">
        <v>133</v>
      </c>
      <c r="D3" s="195">
        <f>データ入力表!D5</f>
        <v>0</v>
      </c>
      <c r="O3" s="208"/>
    </row>
    <row r="4" spans="1:15" ht="11.25" customHeight="1">
      <c r="O4" s="208"/>
    </row>
    <row r="5" spans="1:15" ht="13.5" customHeight="1">
      <c r="C5" s="132" t="s">
        <v>274</v>
      </c>
      <c r="D5" s="196"/>
      <c r="E5" s="196"/>
      <c r="F5" s="197"/>
      <c r="G5" s="197"/>
      <c r="H5" s="197"/>
      <c r="I5" s="197"/>
      <c r="J5" s="197"/>
      <c r="K5" s="133"/>
      <c r="L5" s="205"/>
      <c r="M5" s="205"/>
    </row>
    <row r="6" spans="1:15" ht="13.5" customHeight="1">
      <c r="C6" s="198"/>
      <c r="D6" s="199"/>
      <c r="E6" s="199"/>
      <c r="F6" s="200"/>
      <c r="G6" s="199">
        <f>計算!C41</f>
        <v>0</v>
      </c>
      <c r="H6" s="200"/>
      <c r="I6" s="200"/>
      <c r="J6" s="200"/>
      <c r="K6" s="140"/>
      <c r="L6" s="205"/>
      <c r="M6" s="205"/>
    </row>
    <row r="7" spans="1:15" ht="13.5" customHeight="1">
      <c r="C7" s="201"/>
      <c r="D7" s="201"/>
      <c r="E7" s="201"/>
      <c r="F7" s="201"/>
    </row>
    <row r="8" spans="1:15" ht="13.5" customHeight="1" thickBot="1">
      <c r="C8" s="201"/>
      <c r="D8" s="201"/>
      <c r="E8" s="201" t="s">
        <v>125</v>
      </c>
      <c r="F8" s="201"/>
    </row>
    <row r="9" spans="1:15" ht="13.5" customHeight="1" thickTop="1">
      <c r="A9" s="559" t="s">
        <v>97</v>
      </c>
      <c r="B9" s="244"/>
      <c r="C9" s="245"/>
      <c r="D9" s="245"/>
      <c r="E9" s="245"/>
      <c r="F9" s="245"/>
      <c r="G9" s="246"/>
      <c r="H9" s="246"/>
      <c r="I9" s="246"/>
      <c r="J9" s="246"/>
      <c r="K9" s="246"/>
      <c r="L9" s="247"/>
    </row>
    <row r="10" spans="1:15" ht="13.5" customHeight="1">
      <c r="A10" s="560"/>
      <c r="B10" s="248"/>
      <c r="C10" s="209" t="s">
        <v>324</v>
      </c>
      <c r="D10" s="210"/>
      <c r="E10" s="210"/>
      <c r="F10" s="211"/>
      <c r="G10" s="211"/>
      <c r="H10" s="211"/>
      <c r="I10" s="211"/>
      <c r="J10" s="211"/>
      <c r="K10" s="212"/>
      <c r="L10" s="249"/>
      <c r="M10" s="205" t="s">
        <v>275</v>
      </c>
      <c r="N10" s="203" t="s">
        <v>276</v>
      </c>
      <c r="O10" s="204">
        <f>計算!X41</f>
        <v>0</v>
      </c>
    </row>
    <row r="11" spans="1:15" ht="13.5" customHeight="1">
      <c r="A11" s="560"/>
      <c r="B11" s="248"/>
      <c r="C11" s="213"/>
      <c r="D11" s="214"/>
      <c r="E11" s="214"/>
      <c r="F11" s="215"/>
      <c r="G11" s="214">
        <f>計算!D41</f>
        <v>0</v>
      </c>
      <c r="H11" s="215"/>
      <c r="I11" s="215"/>
      <c r="J11" s="215"/>
      <c r="K11" s="216"/>
      <c r="L11" s="249"/>
      <c r="M11" s="205" t="s">
        <v>131</v>
      </c>
      <c r="N11" s="203" t="s">
        <v>120</v>
      </c>
      <c r="O11" s="204">
        <f>計算!AB41</f>
        <v>0</v>
      </c>
    </row>
    <row r="12" spans="1:15" ht="13.5" customHeight="1">
      <c r="A12" s="560"/>
      <c r="B12" s="248"/>
      <c r="C12" s="217"/>
      <c r="D12" s="217"/>
      <c r="E12" s="217"/>
      <c r="F12" s="217"/>
      <c r="G12" s="218"/>
      <c r="H12" s="218"/>
      <c r="I12" s="218"/>
      <c r="J12" s="218"/>
      <c r="K12" s="218"/>
      <c r="L12" s="249"/>
    </row>
    <row r="13" spans="1:15" ht="13.5" customHeight="1">
      <c r="A13" s="560"/>
      <c r="B13" s="248"/>
      <c r="C13" s="217"/>
      <c r="D13" s="217"/>
      <c r="E13" s="217" t="s">
        <v>277</v>
      </c>
      <c r="F13" s="217"/>
      <c r="G13" s="218"/>
      <c r="H13" s="218"/>
      <c r="I13" s="218" t="s">
        <v>124</v>
      </c>
      <c r="J13" s="218"/>
      <c r="K13" s="218"/>
      <c r="L13" s="249"/>
    </row>
    <row r="14" spans="1:15" ht="13.5" customHeight="1">
      <c r="A14" s="560"/>
      <c r="B14" s="248"/>
      <c r="C14" s="217"/>
      <c r="D14" s="217"/>
      <c r="E14" s="217"/>
      <c r="F14" s="217"/>
      <c r="G14" s="218"/>
      <c r="H14" s="218"/>
      <c r="I14" s="218" t="s">
        <v>123</v>
      </c>
      <c r="J14" s="218"/>
      <c r="K14" s="218"/>
      <c r="L14" s="249"/>
      <c r="M14" s="479" t="s">
        <v>439</v>
      </c>
      <c r="O14" s="208"/>
    </row>
    <row r="15" spans="1:15" ht="13.5" customHeight="1">
      <c r="A15" s="560"/>
      <c r="B15" s="248"/>
      <c r="C15" s="209" t="s">
        <v>278</v>
      </c>
      <c r="D15" s="211"/>
      <c r="E15" s="210"/>
      <c r="F15" s="392"/>
      <c r="G15" s="219" t="s">
        <v>93</v>
      </c>
      <c r="H15" s="211"/>
      <c r="I15" s="211"/>
      <c r="J15" s="211"/>
      <c r="K15" s="212">
        <f>計算!E41</f>
        <v>0</v>
      </c>
      <c r="L15" s="249"/>
      <c r="M15" s="205" t="s">
        <v>438</v>
      </c>
      <c r="N15" s="394" t="s">
        <v>434</v>
      </c>
      <c r="O15" s="204">
        <f>SUM(計算!AK41:AM41)</f>
        <v>0</v>
      </c>
    </row>
    <row r="16" spans="1:15" ht="13.5" customHeight="1">
      <c r="A16" s="560"/>
      <c r="B16" s="248"/>
      <c r="C16" s="213"/>
      <c r="D16" s="214"/>
      <c r="E16" s="214">
        <f>計算!G41</f>
        <v>0</v>
      </c>
      <c r="F16" s="393"/>
      <c r="G16" s="220"/>
      <c r="H16" s="221" t="s">
        <v>117</v>
      </c>
      <c r="I16" s="222"/>
      <c r="J16" s="222"/>
      <c r="K16" s="223">
        <f>計算!F41</f>
        <v>0</v>
      </c>
      <c r="L16" s="249"/>
      <c r="M16" s="205"/>
    </row>
    <row r="17" spans="1:15" ht="13.5" customHeight="1" thickBot="1">
      <c r="A17" s="561"/>
      <c r="B17" s="250"/>
      <c r="C17" s="251"/>
      <c r="D17" s="251"/>
      <c r="E17" s="251"/>
      <c r="F17" s="251"/>
      <c r="G17" s="252"/>
      <c r="H17" s="252"/>
      <c r="I17" s="252"/>
      <c r="J17" s="252"/>
      <c r="K17" s="252"/>
      <c r="L17" s="253"/>
      <c r="M17" s="205"/>
    </row>
    <row r="18" spans="1:15" ht="13.5" customHeight="1" thickTop="1">
      <c r="D18" s="201"/>
      <c r="E18" s="201"/>
    </row>
    <row r="19" spans="1:15" ht="13.5" customHeight="1">
      <c r="D19" s="201" t="s">
        <v>125</v>
      </c>
      <c r="F19" s="195" t="s">
        <v>126</v>
      </c>
    </row>
    <row r="20" spans="1:15" ht="13.5" customHeight="1">
      <c r="D20" s="201"/>
      <c r="E20" s="201"/>
    </row>
    <row r="21" spans="1:15" ht="13.5" customHeight="1">
      <c r="C21" s="202" t="s">
        <v>118</v>
      </c>
      <c r="D21" s="133"/>
      <c r="E21" s="202" t="s">
        <v>119</v>
      </c>
      <c r="F21" s="133"/>
    </row>
    <row r="22" spans="1:15" ht="13.5" customHeight="1">
      <c r="C22" s="139"/>
      <c r="D22" s="140">
        <f>計算!H41</f>
        <v>0</v>
      </c>
      <c r="E22" s="139"/>
      <c r="F22" s="140">
        <f>計算!I41</f>
        <v>0</v>
      </c>
    </row>
    <row r="23" spans="1:15" ht="13.5" customHeight="1"/>
    <row r="24" spans="1:15" ht="13.5" customHeight="1" thickBot="1">
      <c r="D24" s="195" t="s">
        <v>127</v>
      </c>
    </row>
    <row r="25" spans="1:15" ht="13.5" customHeight="1" thickTop="1">
      <c r="A25" s="562" t="s">
        <v>130</v>
      </c>
      <c r="B25" s="254"/>
      <c r="C25" s="255"/>
      <c r="D25" s="255"/>
      <c r="E25" s="255"/>
      <c r="F25" s="255"/>
      <c r="G25" s="255"/>
      <c r="H25" s="256"/>
    </row>
    <row r="26" spans="1:15" ht="13.5" customHeight="1">
      <c r="A26" s="563"/>
      <c r="B26" s="257"/>
      <c r="C26" s="224" t="s">
        <v>279</v>
      </c>
      <c r="D26" s="225"/>
      <c r="E26" s="225"/>
      <c r="F26" s="225"/>
      <c r="G26" s="226"/>
      <c r="H26" s="258"/>
      <c r="M26" s="205" t="s">
        <v>275</v>
      </c>
      <c r="N26" s="203" t="s">
        <v>276</v>
      </c>
      <c r="O26" s="204">
        <f>計算!Y41</f>
        <v>0</v>
      </c>
    </row>
    <row r="27" spans="1:15" ht="13.5" customHeight="1">
      <c r="A27" s="563"/>
      <c r="B27" s="257"/>
      <c r="C27" s="227" t="s">
        <v>280</v>
      </c>
      <c r="D27" s="228"/>
      <c r="E27" s="228"/>
      <c r="F27" s="228"/>
      <c r="G27" s="229">
        <f>計算!J41</f>
        <v>0</v>
      </c>
      <c r="H27" s="258"/>
      <c r="M27" s="205" t="s">
        <v>131</v>
      </c>
      <c r="N27" s="203" t="s">
        <v>120</v>
      </c>
      <c r="O27" s="204">
        <f>計算!AC41</f>
        <v>0</v>
      </c>
    </row>
    <row r="28" spans="1:15" ht="13.5" customHeight="1">
      <c r="A28" s="563"/>
      <c r="B28" s="257"/>
      <c r="C28" s="230"/>
      <c r="D28" s="230"/>
      <c r="E28" s="230"/>
      <c r="F28" s="230"/>
      <c r="G28" s="230"/>
      <c r="H28" s="258"/>
    </row>
    <row r="29" spans="1:15" ht="13.5" customHeight="1">
      <c r="A29" s="563"/>
      <c r="B29" s="257"/>
      <c r="C29" s="230"/>
      <c r="D29" s="230" t="s">
        <v>124</v>
      </c>
      <c r="E29" s="230"/>
      <c r="F29" s="230"/>
      <c r="G29" s="230"/>
      <c r="H29" s="258"/>
    </row>
    <row r="30" spans="1:15" ht="13.5" customHeight="1">
      <c r="A30" s="563"/>
      <c r="B30" s="257"/>
      <c r="C30" s="230"/>
      <c r="D30" s="230" t="s">
        <v>123</v>
      </c>
      <c r="E30" s="230"/>
      <c r="F30" s="230"/>
      <c r="G30" s="230"/>
      <c r="H30" s="258"/>
    </row>
    <row r="31" spans="1:15" ht="13.5" customHeight="1">
      <c r="A31" s="563"/>
      <c r="B31" s="257"/>
      <c r="C31" s="230"/>
      <c r="D31" s="230"/>
      <c r="E31" s="230"/>
      <c r="F31" s="230"/>
      <c r="G31" s="230"/>
      <c r="H31" s="258"/>
      <c r="M31" s="479" t="s">
        <v>439</v>
      </c>
      <c r="O31" s="208"/>
    </row>
    <row r="32" spans="1:15" ht="13.5" customHeight="1">
      <c r="A32" s="563"/>
      <c r="B32" s="257"/>
      <c r="C32" s="224" t="s">
        <v>93</v>
      </c>
      <c r="D32" s="225"/>
      <c r="E32" s="225"/>
      <c r="F32" s="226">
        <f>計算!K41</f>
        <v>0</v>
      </c>
      <c r="G32" s="230"/>
      <c r="H32" s="258"/>
      <c r="M32" s="205" t="s">
        <v>438</v>
      </c>
      <c r="N32" s="394" t="s">
        <v>434</v>
      </c>
      <c r="O32" s="204">
        <f>SUM(計算!AO41:AQ41)</f>
        <v>0</v>
      </c>
    </row>
    <row r="33" spans="1:10" ht="13.5" customHeight="1">
      <c r="A33" s="563"/>
      <c r="B33" s="257"/>
      <c r="C33" s="227"/>
      <c r="D33" s="231" t="s">
        <v>117</v>
      </c>
      <c r="E33" s="232"/>
      <c r="F33" s="233">
        <f>計算!L41</f>
        <v>0</v>
      </c>
      <c r="G33" s="230"/>
      <c r="H33" s="258"/>
    </row>
    <row r="34" spans="1:10" ht="13.5" customHeight="1" thickBot="1">
      <c r="A34" s="564"/>
      <c r="B34" s="259"/>
      <c r="C34" s="260"/>
      <c r="D34" s="260"/>
      <c r="E34" s="260"/>
      <c r="F34" s="260"/>
      <c r="G34" s="260"/>
      <c r="H34" s="261"/>
    </row>
    <row r="35" spans="1:10" ht="13.5" customHeight="1" thickTop="1">
      <c r="A35" s="207"/>
    </row>
    <row r="36" spans="1:10" ht="13.5" customHeight="1"/>
    <row r="37" spans="1:10" ht="13.5" customHeight="1">
      <c r="C37" s="202" t="s">
        <v>117</v>
      </c>
      <c r="D37" s="197"/>
      <c r="E37" s="197"/>
      <c r="F37" s="197"/>
      <c r="G37" s="133"/>
    </row>
    <row r="38" spans="1:10" ht="13.5" customHeight="1">
      <c r="C38" s="139" t="s">
        <v>121</v>
      </c>
      <c r="D38" s="200"/>
      <c r="E38" s="200"/>
      <c r="F38" s="200"/>
      <c r="G38" s="140">
        <f>+K16+F33</f>
        <v>0</v>
      </c>
    </row>
    <row r="39" spans="1:10" ht="13.5" customHeight="1"/>
    <row r="40" spans="1:10" ht="13.5" customHeight="1">
      <c r="E40" s="195" t="s">
        <v>211</v>
      </c>
      <c r="J40" s="206"/>
    </row>
    <row r="41" spans="1:10" ht="13.5" customHeight="1"/>
    <row r="42" spans="1:10" ht="13.5" customHeight="1">
      <c r="C42" s="202" t="s">
        <v>122</v>
      </c>
      <c r="D42" s="197"/>
      <c r="E42" s="197"/>
      <c r="F42" s="133"/>
    </row>
    <row r="43" spans="1:10" ht="13.5" customHeight="1">
      <c r="C43" s="139"/>
      <c r="D43" s="200"/>
      <c r="E43" s="200"/>
      <c r="F43" s="140">
        <f>計算!O41</f>
        <v>0</v>
      </c>
    </row>
    <row r="44" spans="1:10" ht="13.5" customHeight="1">
      <c r="D44" s="201" t="s">
        <v>128</v>
      </c>
      <c r="E44" s="201"/>
    </row>
    <row r="45" spans="1:10" ht="13.5" customHeight="1"/>
    <row r="46" spans="1:10" ht="13.5" customHeight="1">
      <c r="D46" s="201" t="s">
        <v>125</v>
      </c>
      <c r="E46" s="201"/>
      <c r="F46" s="195" t="s">
        <v>126</v>
      </c>
    </row>
    <row r="47" spans="1:10" ht="13.5" customHeight="1">
      <c r="C47" s="202" t="s">
        <v>118</v>
      </c>
      <c r="D47" s="133"/>
      <c r="E47" s="202" t="s">
        <v>119</v>
      </c>
      <c r="F47" s="133"/>
    </row>
    <row r="48" spans="1:10" ht="13.5" customHeight="1">
      <c r="C48" s="139"/>
      <c r="D48" s="140">
        <f>計算!P41</f>
        <v>0</v>
      </c>
      <c r="E48" s="139"/>
      <c r="F48" s="140">
        <f>計算!Q41</f>
        <v>0</v>
      </c>
    </row>
    <row r="49" spans="1:15" ht="13.5" customHeight="1">
      <c r="E49" s="205"/>
      <c r="F49" s="205"/>
    </row>
    <row r="50" spans="1:15" ht="13.5" customHeight="1" thickBot="1">
      <c r="D50" s="195" t="s">
        <v>127</v>
      </c>
    </row>
    <row r="51" spans="1:15" ht="13.5" customHeight="1" thickTop="1">
      <c r="A51" s="565" t="s">
        <v>129</v>
      </c>
      <c r="B51" s="262"/>
      <c r="C51" s="263"/>
      <c r="D51" s="263"/>
      <c r="E51" s="263"/>
      <c r="F51" s="263"/>
      <c r="G51" s="263"/>
      <c r="H51" s="264"/>
    </row>
    <row r="52" spans="1:15" ht="13.5" customHeight="1">
      <c r="A52" s="566"/>
      <c r="B52" s="265"/>
      <c r="C52" s="234" t="s">
        <v>281</v>
      </c>
      <c r="D52" s="235"/>
      <c r="E52" s="235"/>
      <c r="F52" s="235"/>
      <c r="G52" s="236"/>
      <c r="H52" s="266"/>
      <c r="M52" s="205" t="s">
        <v>275</v>
      </c>
      <c r="N52" s="203" t="s">
        <v>276</v>
      </c>
      <c r="O52" s="204">
        <f>計算!Z41</f>
        <v>0</v>
      </c>
    </row>
    <row r="53" spans="1:15" ht="13.5" customHeight="1">
      <c r="A53" s="566"/>
      <c r="B53" s="265"/>
      <c r="C53" s="237" t="s">
        <v>282</v>
      </c>
      <c r="D53" s="238"/>
      <c r="E53" s="238"/>
      <c r="F53" s="238"/>
      <c r="G53" s="239">
        <f>計算!R41</f>
        <v>0</v>
      </c>
      <c r="H53" s="266"/>
      <c r="M53" s="205" t="s">
        <v>131</v>
      </c>
      <c r="N53" s="203" t="s">
        <v>120</v>
      </c>
      <c r="O53" s="204">
        <f>計算!AD41</f>
        <v>0</v>
      </c>
    </row>
    <row r="54" spans="1:15" ht="13.5" customHeight="1">
      <c r="A54" s="566"/>
      <c r="B54" s="265"/>
      <c r="C54" s="240"/>
      <c r="D54" s="240"/>
      <c r="E54" s="240"/>
      <c r="F54" s="240"/>
      <c r="G54" s="240"/>
      <c r="H54" s="266"/>
    </row>
    <row r="55" spans="1:15" ht="13.5" customHeight="1">
      <c r="A55" s="566"/>
      <c r="B55" s="265"/>
      <c r="C55" s="240"/>
      <c r="D55" s="240" t="s">
        <v>124</v>
      </c>
      <c r="E55" s="240"/>
      <c r="F55" s="240"/>
      <c r="G55" s="240"/>
      <c r="H55" s="266"/>
    </row>
    <row r="56" spans="1:15" ht="13.5" customHeight="1">
      <c r="A56" s="566"/>
      <c r="B56" s="265"/>
      <c r="C56" s="240"/>
      <c r="D56" s="240" t="s">
        <v>123</v>
      </c>
      <c r="E56" s="240"/>
      <c r="F56" s="240"/>
      <c r="G56" s="240"/>
      <c r="H56" s="266"/>
    </row>
    <row r="57" spans="1:15" ht="13.5" customHeight="1">
      <c r="A57" s="566"/>
      <c r="B57" s="265"/>
      <c r="C57" s="240"/>
      <c r="D57" s="240"/>
      <c r="E57" s="240"/>
      <c r="F57" s="240"/>
      <c r="G57" s="240"/>
      <c r="H57" s="266"/>
      <c r="M57" s="479" t="s">
        <v>440</v>
      </c>
      <c r="O57" s="208"/>
    </row>
    <row r="58" spans="1:15" ht="13.5" customHeight="1">
      <c r="A58" s="566"/>
      <c r="B58" s="265"/>
      <c r="C58" s="234" t="s">
        <v>93</v>
      </c>
      <c r="D58" s="235"/>
      <c r="E58" s="235"/>
      <c r="F58" s="236">
        <f>計算!S41</f>
        <v>0</v>
      </c>
      <c r="G58" s="240"/>
      <c r="H58" s="266"/>
      <c r="M58" s="205" t="s">
        <v>438</v>
      </c>
      <c r="N58" s="394" t="s">
        <v>434</v>
      </c>
      <c r="O58" s="204">
        <f>SUM(計算!AS41:AU41)</f>
        <v>0</v>
      </c>
    </row>
    <row r="59" spans="1:15" ht="13.5" customHeight="1">
      <c r="A59" s="566"/>
      <c r="B59" s="265"/>
      <c r="C59" s="237"/>
      <c r="D59" s="241" t="s">
        <v>117</v>
      </c>
      <c r="E59" s="242"/>
      <c r="F59" s="243">
        <f>計算!T41</f>
        <v>0</v>
      </c>
      <c r="G59" s="240"/>
      <c r="H59" s="266"/>
    </row>
    <row r="60" spans="1:15" ht="12" thickBot="1">
      <c r="A60" s="567"/>
      <c r="B60" s="267"/>
      <c r="C60" s="268"/>
      <c r="D60" s="268"/>
      <c r="E60" s="268"/>
      <c r="F60" s="268"/>
      <c r="G60" s="268"/>
      <c r="H60" s="269"/>
    </row>
    <row r="61" spans="1:15" ht="12" thickTop="1"/>
  </sheetData>
  <mergeCells count="3">
    <mergeCell ref="A9:A17"/>
    <mergeCell ref="A25:A34"/>
    <mergeCell ref="A51:A60"/>
  </mergeCells>
  <phoneticPr fontId="38"/>
  <printOptions horizontalCentered="1"/>
  <pageMargins left="0.70866141732283472" right="0.70866141732283472" top="0.74803149606299213" bottom="0.74803149606299213" header="0.31496062992125984" footer="0.31496062992125984"/>
  <pageSetup paperSize="9" scale="93"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K5"/>
  <sheetViews>
    <sheetView showGridLines="0" zoomScaleNormal="100" workbookViewId="0"/>
  </sheetViews>
  <sheetFormatPr defaultRowHeight="11.25"/>
  <sheetData>
    <row r="1" spans="1:11" ht="24">
      <c r="A1" s="408" t="s">
        <v>437</v>
      </c>
    </row>
    <row r="3" spans="1:11" ht="30" customHeight="1">
      <c r="A3" t="s">
        <v>150</v>
      </c>
      <c r="C3" s="568">
        <f>+データ入力表!D5</f>
        <v>0</v>
      </c>
      <c r="D3" s="568"/>
      <c r="E3" s="568"/>
      <c r="F3" s="568"/>
      <c r="G3" s="568"/>
      <c r="H3" s="568"/>
      <c r="I3" s="568"/>
      <c r="J3" s="568"/>
      <c r="K3" s="568"/>
    </row>
    <row r="4" spans="1:11" ht="15" customHeight="1">
      <c r="K4" s="116" t="str">
        <f>+"（単位："&amp;データ入力表!E9&amp;"）"</f>
        <v>（単位：円）</v>
      </c>
    </row>
    <row r="5" spans="1:11" ht="11.25" customHeight="1"/>
  </sheetData>
  <mergeCells count="1">
    <mergeCell ref="C3:K3"/>
  </mergeCells>
  <phoneticPr fontId="5"/>
  <printOptions horizontalCentered="1"/>
  <pageMargins left="0.70866141732283472" right="0.70866141732283472" top="0.74803149606299213" bottom="0.74803149606299213" header="0.31496062992125984" footer="0.31496062992125984"/>
  <pageSetup paperSize="9"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K5"/>
  <sheetViews>
    <sheetView showGridLines="0" zoomScaleNormal="100" workbookViewId="0"/>
  </sheetViews>
  <sheetFormatPr defaultRowHeight="11.25"/>
  <sheetData>
    <row r="1" spans="1:11" ht="24">
      <c r="A1" s="408" t="s">
        <v>436</v>
      </c>
    </row>
    <row r="2" spans="1:11" ht="6.75" customHeight="1"/>
    <row r="3" spans="1:11" ht="24.75" customHeight="1">
      <c r="A3" t="s">
        <v>150</v>
      </c>
      <c r="C3" s="568">
        <f>+データ入力表!D5</f>
        <v>0</v>
      </c>
      <c r="D3" s="568"/>
      <c r="E3" s="568"/>
      <c r="F3" s="568"/>
      <c r="G3" s="568"/>
      <c r="H3" s="568"/>
      <c r="I3" s="568"/>
      <c r="J3" s="568"/>
      <c r="K3" s="568"/>
    </row>
    <row r="4" spans="1:11" ht="15" customHeight="1">
      <c r="K4" s="116" t="str">
        <f>+"（単位："&amp;データ入力表!E9&amp;"）"</f>
        <v>（単位：円）</v>
      </c>
    </row>
    <row r="5" spans="1:11" ht="11.25" customHeight="1"/>
  </sheetData>
  <mergeCells count="1">
    <mergeCell ref="C3:K3"/>
  </mergeCells>
  <phoneticPr fontId="38"/>
  <printOptions horizontalCentered="1"/>
  <pageMargins left="0.70866141732283472" right="0.70866141732283472" top="0.74803149606299213" bottom="0.74803149606299213" header="0.31496062992125984" footer="0.31496062992125984"/>
  <pageSetup paperSize="9" scale="92"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B23"/>
  <sheetViews>
    <sheetView workbookViewId="0">
      <pane xSplit="1" ySplit="5" topLeftCell="B6" activePane="bottomRight" state="frozen"/>
      <selection activeCell="H24" sqref="H24"/>
      <selection pane="topRight" activeCell="H24" sqref="H24"/>
      <selection pane="bottomLeft" activeCell="H24" sqref="H24"/>
      <selection pane="bottomRight"/>
    </sheetView>
  </sheetViews>
  <sheetFormatPr defaultRowHeight="12"/>
  <cols>
    <col min="1" max="1" width="13.33203125" style="409" customWidth="1"/>
    <col min="2" max="15" width="14" style="409" customWidth="1"/>
    <col min="16" max="16" width="16.33203125" style="409" customWidth="1"/>
    <col min="17" max="17" width="14" style="409" customWidth="1"/>
    <col min="18" max="22" width="9.33203125" style="409"/>
    <col min="23" max="23" width="18.1640625" style="409" customWidth="1"/>
    <col min="24" max="255" width="9.33203125" style="409"/>
    <col min="256" max="256" width="13.33203125" style="409" customWidth="1"/>
    <col min="257" max="266" width="14" style="409" customWidth="1"/>
    <col min="267" max="267" width="13.33203125" style="409" customWidth="1"/>
    <col min="268" max="269" width="15" style="409" customWidth="1"/>
    <col min="270" max="270" width="13.33203125" style="409" customWidth="1"/>
    <col min="271" max="273" width="13" style="409" customWidth="1"/>
    <col min="274" max="278" width="9.33203125" style="409"/>
    <col min="279" max="279" width="18.1640625" style="409" customWidth="1"/>
    <col min="280" max="511" width="9.33203125" style="409"/>
    <col min="512" max="512" width="13.33203125" style="409" customWidth="1"/>
    <col min="513" max="522" width="14" style="409" customWidth="1"/>
    <col min="523" max="523" width="13.33203125" style="409" customWidth="1"/>
    <col min="524" max="525" width="15" style="409" customWidth="1"/>
    <col min="526" max="526" width="13.33203125" style="409" customWidth="1"/>
    <col min="527" max="529" width="13" style="409" customWidth="1"/>
    <col min="530" max="534" width="9.33203125" style="409"/>
    <col min="535" max="535" width="18.1640625" style="409" customWidth="1"/>
    <col min="536" max="767" width="9.33203125" style="409"/>
    <col min="768" max="768" width="13.33203125" style="409" customWidth="1"/>
    <col min="769" max="778" width="14" style="409" customWidth="1"/>
    <col min="779" max="779" width="13.33203125" style="409" customWidth="1"/>
    <col min="780" max="781" width="15" style="409" customWidth="1"/>
    <col min="782" max="782" width="13.33203125" style="409" customWidth="1"/>
    <col min="783" max="785" width="13" style="409" customWidth="1"/>
    <col min="786" max="790" width="9.33203125" style="409"/>
    <col min="791" max="791" width="18.1640625" style="409" customWidth="1"/>
    <col min="792" max="1023" width="9.33203125" style="409"/>
    <col min="1024" max="1024" width="13.33203125" style="409" customWidth="1"/>
    <col min="1025" max="1034" width="14" style="409" customWidth="1"/>
    <col min="1035" max="1035" width="13.33203125" style="409" customWidth="1"/>
    <col min="1036" max="1037" width="15" style="409" customWidth="1"/>
    <col min="1038" max="1038" width="13.33203125" style="409" customWidth="1"/>
    <col min="1039" max="1041" width="13" style="409" customWidth="1"/>
    <col min="1042" max="1046" width="9.33203125" style="409"/>
    <col min="1047" max="1047" width="18.1640625" style="409" customWidth="1"/>
    <col min="1048" max="1279" width="9.33203125" style="409"/>
    <col min="1280" max="1280" width="13.33203125" style="409" customWidth="1"/>
    <col min="1281" max="1290" width="14" style="409" customWidth="1"/>
    <col min="1291" max="1291" width="13.33203125" style="409" customWidth="1"/>
    <col min="1292" max="1293" width="15" style="409" customWidth="1"/>
    <col min="1294" max="1294" width="13.33203125" style="409" customWidth="1"/>
    <col min="1295" max="1297" width="13" style="409" customWidth="1"/>
    <col min="1298" max="1302" width="9.33203125" style="409"/>
    <col min="1303" max="1303" width="18.1640625" style="409" customWidth="1"/>
    <col min="1304" max="1535" width="9.33203125" style="409"/>
    <col min="1536" max="1536" width="13.33203125" style="409" customWidth="1"/>
    <col min="1537" max="1546" width="14" style="409" customWidth="1"/>
    <col min="1547" max="1547" width="13.33203125" style="409" customWidth="1"/>
    <col min="1548" max="1549" width="15" style="409" customWidth="1"/>
    <col min="1550" max="1550" width="13.33203125" style="409" customWidth="1"/>
    <col min="1551" max="1553" width="13" style="409" customWidth="1"/>
    <col min="1554" max="1558" width="9.33203125" style="409"/>
    <col min="1559" max="1559" width="18.1640625" style="409" customWidth="1"/>
    <col min="1560" max="1791" width="9.33203125" style="409"/>
    <col min="1792" max="1792" width="13.33203125" style="409" customWidth="1"/>
    <col min="1793" max="1802" width="14" style="409" customWidth="1"/>
    <col min="1803" max="1803" width="13.33203125" style="409" customWidth="1"/>
    <col min="1804" max="1805" width="15" style="409" customWidth="1"/>
    <col min="1806" max="1806" width="13.33203125" style="409" customWidth="1"/>
    <col min="1807" max="1809" width="13" style="409" customWidth="1"/>
    <col min="1810" max="1814" width="9.33203125" style="409"/>
    <col min="1815" max="1815" width="18.1640625" style="409" customWidth="1"/>
    <col min="1816" max="2047" width="9.33203125" style="409"/>
    <col min="2048" max="2048" width="13.33203125" style="409" customWidth="1"/>
    <col min="2049" max="2058" width="14" style="409" customWidth="1"/>
    <col min="2059" max="2059" width="13.33203125" style="409" customWidth="1"/>
    <col min="2060" max="2061" width="15" style="409" customWidth="1"/>
    <col min="2062" max="2062" width="13.33203125" style="409" customWidth="1"/>
    <col min="2063" max="2065" width="13" style="409" customWidth="1"/>
    <col min="2066" max="2070" width="9.33203125" style="409"/>
    <col min="2071" max="2071" width="18.1640625" style="409" customWidth="1"/>
    <col min="2072" max="2303" width="9.33203125" style="409"/>
    <col min="2304" max="2304" width="13.33203125" style="409" customWidth="1"/>
    <col min="2305" max="2314" width="14" style="409" customWidth="1"/>
    <col min="2315" max="2315" width="13.33203125" style="409" customWidth="1"/>
    <col min="2316" max="2317" width="15" style="409" customWidth="1"/>
    <col min="2318" max="2318" width="13.33203125" style="409" customWidth="1"/>
    <col min="2319" max="2321" width="13" style="409" customWidth="1"/>
    <col min="2322" max="2326" width="9.33203125" style="409"/>
    <col min="2327" max="2327" width="18.1640625" style="409" customWidth="1"/>
    <col min="2328" max="2559" width="9.33203125" style="409"/>
    <col min="2560" max="2560" width="13.33203125" style="409" customWidth="1"/>
    <col min="2561" max="2570" width="14" style="409" customWidth="1"/>
    <col min="2571" max="2571" width="13.33203125" style="409" customWidth="1"/>
    <col min="2572" max="2573" width="15" style="409" customWidth="1"/>
    <col min="2574" max="2574" width="13.33203125" style="409" customWidth="1"/>
    <col min="2575" max="2577" width="13" style="409" customWidth="1"/>
    <col min="2578" max="2582" width="9.33203125" style="409"/>
    <col min="2583" max="2583" width="18.1640625" style="409" customWidth="1"/>
    <col min="2584" max="2815" width="9.33203125" style="409"/>
    <col min="2816" max="2816" width="13.33203125" style="409" customWidth="1"/>
    <col min="2817" max="2826" width="14" style="409" customWidth="1"/>
    <col min="2827" max="2827" width="13.33203125" style="409" customWidth="1"/>
    <col min="2828" max="2829" width="15" style="409" customWidth="1"/>
    <col min="2830" max="2830" width="13.33203125" style="409" customWidth="1"/>
    <col min="2831" max="2833" width="13" style="409" customWidth="1"/>
    <col min="2834" max="2838" width="9.33203125" style="409"/>
    <col min="2839" max="2839" width="18.1640625" style="409" customWidth="1"/>
    <col min="2840" max="3071" width="9.33203125" style="409"/>
    <col min="3072" max="3072" width="13.33203125" style="409" customWidth="1"/>
    <col min="3073" max="3082" width="14" style="409" customWidth="1"/>
    <col min="3083" max="3083" width="13.33203125" style="409" customWidth="1"/>
    <col min="3084" max="3085" width="15" style="409" customWidth="1"/>
    <col min="3086" max="3086" width="13.33203125" style="409" customWidth="1"/>
    <col min="3087" max="3089" width="13" style="409" customWidth="1"/>
    <col min="3090" max="3094" width="9.33203125" style="409"/>
    <col min="3095" max="3095" width="18.1640625" style="409" customWidth="1"/>
    <col min="3096" max="3327" width="9.33203125" style="409"/>
    <col min="3328" max="3328" width="13.33203125" style="409" customWidth="1"/>
    <col min="3329" max="3338" width="14" style="409" customWidth="1"/>
    <col min="3339" max="3339" width="13.33203125" style="409" customWidth="1"/>
    <col min="3340" max="3341" width="15" style="409" customWidth="1"/>
    <col min="3342" max="3342" width="13.33203125" style="409" customWidth="1"/>
    <col min="3343" max="3345" width="13" style="409" customWidth="1"/>
    <col min="3346" max="3350" width="9.33203125" style="409"/>
    <col min="3351" max="3351" width="18.1640625" style="409" customWidth="1"/>
    <col min="3352" max="3583" width="9.33203125" style="409"/>
    <col min="3584" max="3584" width="13.33203125" style="409" customWidth="1"/>
    <col min="3585" max="3594" width="14" style="409" customWidth="1"/>
    <col min="3595" max="3595" width="13.33203125" style="409" customWidth="1"/>
    <col min="3596" max="3597" width="15" style="409" customWidth="1"/>
    <col min="3598" max="3598" width="13.33203125" style="409" customWidth="1"/>
    <col min="3599" max="3601" width="13" style="409" customWidth="1"/>
    <col min="3602" max="3606" width="9.33203125" style="409"/>
    <col min="3607" max="3607" width="18.1640625" style="409" customWidth="1"/>
    <col min="3608" max="3839" width="9.33203125" style="409"/>
    <col min="3840" max="3840" width="13.33203125" style="409" customWidth="1"/>
    <col min="3841" max="3850" width="14" style="409" customWidth="1"/>
    <col min="3851" max="3851" width="13.33203125" style="409" customWidth="1"/>
    <col min="3852" max="3853" width="15" style="409" customWidth="1"/>
    <col min="3854" max="3854" width="13.33203125" style="409" customWidth="1"/>
    <col min="3855" max="3857" width="13" style="409" customWidth="1"/>
    <col min="3858" max="3862" width="9.33203125" style="409"/>
    <col min="3863" max="3863" width="18.1640625" style="409" customWidth="1"/>
    <col min="3864" max="4095" width="9.33203125" style="409"/>
    <col min="4096" max="4096" width="13.33203125" style="409" customWidth="1"/>
    <col min="4097" max="4106" width="14" style="409" customWidth="1"/>
    <col min="4107" max="4107" width="13.33203125" style="409" customWidth="1"/>
    <col min="4108" max="4109" width="15" style="409" customWidth="1"/>
    <col min="4110" max="4110" width="13.33203125" style="409" customWidth="1"/>
    <col min="4111" max="4113" width="13" style="409" customWidth="1"/>
    <col min="4114" max="4118" width="9.33203125" style="409"/>
    <col min="4119" max="4119" width="18.1640625" style="409" customWidth="1"/>
    <col min="4120" max="4351" width="9.33203125" style="409"/>
    <col min="4352" max="4352" width="13.33203125" style="409" customWidth="1"/>
    <col min="4353" max="4362" width="14" style="409" customWidth="1"/>
    <col min="4363" max="4363" width="13.33203125" style="409" customWidth="1"/>
    <col min="4364" max="4365" width="15" style="409" customWidth="1"/>
    <col min="4366" max="4366" width="13.33203125" style="409" customWidth="1"/>
    <col min="4367" max="4369" width="13" style="409" customWidth="1"/>
    <col min="4370" max="4374" width="9.33203125" style="409"/>
    <col min="4375" max="4375" width="18.1640625" style="409" customWidth="1"/>
    <col min="4376" max="4607" width="9.33203125" style="409"/>
    <col min="4608" max="4608" width="13.33203125" style="409" customWidth="1"/>
    <col min="4609" max="4618" width="14" style="409" customWidth="1"/>
    <col min="4619" max="4619" width="13.33203125" style="409" customWidth="1"/>
    <col min="4620" max="4621" width="15" style="409" customWidth="1"/>
    <col min="4622" max="4622" width="13.33203125" style="409" customWidth="1"/>
    <col min="4623" max="4625" width="13" style="409" customWidth="1"/>
    <col min="4626" max="4630" width="9.33203125" style="409"/>
    <col min="4631" max="4631" width="18.1640625" style="409" customWidth="1"/>
    <col min="4632" max="4863" width="9.33203125" style="409"/>
    <col min="4864" max="4864" width="13.33203125" style="409" customWidth="1"/>
    <col min="4865" max="4874" width="14" style="409" customWidth="1"/>
    <col min="4875" max="4875" width="13.33203125" style="409" customWidth="1"/>
    <col min="4876" max="4877" width="15" style="409" customWidth="1"/>
    <col min="4878" max="4878" width="13.33203125" style="409" customWidth="1"/>
    <col min="4879" max="4881" width="13" style="409" customWidth="1"/>
    <col min="4882" max="4886" width="9.33203125" style="409"/>
    <col min="4887" max="4887" width="18.1640625" style="409" customWidth="1"/>
    <col min="4888" max="5119" width="9.33203125" style="409"/>
    <col min="5120" max="5120" width="13.33203125" style="409" customWidth="1"/>
    <col min="5121" max="5130" width="14" style="409" customWidth="1"/>
    <col min="5131" max="5131" width="13.33203125" style="409" customWidth="1"/>
    <col min="5132" max="5133" width="15" style="409" customWidth="1"/>
    <col min="5134" max="5134" width="13.33203125" style="409" customWidth="1"/>
    <col min="5135" max="5137" width="13" style="409" customWidth="1"/>
    <col min="5138" max="5142" width="9.33203125" style="409"/>
    <col min="5143" max="5143" width="18.1640625" style="409" customWidth="1"/>
    <col min="5144" max="5375" width="9.33203125" style="409"/>
    <col min="5376" max="5376" width="13.33203125" style="409" customWidth="1"/>
    <col min="5377" max="5386" width="14" style="409" customWidth="1"/>
    <col min="5387" max="5387" width="13.33203125" style="409" customWidth="1"/>
    <col min="5388" max="5389" width="15" style="409" customWidth="1"/>
    <col min="5390" max="5390" width="13.33203125" style="409" customWidth="1"/>
    <col min="5391" max="5393" width="13" style="409" customWidth="1"/>
    <col min="5394" max="5398" width="9.33203125" style="409"/>
    <col min="5399" max="5399" width="18.1640625" style="409" customWidth="1"/>
    <col min="5400" max="5631" width="9.33203125" style="409"/>
    <col min="5632" max="5632" width="13.33203125" style="409" customWidth="1"/>
    <col min="5633" max="5642" width="14" style="409" customWidth="1"/>
    <col min="5643" max="5643" width="13.33203125" style="409" customWidth="1"/>
    <col min="5644" max="5645" width="15" style="409" customWidth="1"/>
    <col min="5646" max="5646" width="13.33203125" style="409" customWidth="1"/>
    <col min="5647" max="5649" width="13" style="409" customWidth="1"/>
    <col min="5650" max="5654" width="9.33203125" style="409"/>
    <col min="5655" max="5655" width="18.1640625" style="409" customWidth="1"/>
    <col min="5656" max="5887" width="9.33203125" style="409"/>
    <col min="5888" max="5888" width="13.33203125" style="409" customWidth="1"/>
    <col min="5889" max="5898" width="14" style="409" customWidth="1"/>
    <col min="5899" max="5899" width="13.33203125" style="409" customWidth="1"/>
    <col min="5900" max="5901" width="15" style="409" customWidth="1"/>
    <col min="5902" max="5902" width="13.33203125" style="409" customWidth="1"/>
    <col min="5903" max="5905" width="13" style="409" customWidth="1"/>
    <col min="5906" max="5910" width="9.33203125" style="409"/>
    <col min="5911" max="5911" width="18.1640625" style="409" customWidth="1"/>
    <col min="5912" max="6143" width="9.33203125" style="409"/>
    <col min="6144" max="6144" width="13.33203125" style="409" customWidth="1"/>
    <col min="6145" max="6154" width="14" style="409" customWidth="1"/>
    <col min="6155" max="6155" width="13.33203125" style="409" customWidth="1"/>
    <col min="6156" max="6157" width="15" style="409" customWidth="1"/>
    <col min="6158" max="6158" width="13.33203125" style="409" customWidth="1"/>
    <col min="6159" max="6161" width="13" style="409" customWidth="1"/>
    <col min="6162" max="6166" width="9.33203125" style="409"/>
    <col min="6167" max="6167" width="18.1640625" style="409" customWidth="1"/>
    <col min="6168" max="6399" width="9.33203125" style="409"/>
    <col min="6400" max="6400" width="13.33203125" style="409" customWidth="1"/>
    <col min="6401" max="6410" width="14" style="409" customWidth="1"/>
    <col min="6411" max="6411" width="13.33203125" style="409" customWidth="1"/>
    <col min="6412" max="6413" width="15" style="409" customWidth="1"/>
    <col min="6414" max="6414" width="13.33203125" style="409" customWidth="1"/>
    <col min="6415" max="6417" width="13" style="409" customWidth="1"/>
    <col min="6418" max="6422" width="9.33203125" style="409"/>
    <col min="6423" max="6423" width="18.1640625" style="409" customWidth="1"/>
    <col min="6424" max="6655" width="9.33203125" style="409"/>
    <col min="6656" max="6656" width="13.33203125" style="409" customWidth="1"/>
    <col min="6657" max="6666" width="14" style="409" customWidth="1"/>
    <col min="6667" max="6667" width="13.33203125" style="409" customWidth="1"/>
    <col min="6668" max="6669" width="15" style="409" customWidth="1"/>
    <col min="6670" max="6670" width="13.33203125" style="409" customWidth="1"/>
    <col min="6671" max="6673" width="13" style="409" customWidth="1"/>
    <col min="6674" max="6678" width="9.33203125" style="409"/>
    <col min="6679" max="6679" width="18.1640625" style="409" customWidth="1"/>
    <col min="6680" max="6911" width="9.33203125" style="409"/>
    <col min="6912" max="6912" width="13.33203125" style="409" customWidth="1"/>
    <col min="6913" max="6922" width="14" style="409" customWidth="1"/>
    <col min="6923" max="6923" width="13.33203125" style="409" customWidth="1"/>
    <col min="6924" max="6925" width="15" style="409" customWidth="1"/>
    <col min="6926" max="6926" width="13.33203125" style="409" customWidth="1"/>
    <col min="6927" max="6929" width="13" style="409" customWidth="1"/>
    <col min="6930" max="6934" width="9.33203125" style="409"/>
    <col min="6935" max="6935" width="18.1640625" style="409" customWidth="1"/>
    <col min="6936" max="7167" width="9.33203125" style="409"/>
    <col min="7168" max="7168" width="13.33203125" style="409" customWidth="1"/>
    <col min="7169" max="7178" width="14" style="409" customWidth="1"/>
    <col min="7179" max="7179" width="13.33203125" style="409" customWidth="1"/>
    <col min="7180" max="7181" width="15" style="409" customWidth="1"/>
    <col min="7182" max="7182" width="13.33203125" style="409" customWidth="1"/>
    <col min="7183" max="7185" width="13" style="409" customWidth="1"/>
    <col min="7186" max="7190" width="9.33203125" style="409"/>
    <col min="7191" max="7191" width="18.1640625" style="409" customWidth="1"/>
    <col min="7192" max="7423" width="9.33203125" style="409"/>
    <col min="7424" max="7424" width="13.33203125" style="409" customWidth="1"/>
    <col min="7425" max="7434" width="14" style="409" customWidth="1"/>
    <col min="7435" max="7435" width="13.33203125" style="409" customWidth="1"/>
    <col min="7436" max="7437" width="15" style="409" customWidth="1"/>
    <col min="7438" max="7438" width="13.33203125" style="409" customWidth="1"/>
    <col min="7439" max="7441" width="13" style="409" customWidth="1"/>
    <col min="7442" max="7446" width="9.33203125" style="409"/>
    <col min="7447" max="7447" width="18.1640625" style="409" customWidth="1"/>
    <col min="7448" max="7679" width="9.33203125" style="409"/>
    <col min="7680" max="7680" width="13.33203125" style="409" customWidth="1"/>
    <col min="7681" max="7690" width="14" style="409" customWidth="1"/>
    <col min="7691" max="7691" width="13.33203125" style="409" customWidth="1"/>
    <col min="7692" max="7693" width="15" style="409" customWidth="1"/>
    <col min="7694" max="7694" width="13.33203125" style="409" customWidth="1"/>
    <col min="7695" max="7697" width="13" style="409" customWidth="1"/>
    <col min="7698" max="7702" width="9.33203125" style="409"/>
    <col min="7703" max="7703" width="18.1640625" style="409" customWidth="1"/>
    <col min="7704" max="7935" width="9.33203125" style="409"/>
    <col min="7936" max="7936" width="13.33203125" style="409" customWidth="1"/>
    <col min="7937" max="7946" width="14" style="409" customWidth="1"/>
    <col min="7947" max="7947" width="13.33203125" style="409" customWidth="1"/>
    <col min="7948" max="7949" width="15" style="409" customWidth="1"/>
    <col min="7950" max="7950" width="13.33203125" style="409" customWidth="1"/>
    <col min="7951" max="7953" width="13" style="409" customWidth="1"/>
    <col min="7954" max="7958" width="9.33203125" style="409"/>
    <col min="7959" max="7959" width="18.1640625" style="409" customWidth="1"/>
    <col min="7960" max="8191" width="9.33203125" style="409"/>
    <col min="8192" max="8192" width="13.33203125" style="409" customWidth="1"/>
    <col min="8193" max="8202" width="14" style="409" customWidth="1"/>
    <col min="8203" max="8203" width="13.33203125" style="409" customWidth="1"/>
    <col min="8204" max="8205" width="15" style="409" customWidth="1"/>
    <col min="8206" max="8206" width="13.33203125" style="409" customWidth="1"/>
    <col min="8207" max="8209" width="13" style="409" customWidth="1"/>
    <col min="8210" max="8214" width="9.33203125" style="409"/>
    <col min="8215" max="8215" width="18.1640625" style="409" customWidth="1"/>
    <col min="8216" max="8447" width="9.33203125" style="409"/>
    <col min="8448" max="8448" width="13.33203125" style="409" customWidth="1"/>
    <col min="8449" max="8458" width="14" style="409" customWidth="1"/>
    <col min="8459" max="8459" width="13.33203125" style="409" customWidth="1"/>
    <col min="8460" max="8461" width="15" style="409" customWidth="1"/>
    <col min="8462" max="8462" width="13.33203125" style="409" customWidth="1"/>
    <col min="8463" max="8465" width="13" style="409" customWidth="1"/>
    <col min="8466" max="8470" width="9.33203125" style="409"/>
    <col min="8471" max="8471" width="18.1640625" style="409" customWidth="1"/>
    <col min="8472" max="8703" width="9.33203125" style="409"/>
    <col min="8704" max="8704" width="13.33203125" style="409" customWidth="1"/>
    <col min="8705" max="8714" width="14" style="409" customWidth="1"/>
    <col min="8715" max="8715" width="13.33203125" style="409" customWidth="1"/>
    <col min="8716" max="8717" width="15" style="409" customWidth="1"/>
    <col min="8718" max="8718" width="13.33203125" style="409" customWidth="1"/>
    <col min="8719" max="8721" width="13" style="409" customWidth="1"/>
    <col min="8722" max="8726" width="9.33203125" style="409"/>
    <col min="8727" max="8727" width="18.1640625" style="409" customWidth="1"/>
    <col min="8728" max="8959" width="9.33203125" style="409"/>
    <col min="8960" max="8960" width="13.33203125" style="409" customWidth="1"/>
    <col min="8961" max="8970" width="14" style="409" customWidth="1"/>
    <col min="8971" max="8971" width="13.33203125" style="409" customWidth="1"/>
    <col min="8972" max="8973" width="15" style="409" customWidth="1"/>
    <col min="8974" max="8974" width="13.33203125" style="409" customWidth="1"/>
    <col min="8975" max="8977" width="13" style="409" customWidth="1"/>
    <col min="8978" max="8982" width="9.33203125" style="409"/>
    <col min="8983" max="8983" width="18.1640625" style="409" customWidth="1"/>
    <col min="8984" max="9215" width="9.33203125" style="409"/>
    <col min="9216" max="9216" width="13.33203125" style="409" customWidth="1"/>
    <col min="9217" max="9226" width="14" style="409" customWidth="1"/>
    <col min="9227" max="9227" width="13.33203125" style="409" customWidth="1"/>
    <col min="9228" max="9229" width="15" style="409" customWidth="1"/>
    <col min="9230" max="9230" width="13.33203125" style="409" customWidth="1"/>
    <col min="9231" max="9233" width="13" style="409" customWidth="1"/>
    <col min="9234" max="9238" width="9.33203125" style="409"/>
    <col min="9239" max="9239" width="18.1640625" style="409" customWidth="1"/>
    <col min="9240" max="9471" width="9.33203125" style="409"/>
    <col min="9472" max="9472" width="13.33203125" style="409" customWidth="1"/>
    <col min="9473" max="9482" width="14" style="409" customWidth="1"/>
    <col min="9483" max="9483" width="13.33203125" style="409" customWidth="1"/>
    <col min="9484" max="9485" width="15" style="409" customWidth="1"/>
    <col min="9486" max="9486" width="13.33203125" style="409" customWidth="1"/>
    <col min="9487" max="9489" width="13" style="409" customWidth="1"/>
    <col min="9490" max="9494" width="9.33203125" style="409"/>
    <col min="9495" max="9495" width="18.1640625" style="409" customWidth="1"/>
    <col min="9496" max="9727" width="9.33203125" style="409"/>
    <col min="9728" max="9728" width="13.33203125" style="409" customWidth="1"/>
    <col min="9729" max="9738" width="14" style="409" customWidth="1"/>
    <col min="9739" max="9739" width="13.33203125" style="409" customWidth="1"/>
    <col min="9740" max="9741" width="15" style="409" customWidth="1"/>
    <col min="9742" max="9742" width="13.33203125" style="409" customWidth="1"/>
    <col min="9743" max="9745" width="13" style="409" customWidth="1"/>
    <col min="9746" max="9750" width="9.33203125" style="409"/>
    <col min="9751" max="9751" width="18.1640625" style="409" customWidth="1"/>
    <col min="9752" max="9983" width="9.33203125" style="409"/>
    <col min="9984" max="9984" width="13.33203125" style="409" customWidth="1"/>
    <col min="9985" max="9994" width="14" style="409" customWidth="1"/>
    <col min="9995" max="9995" width="13.33203125" style="409" customWidth="1"/>
    <col min="9996" max="9997" width="15" style="409" customWidth="1"/>
    <col min="9998" max="9998" width="13.33203125" style="409" customWidth="1"/>
    <col min="9999" max="10001" width="13" style="409" customWidth="1"/>
    <col min="10002" max="10006" width="9.33203125" style="409"/>
    <col min="10007" max="10007" width="18.1640625" style="409" customWidth="1"/>
    <col min="10008" max="10239" width="9.33203125" style="409"/>
    <col min="10240" max="10240" width="13.33203125" style="409" customWidth="1"/>
    <col min="10241" max="10250" width="14" style="409" customWidth="1"/>
    <col min="10251" max="10251" width="13.33203125" style="409" customWidth="1"/>
    <col min="10252" max="10253" width="15" style="409" customWidth="1"/>
    <col min="10254" max="10254" width="13.33203125" style="409" customWidth="1"/>
    <col min="10255" max="10257" width="13" style="409" customWidth="1"/>
    <col min="10258" max="10262" width="9.33203125" style="409"/>
    <col min="10263" max="10263" width="18.1640625" style="409" customWidth="1"/>
    <col min="10264" max="10495" width="9.33203125" style="409"/>
    <col min="10496" max="10496" width="13.33203125" style="409" customWidth="1"/>
    <col min="10497" max="10506" width="14" style="409" customWidth="1"/>
    <col min="10507" max="10507" width="13.33203125" style="409" customWidth="1"/>
    <col min="10508" max="10509" width="15" style="409" customWidth="1"/>
    <col min="10510" max="10510" width="13.33203125" style="409" customWidth="1"/>
    <col min="10511" max="10513" width="13" style="409" customWidth="1"/>
    <col min="10514" max="10518" width="9.33203125" style="409"/>
    <col min="10519" max="10519" width="18.1640625" style="409" customWidth="1"/>
    <col min="10520" max="10751" width="9.33203125" style="409"/>
    <col min="10752" max="10752" width="13.33203125" style="409" customWidth="1"/>
    <col min="10753" max="10762" width="14" style="409" customWidth="1"/>
    <col min="10763" max="10763" width="13.33203125" style="409" customWidth="1"/>
    <col min="10764" max="10765" width="15" style="409" customWidth="1"/>
    <col min="10766" max="10766" width="13.33203125" style="409" customWidth="1"/>
    <col min="10767" max="10769" width="13" style="409" customWidth="1"/>
    <col min="10770" max="10774" width="9.33203125" style="409"/>
    <col min="10775" max="10775" width="18.1640625" style="409" customWidth="1"/>
    <col min="10776" max="11007" width="9.33203125" style="409"/>
    <col min="11008" max="11008" width="13.33203125" style="409" customWidth="1"/>
    <col min="11009" max="11018" width="14" style="409" customWidth="1"/>
    <col min="11019" max="11019" width="13.33203125" style="409" customWidth="1"/>
    <col min="11020" max="11021" width="15" style="409" customWidth="1"/>
    <col min="11022" max="11022" width="13.33203125" style="409" customWidth="1"/>
    <col min="11023" max="11025" width="13" style="409" customWidth="1"/>
    <col min="11026" max="11030" width="9.33203125" style="409"/>
    <col min="11031" max="11031" width="18.1640625" style="409" customWidth="1"/>
    <col min="11032" max="11263" width="9.33203125" style="409"/>
    <col min="11264" max="11264" width="13.33203125" style="409" customWidth="1"/>
    <col min="11265" max="11274" width="14" style="409" customWidth="1"/>
    <col min="11275" max="11275" width="13.33203125" style="409" customWidth="1"/>
    <col min="11276" max="11277" width="15" style="409" customWidth="1"/>
    <col min="11278" max="11278" width="13.33203125" style="409" customWidth="1"/>
    <col min="11279" max="11281" width="13" style="409" customWidth="1"/>
    <col min="11282" max="11286" width="9.33203125" style="409"/>
    <col min="11287" max="11287" width="18.1640625" style="409" customWidth="1"/>
    <col min="11288" max="11519" width="9.33203125" style="409"/>
    <col min="11520" max="11520" width="13.33203125" style="409" customWidth="1"/>
    <col min="11521" max="11530" width="14" style="409" customWidth="1"/>
    <col min="11531" max="11531" width="13.33203125" style="409" customWidth="1"/>
    <col min="11532" max="11533" width="15" style="409" customWidth="1"/>
    <col min="11534" max="11534" width="13.33203125" style="409" customWidth="1"/>
    <col min="11535" max="11537" width="13" style="409" customWidth="1"/>
    <col min="11538" max="11542" width="9.33203125" style="409"/>
    <col min="11543" max="11543" width="18.1640625" style="409" customWidth="1"/>
    <col min="11544" max="11775" width="9.33203125" style="409"/>
    <col min="11776" max="11776" width="13.33203125" style="409" customWidth="1"/>
    <col min="11777" max="11786" width="14" style="409" customWidth="1"/>
    <col min="11787" max="11787" width="13.33203125" style="409" customWidth="1"/>
    <col min="11788" max="11789" width="15" style="409" customWidth="1"/>
    <col min="11790" max="11790" width="13.33203125" style="409" customWidth="1"/>
    <col min="11791" max="11793" width="13" style="409" customWidth="1"/>
    <col min="11794" max="11798" width="9.33203125" style="409"/>
    <col min="11799" max="11799" width="18.1640625" style="409" customWidth="1"/>
    <col min="11800" max="12031" width="9.33203125" style="409"/>
    <col min="12032" max="12032" width="13.33203125" style="409" customWidth="1"/>
    <col min="12033" max="12042" width="14" style="409" customWidth="1"/>
    <col min="12043" max="12043" width="13.33203125" style="409" customWidth="1"/>
    <col min="12044" max="12045" width="15" style="409" customWidth="1"/>
    <col min="12046" max="12046" width="13.33203125" style="409" customWidth="1"/>
    <col min="12047" max="12049" width="13" style="409" customWidth="1"/>
    <col min="12050" max="12054" width="9.33203125" style="409"/>
    <col min="12055" max="12055" width="18.1640625" style="409" customWidth="1"/>
    <col min="12056" max="12287" width="9.33203125" style="409"/>
    <col min="12288" max="12288" width="13.33203125" style="409" customWidth="1"/>
    <col min="12289" max="12298" width="14" style="409" customWidth="1"/>
    <col min="12299" max="12299" width="13.33203125" style="409" customWidth="1"/>
    <col min="12300" max="12301" width="15" style="409" customWidth="1"/>
    <col min="12302" max="12302" width="13.33203125" style="409" customWidth="1"/>
    <col min="12303" max="12305" width="13" style="409" customWidth="1"/>
    <col min="12306" max="12310" width="9.33203125" style="409"/>
    <col min="12311" max="12311" width="18.1640625" style="409" customWidth="1"/>
    <col min="12312" max="12543" width="9.33203125" style="409"/>
    <col min="12544" max="12544" width="13.33203125" style="409" customWidth="1"/>
    <col min="12545" max="12554" width="14" style="409" customWidth="1"/>
    <col min="12555" max="12555" width="13.33203125" style="409" customWidth="1"/>
    <col min="12556" max="12557" width="15" style="409" customWidth="1"/>
    <col min="12558" max="12558" width="13.33203125" style="409" customWidth="1"/>
    <col min="12559" max="12561" width="13" style="409" customWidth="1"/>
    <col min="12562" max="12566" width="9.33203125" style="409"/>
    <col min="12567" max="12567" width="18.1640625" style="409" customWidth="1"/>
    <col min="12568" max="12799" width="9.33203125" style="409"/>
    <col min="12800" max="12800" width="13.33203125" style="409" customWidth="1"/>
    <col min="12801" max="12810" width="14" style="409" customWidth="1"/>
    <col min="12811" max="12811" width="13.33203125" style="409" customWidth="1"/>
    <col min="12812" max="12813" width="15" style="409" customWidth="1"/>
    <col min="12814" max="12814" width="13.33203125" style="409" customWidth="1"/>
    <col min="12815" max="12817" width="13" style="409" customWidth="1"/>
    <col min="12818" max="12822" width="9.33203125" style="409"/>
    <col min="12823" max="12823" width="18.1640625" style="409" customWidth="1"/>
    <col min="12824" max="13055" width="9.33203125" style="409"/>
    <col min="13056" max="13056" width="13.33203125" style="409" customWidth="1"/>
    <col min="13057" max="13066" width="14" style="409" customWidth="1"/>
    <col min="13067" max="13067" width="13.33203125" style="409" customWidth="1"/>
    <col min="13068" max="13069" width="15" style="409" customWidth="1"/>
    <col min="13070" max="13070" width="13.33203125" style="409" customWidth="1"/>
    <col min="13071" max="13073" width="13" style="409" customWidth="1"/>
    <col min="13074" max="13078" width="9.33203125" style="409"/>
    <col min="13079" max="13079" width="18.1640625" style="409" customWidth="1"/>
    <col min="13080" max="13311" width="9.33203125" style="409"/>
    <col min="13312" max="13312" width="13.33203125" style="409" customWidth="1"/>
    <col min="13313" max="13322" width="14" style="409" customWidth="1"/>
    <col min="13323" max="13323" width="13.33203125" style="409" customWidth="1"/>
    <col min="13324" max="13325" width="15" style="409" customWidth="1"/>
    <col min="13326" max="13326" width="13.33203125" style="409" customWidth="1"/>
    <col min="13327" max="13329" width="13" style="409" customWidth="1"/>
    <col min="13330" max="13334" width="9.33203125" style="409"/>
    <col min="13335" max="13335" width="18.1640625" style="409" customWidth="1"/>
    <col min="13336" max="13567" width="9.33203125" style="409"/>
    <col min="13568" max="13568" width="13.33203125" style="409" customWidth="1"/>
    <col min="13569" max="13578" width="14" style="409" customWidth="1"/>
    <col min="13579" max="13579" width="13.33203125" style="409" customWidth="1"/>
    <col min="13580" max="13581" width="15" style="409" customWidth="1"/>
    <col min="13582" max="13582" width="13.33203125" style="409" customWidth="1"/>
    <col min="13583" max="13585" width="13" style="409" customWidth="1"/>
    <col min="13586" max="13590" width="9.33203125" style="409"/>
    <col min="13591" max="13591" width="18.1640625" style="409" customWidth="1"/>
    <col min="13592" max="13823" width="9.33203125" style="409"/>
    <col min="13824" max="13824" width="13.33203125" style="409" customWidth="1"/>
    <col min="13825" max="13834" width="14" style="409" customWidth="1"/>
    <col min="13835" max="13835" width="13.33203125" style="409" customWidth="1"/>
    <col min="13836" max="13837" width="15" style="409" customWidth="1"/>
    <col min="13838" max="13838" width="13.33203125" style="409" customWidth="1"/>
    <col min="13839" max="13841" width="13" style="409" customWidth="1"/>
    <col min="13842" max="13846" width="9.33203125" style="409"/>
    <col min="13847" max="13847" width="18.1640625" style="409" customWidth="1"/>
    <col min="13848" max="14079" width="9.33203125" style="409"/>
    <col min="14080" max="14080" width="13.33203125" style="409" customWidth="1"/>
    <col min="14081" max="14090" width="14" style="409" customWidth="1"/>
    <col min="14091" max="14091" width="13.33203125" style="409" customWidth="1"/>
    <col min="14092" max="14093" width="15" style="409" customWidth="1"/>
    <col min="14094" max="14094" width="13.33203125" style="409" customWidth="1"/>
    <col min="14095" max="14097" width="13" style="409" customWidth="1"/>
    <col min="14098" max="14102" width="9.33203125" style="409"/>
    <col min="14103" max="14103" width="18.1640625" style="409" customWidth="1"/>
    <col min="14104" max="14335" width="9.33203125" style="409"/>
    <col min="14336" max="14336" width="13.33203125" style="409" customWidth="1"/>
    <col min="14337" max="14346" width="14" style="409" customWidth="1"/>
    <col min="14347" max="14347" width="13.33203125" style="409" customWidth="1"/>
    <col min="14348" max="14349" width="15" style="409" customWidth="1"/>
    <col min="14350" max="14350" width="13.33203125" style="409" customWidth="1"/>
    <col min="14351" max="14353" width="13" style="409" customWidth="1"/>
    <col min="14354" max="14358" width="9.33203125" style="409"/>
    <col min="14359" max="14359" width="18.1640625" style="409" customWidth="1"/>
    <col min="14360" max="14591" width="9.33203125" style="409"/>
    <col min="14592" max="14592" width="13.33203125" style="409" customWidth="1"/>
    <col min="14593" max="14602" width="14" style="409" customWidth="1"/>
    <col min="14603" max="14603" width="13.33203125" style="409" customWidth="1"/>
    <col min="14604" max="14605" width="15" style="409" customWidth="1"/>
    <col min="14606" max="14606" width="13.33203125" style="409" customWidth="1"/>
    <col min="14607" max="14609" width="13" style="409" customWidth="1"/>
    <col min="14610" max="14614" width="9.33203125" style="409"/>
    <col min="14615" max="14615" width="18.1640625" style="409" customWidth="1"/>
    <col min="14616" max="14847" width="9.33203125" style="409"/>
    <col min="14848" max="14848" width="13.33203125" style="409" customWidth="1"/>
    <col min="14849" max="14858" width="14" style="409" customWidth="1"/>
    <col min="14859" max="14859" width="13.33203125" style="409" customWidth="1"/>
    <col min="14860" max="14861" width="15" style="409" customWidth="1"/>
    <col min="14862" max="14862" width="13.33203125" style="409" customWidth="1"/>
    <col min="14863" max="14865" width="13" style="409" customWidth="1"/>
    <col min="14866" max="14870" width="9.33203125" style="409"/>
    <col min="14871" max="14871" width="18.1640625" style="409" customWidth="1"/>
    <col min="14872" max="15103" width="9.33203125" style="409"/>
    <col min="15104" max="15104" width="13.33203125" style="409" customWidth="1"/>
    <col min="15105" max="15114" width="14" style="409" customWidth="1"/>
    <col min="15115" max="15115" width="13.33203125" style="409" customWidth="1"/>
    <col min="15116" max="15117" width="15" style="409" customWidth="1"/>
    <col min="15118" max="15118" width="13.33203125" style="409" customWidth="1"/>
    <col min="15119" max="15121" width="13" style="409" customWidth="1"/>
    <col min="15122" max="15126" width="9.33203125" style="409"/>
    <col min="15127" max="15127" width="18.1640625" style="409" customWidth="1"/>
    <col min="15128" max="15359" width="9.33203125" style="409"/>
    <col min="15360" max="15360" width="13.33203125" style="409" customWidth="1"/>
    <col min="15361" max="15370" width="14" style="409" customWidth="1"/>
    <col min="15371" max="15371" width="13.33203125" style="409" customWidth="1"/>
    <col min="15372" max="15373" width="15" style="409" customWidth="1"/>
    <col min="15374" max="15374" width="13.33203125" style="409" customWidth="1"/>
    <col min="15375" max="15377" width="13" style="409" customWidth="1"/>
    <col min="15378" max="15382" width="9.33203125" style="409"/>
    <col min="15383" max="15383" width="18.1640625" style="409" customWidth="1"/>
    <col min="15384" max="15615" width="9.33203125" style="409"/>
    <col min="15616" max="15616" width="13.33203125" style="409" customWidth="1"/>
    <col min="15617" max="15626" width="14" style="409" customWidth="1"/>
    <col min="15627" max="15627" width="13.33203125" style="409" customWidth="1"/>
    <col min="15628" max="15629" width="15" style="409" customWidth="1"/>
    <col min="15630" max="15630" width="13.33203125" style="409" customWidth="1"/>
    <col min="15631" max="15633" width="13" style="409" customWidth="1"/>
    <col min="15634" max="15638" width="9.33203125" style="409"/>
    <col min="15639" max="15639" width="18.1640625" style="409" customWidth="1"/>
    <col min="15640" max="15871" width="9.33203125" style="409"/>
    <col min="15872" max="15872" width="13.33203125" style="409" customWidth="1"/>
    <col min="15873" max="15882" width="14" style="409" customWidth="1"/>
    <col min="15883" max="15883" width="13.33203125" style="409" customWidth="1"/>
    <col min="15884" max="15885" width="15" style="409" customWidth="1"/>
    <col min="15886" max="15886" width="13.33203125" style="409" customWidth="1"/>
    <col min="15887" max="15889" width="13" style="409" customWidth="1"/>
    <col min="15890" max="15894" width="9.33203125" style="409"/>
    <col min="15895" max="15895" width="18.1640625" style="409" customWidth="1"/>
    <col min="15896" max="16127" width="9.33203125" style="409"/>
    <col min="16128" max="16128" width="13.33203125" style="409" customWidth="1"/>
    <col min="16129" max="16138" width="14" style="409" customWidth="1"/>
    <col min="16139" max="16139" width="13.33203125" style="409" customWidth="1"/>
    <col min="16140" max="16141" width="15" style="409" customWidth="1"/>
    <col min="16142" max="16142" width="13.33203125" style="409" customWidth="1"/>
    <col min="16143" max="16145" width="13" style="409" customWidth="1"/>
    <col min="16146" max="16150" width="9.33203125" style="409"/>
    <col min="16151" max="16151" width="18.1640625" style="409" customWidth="1"/>
    <col min="16152" max="16384" width="9.33203125" style="409"/>
  </cols>
  <sheetData>
    <row r="1" spans="1:18" ht="28.5" customHeight="1">
      <c r="A1" s="443" t="s">
        <v>446</v>
      </c>
      <c r="Q1" s="439" t="s">
        <v>381</v>
      </c>
    </row>
    <row r="2" spans="1:18" ht="18.75" customHeight="1">
      <c r="C2" s="580" t="s">
        <v>373</v>
      </c>
      <c r="D2" s="582"/>
      <c r="E2" s="577" t="s">
        <v>375</v>
      </c>
      <c r="F2" s="578"/>
      <c r="G2" s="578"/>
      <c r="H2" s="579"/>
      <c r="I2" s="580" t="s">
        <v>376</v>
      </c>
      <c r="J2" s="581"/>
      <c r="K2" s="581"/>
      <c r="L2" s="492" t="s">
        <v>379</v>
      </c>
      <c r="M2" s="577" t="s">
        <v>380</v>
      </c>
      <c r="N2" s="578"/>
      <c r="O2" s="579"/>
      <c r="P2" s="589" t="s">
        <v>389</v>
      </c>
      <c r="Q2" s="575" t="s">
        <v>388</v>
      </c>
    </row>
    <row r="3" spans="1:18" ht="24" customHeight="1">
      <c r="A3" s="410"/>
      <c r="B3" s="569" t="s">
        <v>382</v>
      </c>
      <c r="C3" s="569" t="s">
        <v>383</v>
      </c>
      <c r="D3" s="442"/>
      <c r="E3" s="573" t="s">
        <v>378</v>
      </c>
      <c r="F3" s="574"/>
      <c r="G3" s="574"/>
      <c r="H3" s="574"/>
      <c r="I3" s="574"/>
      <c r="J3" s="574"/>
      <c r="K3" s="574"/>
      <c r="L3" s="573" t="s">
        <v>441</v>
      </c>
      <c r="M3" s="574"/>
      <c r="N3" s="574"/>
      <c r="O3" s="588"/>
      <c r="P3" s="590"/>
      <c r="Q3" s="576"/>
    </row>
    <row r="4" spans="1:18" ht="35.25" customHeight="1">
      <c r="A4" s="412"/>
      <c r="B4" s="570"/>
      <c r="C4" s="571"/>
      <c r="D4" s="445" t="s">
        <v>377</v>
      </c>
      <c r="E4" s="572"/>
      <c r="F4" s="583" t="s">
        <v>385</v>
      </c>
      <c r="G4" s="584"/>
      <c r="H4" s="585"/>
      <c r="I4" s="586" t="s">
        <v>384</v>
      </c>
      <c r="J4" s="587"/>
      <c r="K4" s="587"/>
      <c r="L4" s="569" t="s">
        <v>386</v>
      </c>
      <c r="M4" s="485" t="s">
        <v>387</v>
      </c>
      <c r="N4" s="486"/>
      <c r="O4" s="487"/>
      <c r="P4" s="590"/>
      <c r="Q4" s="576"/>
      <c r="R4" s="409" t="s">
        <v>245</v>
      </c>
    </row>
    <row r="5" spans="1:18" ht="32.25" customHeight="1">
      <c r="A5" s="412"/>
      <c r="B5" s="570"/>
      <c r="C5" s="571"/>
      <c r="D5" s="506"/>
      <c r="E5" s="572"/>
      <c r="F5" s="482"/>
      <c r="G5" s="440" t="s">
        <v>325</v>
      </c>
      <c r="H5" s="441" t="s">
        <v>326</v>
      </c>
      <c r="I5" s="448"/>
      <c r="J5" s="440" t="s">
        <v>327</v>
      </c>
      <c r="K5" s="438" t="s">
        <v>328</v>
      </c>
      <c r="L5" s="570"/>
      <c r="M5" s="507"/>
      <c r="N5" s="508" t="s">
        <v>374</v>
      </c>
      <c r="O5" s="437" t="s">
        <v>329</v>
      </c>
      <c r="P5" s="590"/>
      <c r="Q5" s="576"/>
    </row>
    <row r="6" spans="1:18" ht="15" customHeight="1">
      <c r="A6" s="411" t="s">
        <v>335</v>
      </c>
      <c r="B6" s="451">
        <f t="shared" ref="B6:B14" si="0">C6+I6</f>
        <v>2151100</v>
      </c>
      <c r="C6" s="509">
        <v>2011775</v>
      </c>
      <c r="D6" s="525">
        <v>2008115</v>
      </c>
      <c r="E6" s="519">
        <f t="shared" ref="E6:E13" si="1">F6+I6</f>
        <v>720140</v>
      </c>
      <c r="F6" s="483">
        <f t="shared" ref="F6:F13" si="2">G6+H6</f>
        <v>580815</v>
      </c>
      <c r="G6" s="510">
        <v>561086</v>
      </c>
      <c r="H6" s="510">
        <v>19729</v>
      </c>
      <c r="I6" s="449">
        <f t="shared" ref="I6:I13" si="3">J6+K6</f>
        <v>139325</v>
      </c>
      <c r="J6" s="510">
        <v>21483</v>
      </c>
      <c r="K6" s="510">
        <v>117842</v>
      </c>
      <c r="L6" s="511">
        <v>146412</v>
      </c>
      <c r="M6" s="488">
        <f t="shared" ref="M6:M14" si="4">N6+O6</f>
        <v>161378</v>
      </c>
      <c r="N6" s="512">
        <v>139104</v>
      </c>
      <c r="O6" s="513">
        <v>22274</v>
      </c>
      <c r="P6" s="453">
        <f t="shared" ref="P6:P14" si="5">L6/B6</f>
        <v>6.8063781321184513E-2</v>
      </c>
      <c r="Q6" s="490">
        <f t="shared" ref="Q6:Q14" si="6">M6/F6</f>
        <v>0.27784750738186859</v>
      </c>
    </row>
    <row r="7" spans="1:18" ht="15" customHeight="1">
      <c r="A7" s="412" t="s">
        <v>336</v>
      </c>
      <c r="B7" s="452">
        <f t="shared" si="0"/>
        <v>2111999</v>
      </c>
      <c r="C7" s="514">
        <v>1979232</v>
      </c>
      <c r="D7" s="526">
        <v>1974206</v>
      </c>
      <c r="E7" s="446">
        <f t="shared" si="1"/>
        <v>765299</v>
      </c>
      <c r="F7" s="484">
        <f t="shared" si="2"/>
        <v>632532</v>
      </c>
      <c r="G7" s="515">
        <v>609761</v>
      </c>
      <c r="H7" s="515">
        <v>22771</v>
      </c>
      <c r="I7" s="450">
        <f t="shared" si="3"/>
        <v>132767</v>
      </c>
      <c r="J7" s="515">
        <v>24896</v>
      </c>
      <c r="K7" s="515">
        <v>107871</v>
      </c>
      <c r="L7" s="516">
        <v>159384</v>
      </c>
      <c r="M7" s="489">
        <f t="shared" si="4"/>
        <v>149599</v>
      </c>
      <c r="N7" s="517">
        <v>129117</v>
      </c>
      <c r="O7" s="518">
        <v>20482</v>
      </c>
      <c r="P7" s="454">
        <f t="shared" si="5"/>
        <v>7.5465944822890541E-2</v>
      </c>
      <c r="Q7" s="491">
        <f t="shared" si="6"/>
        <v>0.23650819247089475</v>
      </c>
    </row>
    <row r="8" spans="1:18" ht="15" customHeight="1">
      <c r="A8" s="414" t="s">
        <v>337</v>
      </c>
      <c r="B8" s="452">
        <f t="shared" si="0"/>
        <v>2093982</v>
      </c>
      <c r="C8" s="514">
        <v>1985216</v>
      </c>
      <c r="D8" s="526">
        <v>1979620</v>
      </c>
      <c r="E8" s="446">
        <f t="shared" si="1"/>
        <v>671104</v>
      </c>
      <c r="F8" s="484">
        <f t="shared" si="2"/>
        <v>562338</v>
      </c>
      <c r="G8" s="515">
        <v>549229</v>
      </c>
      <c r="H8" s="515">
        <v>13109</v>
      </c>
      <c r="I8" s="450">
        <f t="shared" si="3"/>
        <v>108766</v>
      </c>
      <c r="J8" s="515">
        <v>18338</v>
      </c>
      <c r="K8" s="515">
        <v>90428</v>
      </c>
      <c r="L8" s="516">
        <v>158942</v>
      </c>
      <c r="M8" s="489">
        <f t="shared" si="4"/>
        <v>111335</v>
      </c>
      <c r="N8" s="517">
        <v>102761</v>
      </c>
      <c r="O8" s="518">
        <v>8574</v>
      </c>
      <c r="P8" s="454">
        <f t="shared" si="5"/>
        <v>7.5904186377915378E-2</v>
      </c>
      <c r="Q8" s="491">
        <f t="shared" si="6"/>
        <v>0.19798590883063211</v>
      </c>
    </row>
    <row r="9" spans="1:18" ht="15" customHeight="1">
      <c r="A9" s="414" t="s">
        <v>338</v>
      </c>
      <c r="B9" s="452">
        <f t="shared" si="0"/>
        <v>2052697</v>
      </c>
      <c r="C9" s="514">
        <v>1945998</v>
      </c>
      <c r="D9" s="526">
        <v>1939744</v>
      </c>
      <c r="E9" s="446">
        <f t="shared" si="1"/>
        <v>417083</v>
      </c>
      <c r="F9" s="484">
        <f t="shared" si="2"/>
        <v>310384</v>
      </c>
      <c r="G9" s="515">
        <v>297637</v>
      </c>
      <c r="H9" s="515">
        <v>12747</v>
      </c>
      <c r="I9" s="450">
        <f t="shared" si="3"/>
        <v>106699</v>
      </c>
      <c r="J9" s="515">
        <v>22940</v>
      </c>
      <c r="K9" s="515">
        <v>83759</v>
      </c>
      <c r="L9" s="516">
        <v>150461</v>
      </c>
      <c r="M9" s="489">
        <f t="shared" si="4"/>
        <v>83310</v>
      </c>
      <c r="N9" s="517">
        <v>72796</v>
      </c>
      <c r="O9" s="518">
        <v>10514</v>
      </c>
      <c r="P9" s="454">
        <f t="shared" si="5"/>
        <v>7.3299176644190542E-2</v>
      </c>
      <c r="Q9" s="491">
        <f t="shared" si="6"/>
        <v>0.26840945409557193</v>
      </c>
    </row>
    <row r="10" spans="1:18" ht="15" customHeight="1">
      <c r="A10" s="414" t="s">
        <v>339</v>
      </c>
      <c r="B10" s="452">
        <f t="shared" si="0"/>
        <v>2061804</v>
      </c>
      <c r="C10" s="514">
        <v>1945003</v>
      </c>
      <c r="D10" s="526">
        <v>1938918</v>
      </c>
      <c r="E10" s="446">
        <f t="shared" si="1"/>
        <v>684701</v>
      </c>
      <c r="F10" s="484">
        <f t="shared" si="2"/>
        <v>567900</v>
      </c>
      <c r="G10" s="515">
        <v>559487</v>
      </c>
      <c r="H10" s="515">
        <v>8413</v>
      </c>
      <c r="I10" s="450">
        <f t="shared" si="3"/>
        <v>116801</v>
      </c>
      <c r="J10" s="515">
        <v>29604</v>
      </c>
      <c r="K10" s="515">
        <v>87197</v>
      </c>
      <c r="L10" s="516">
        <v>143166</v>
      </c>
      <c r="M10" s="489">
        <f t="shared" si="4"/>
        <v>98513</v>
      </c>
      <c r="N10" s="517">
        <v>88789</v>
      </c>
      <c r="O10" s="518">
        <v>9724</v>
      </c>
      <c r="P10" s="454">
        <f t="shared" si="5"/>
        <v>6.9437250097487441E-2</v>
      </c>
      <c r="Q10" s="491">
        <f t="shared" si="6"/>
        <v>0.17346892058460997</v>
      </c>
    </row>
    <row r="11" spans="1:18" ht="15" customHeight="1">
      <c r="A11" s="414" t="s">
        <v>340</v>
      </c>
      <c r="B11" s="452">
        <f t="shared" si="0"/>
        <v>2071752</v>
      </c>
      <c r="C11" s="514">
        <v>1960538</v>
      </c>
      <c r="D11" s="526">
        <v>1954350</v>
      </c>
      <c r="E11" s="446">
        <f t="shared" si="1"/>
        <v>602664</v>
      </c>
      <c r="F11" s="484">
        <f t="shared" si="2"/>
        <v>491450</v>
      </c>
      <c r="G11" s="515">
        <v>482933</v>
      </c>
      <c r="H11" s="515">
        <v>8517</v>
      </c>
      <c r="I11" s="450">
        <f t="shared" si="3"/>
        <v>111214</v>
      </c>
      <c r="J11" s="515">
        <v>31897</v>
      </c>
      <c r="K11" s="515">
        <v>79317</v>
      </c>
      <c r="L11" s="516">
        <v>143951</v>
      </c>
      <c r="M11" s="489">
        <f t="shared" si="4"/>
        <v>106963</v>
      </c>
      <c r="N11" s="517">
        <v>88233</v>
      </c>
      <c r="O11" s="518">
        <v>18730</v>
      </c>
      <c r="P11" s="454">
        <f t="shared" si="5"/>
        <v>6.9482737316049412E-2</v>
      </c>
      <c r="Q11" s="491">
        <f t="shared" si="6"/>
        <v>0.21764777698646862</v>
      </c>
    </row>
    <row r="12" spans="1:18" ht="15" customHeight="1">
      <c r="A12" s="414" t="s">
        <v>341</v>
      </c>
      <c r="B12" s="452">
        <f t="shared" si="0"/>
        <v>2068613</v>
      </c>
      <c r="C12" s="514">
        <v>1958881</v>
      </c>
      <c r="D12" s="526">
        <v>1954026</v>
      </c>
      <c r="E12" s="446">
        <f t="shared" si="1"/>
        <v>579732</v>
      </c>
      <c r="F12" s="484">
        <f t="shared" si="2"/>
        <v>470000</v>
      </c>
      <c r="G12" s="515">
        <v>463113</v>
      </c>
      <c r="H12" s="515">
        <v>6887</v>
      </c>
      <c r="I12" s="450">
        <f t="shared" si="3"/>
        <v>109732</v>
      </c>
      <c r="J12" s="515">
        <v>31717</v>
      </c>
      <c r="K12" s="515">
        <v>78015</v>
      </c>
      <c r="L12" s="516">
        <v>146040</v>
      </c>
      <c r="M12" s="489">
        <f t="shared" si="4"/>
        <v>110483</v>
      </c>
      <c r="N12" s="517">
        <v>90367</v>
      </c>
      <c r="O12" s="518">
        <v>20116</v>
      </c>
      <c r="P12" s="454">
        <f t="shared" si="5"/>
        <v>7.0598028727461348E-2</v>
      </c>
      <c r="Q12" s="491">
        <f t="shared" si="6"/>
        <v>0.23507021276595744</v>
      </c>
    </row>
    <row r="13" spans="1:18" ht="15" customHeight="1">
      <c r="A13" s="414" t="s">
        <v>342</v>
      </c>
      <c r="B13" s="452">
        <f t="shared" si="0"/>
        <v>2074171</v>
      </c>
      <c r="C13" s="514">
        <v>1955575</v>
      </c>
      <c r="D13" s="526">
        <v>1950003</v>
      </c>
      <c r="E13" s="446">
        <f t="shared" si="1"/>
        <v>585917</v>
      </c>
      <c r="F13" s="484">
        <f t="shared" si="2"/>
        <v>467321</v>
      </c>
      <c r="G13" s="515">
        <v>459465</v>
      </c>
      <c r="H13" s="515">
        <v>7856</v>
      </c>
      <c r="I13" s="450">
        <f t="shared" si="3"/>
        <v>118596</v>
      </c>
      <c r="J13" s="515">
        <v>31056</v>
      </c>
      <c r="K13" s="515">
        <v>87540</v>
      </c>
      <c r="L13" s="516">
        <v>152933</v>
      </c>
      <c r="M13" s="489">
        <f t="shared" si="4"/>
        <v>118822</v>
      </c>
      <c r="N13" s="517">
        <v>95880</v>
      </c>
      <c r="O13" s="518">
        <v>22942</v>
      </c>
      <c r="P13" s="454">
        <f t="shared" si="5"/>
        <v>7.3732107912028472E-2</v>
      </c>
      <c r="Q13" s="491">
        <f t="shared" si="6"/>
        <v>0.25426205969772381</v>
      </c>
    </row>
    <row r="14" spans="1:18" ht="15" customHeight="1">
      <c r="A14" s="414" t="s">
        <v>368</v>
      </c>
      <c r="B14" s="505">
        <f t="shared" si="0"/>
        <v>2089858</v>
      </c>
      <c r="C14" s="514">
        <v>1984480</v>
      </c>
      <c r="D14" s="526">
        <v>1978653</v>
      </c>
      <c r="E14" s="446">
        <f>F14+I14</f>
        <v>589135</v>
      </c>
      <c r="F14" s="484">
        <f>G14+H14</f>
        <v>483757</v>
      </c>
      <c r="G14" s="515">
        <v>474275</v>
      </c>
      <c r="H14" s="515">
        <v>9482</v>
      </c>
      <c r="I14" s="450">
        <f>J14+K14</f>
        <v>105378</v>
      </c>
      <c r="J14" s="515">
        <v>26064</v>
      </c>
      <c r="K14" s="515">
        <v>79314</v>
      </c>
      <c r="L14" s="516">
        <v>150924</v>
      </c>
      <c r="M14" s="489">
        <f t="shared" si="4"/>
        <v>122890</v>
      </c>
      <c r="N14" s="517">
        <v>100602</v>
      </c>
      <c r="O14" s="518">
        <v>22288</v>
      </c>
      <c r="P14" s="454">
        <f t="shared" si="5"/>
        <v>7.2217346824521092E-2</v>
      </c>
      <c r="Q14" s="491">
        <f t="shared" si="6"/>
        <v>0.25403249978811676</v>
      </c>
    </row>
    <row r="15" spans="1:18" ht="15" customHeight="1">
      <c r="A15" s="414" t="s">
        <v>477</v>
      </c>
      <c r="B15" s="505">
        <f t="shared" ref="B15:B17" si="7">C15+I15</f>
        <v>2107860</v>
      </c>
      <c r="C15" s="514">
        <v>1987536</v>
      </c>
      <c r="D15" s="526">
        <v>1982203</v>
      </c>
      <c r="E15" s="446">
        <f t="shared" ref="E15:E17" si="8">F15+I15</f>
        <v>737093</v>
      </c>
      <c r="F15" s="484">
        <f t="shared" ref="F15:F17" si="9">G15+H15</f>
        <v>616769</v>
      </c>
      <c r="G15" s="515">
        <v>607271</v>
      </c>
      <c r="H15" s="515">
        <v>9498</v>
      </c>
      <c r="I15" s="450">
        <f t="shared" ref="I15:I17" si="10">J15+K15</f>
        <v>120324</v>
      </c>
      <c r="J15" s="515">
        <v>33266</v>
      </c>
      <c r="K15" s="515">
        <v>87058</v>
      </c>
      <c r="L15" s="516">
        <v>154486</v>
      </c>
      <c r="M15" s="489">
        <f t="shared" ref="M15:M17" si="11">N15+O15</f>
        <v>121643</v>
      </c>
      <c r="N15" s="517">
        <v>99428</v>
      </c>
      <c r="O15" s="518">
        <v>22215</v>
      </c>
      <c r="P15" s="454">
        <f t="shared" ref="P15:P17" si="12">L15/B15</f>
        <v>7.3290446234569664E-2</v>
      </c>
      <c r="Q15" s="491">
        <f t="shared" ref="Q15:Q17" si="13">M15/F15</f>
        <v>0.1972261900322487</v>
      </c>
    </row>
    <row r="16" spans="1:18" ht="15" customHeight="1">
      <c r="A16" s="414" t="s">
        <v>478</v>
      </c>
      <c r="B16" s="505">
        <f t="shared" si="7"/>
        <v>2130851</v>
      </c>
      <c r="C16" s="514">
        <v>2020166</v>
      </c>
      <c r="D16" s="526">
        <v>2014562</v>
      </c>
      <c r="E16" s="446">
        <f t="shared" si="8"/>
        <v>666578</v>
      </c>
      <c r="F16" s="484">
        <f t="shared" si="9"/>
        <v>555893</v>
      </c>
      <c r="G16" s="515">
        <v>548512</v>
      </c>
      <c r="H16" s="515">
        <v>7381</v>
      </c>
      <c r="I16" s="450">
        <f t="shared" si="10"/>
        <v>110685</v>
      </c>
      <c r="J16" s="515">
        <v>37718</v>
      </c>
      <c r="K16" s="515">
        <v>72967</v>
      </c>
      <c r="L16" s="516">
        <v>158991</v>
      </c>
      <c r="M16" s="489">
        <f t="shared" si="11"/>
        <v>124511</v>
      </c>
      <c r="N16" s="517">
        <v>103185</v>
      </c>
      <c r="O16" s="518">
        <v>21326</v>
      </c>
      <c r="P16" s="454">
        <f t="shared" si="12"/>
        <v>7.4613851461223707E-2</v>
      </c>
      <c r="Q16" s="491">
        <f t="shared" si="13"/>
        <v>0.22398375226887188</v>
      </c>
    </row>
    <row r="17" spans="1:28" ht="15" customHeight="1">
      <c r="A17" s="495" t="s">
        <v>479</v>
      </c>
      <c r="B17" s="520">
        <f t="shared" si="7"/>
        <v>2166765</v>
      </c>
      <c r="C17" s="521">
        <v>2051303</v>
      </c>
      <c r="D17" s="527">
        <v>2044952</v>
      </c>
      <c r="E17" s="520">
        <f t="shared" si="8"/>
        <v>744419</v>
      </c>
      <c r="F17" s="522">
        <f t="shared" si="9"/>
        <v>628957</v>
      </c>
      <c r="G17" s="521">
        <v>621307</v>
      </c>
      <c r="H17" s="521">
        <v>7650</v>
      </c>
      <c r="I17" s="522">
        <f t="shared" si="10"/>
        <v>115462</v>
      </c>
      <c r="J17" s="521">
        <v>36700</v>
      </c>
      <c r="K17" s="521">
        <v>78762</v>
      </c>
      <c r="L17" s="523">
        <v>161552</v>
      </c>
      <c r="M17" s="520">
        <f t="shared" si="11"/>
        <v>140857</v>
      </c>
      <c r="N17" s="524">
        <v>118808</v>
      </c>
      <c r="O17" s="523">
        <v>22049</v>
      </c>
      <c r="P17" s="496">
        <f t="shared" si="12"/>
        <v>7.4559077703396537E-2</v>
      </c>
      <c r="Q17" s="497">
        <f t="shared" si="13"/>
        <v>0.22395330682383693</v>
      </c>
    </row>
    <row r="18" spans="1:28" ht="15" customHeight="1">
      <c r="A18" s="409" t="s">
        <v>447</v>
      </c>
      <c r="B18" s="415"/>
      <c r="C18" s="415"/>
      <c r="D18" s="415"/>
      <c r="E18" s="415"/>
      <c r="F18" s="415"/>
      <c r="G18" s="415"/>
      <c r="H18" s="415"/>
      <c r="I18" s="415"/>
      <c r="J18" s="415"/>
      <c r="K18" s="415"/>
      <c r="L18" s="415"/>
      <c r="M18" s="415"/>
      <c r="N18" s="415"/>
      <c r="O18" s="415"/>
      <c r="P18" s="415"/>
      <c r="Q18" s="415"/>
    </row>
    <row r="19" spans="1:28">
      <c r="B19" s="415"/>
      <c r="C19" s="415"/>
      <c r="D19" s="415"/>
      <c r="E19" s="415"/>
      <c r="F19" s="415"/>
      <c r="G19" s="415"/>
      <c r="H19" s="415"/>
      <c r="I19" s="415"/>
      <c r="J19" s="415"/>
      <c r="K19" s="415"/>
      <c r="L19" s="415"/>
      <c r="M19" s="415"/>
      <c r="N19" s="415"/>
      <c r="O19" s="415"/>
      <c r="P19" s="415"/>
      <c r="Q19" s="415"/>
    </row>
    <row r="20" spans="1:28">
      <c r="B20" s="416"/>
      <c r="C20" s="416"/>
      <c r="D20" s="416"/>
      <c r="E20" s="416"/>
      <c r="F20" s="416"/>
      <c r="G20" s="416"/>
      <c r="H20" s="417"/>
      <c r="I20" s="417"/>
      <c r="J20" s="417"/>
      <c r="K20" s="417"/>
      <c r="L20" s="417"/>
      <c r="M20" s="417"/>
      <c r="N20" s="417"/>
      <c r="O20" s="417"/>
      <c r="P20" s="417"/>
      <c r="Q20" s="417"/>
      <c r="R20" s="417"/>
      <c r="S20" s="417"/>
      <c r="T20" s="417"/>
      <c r="U20" s="417"/>
      <c r="V20" s="417"/>
      <c r="W20" s="417"/>
      <c r="X20" s="417"/>
      <c r="Y20" s="417"/>
      <c r="Z20" s="417"/>
      <c r="AA20" s="417"/>
      <c r="AB20" s="417"/>
    </row>
    <row r="21" spans="1:28">
      <c r="F21" s="416"/>
      <c r="G21" s="416"/>
      <c r="H21" s="417"/>
      <c r="I21" s="417"/>
      <c r="J21" s="417"/>
      <c r="K21" s="417"/>
      <c r="L21" s="417"/>
      <c r="M21" s="417"/>
      <c r="N21" s="417"/>
      <c r="O21" s="417"/>
      <c r="P21" s="417"/>
      <c r="Q21" s="417"/>
      <c r="R21" s="417"/>
      <c r="S21" s="417"/>
      <c r="T21" s="417"/>
      <c r="U21" s="417"/>
      <c r="V21" s="417"/>
      <c r="W21" s="417"/>
      <c r="X21" s="417"/>
      <c r="Y21" s="417"/>
      <c r="Z21" s="417"/>
      <c r="AA21" s="417"/>
      <c r="AB21" s="417"/>
    </row>
    <row r="22" spans="1:28">
      <c r="C22" s="417"/>
      <c r="D22" s="417"/>
      <c r="E22" s="417"/>
      <c r="F22" s="417"/>
      <c r="G22" s="417"/>
      <c r="H22" s="417"/>
      <c r="I22" s="417"/>
      <c r="J22" s="417"/>
      <c r="K22" s="417"/>
      <c r="L22" s="417"/>
      <c r="M22" s="417"/>
      <c r="N22" s="417"/>
      <c r="O22" s="417"/>
      <c r="P22" s="417"/>
      <c r="Q22" s="417"/>
      <c r="R22" s="417"/>
      <c r="S22" s="417"/>
    </row>
    <row r="23" spans="1:28">
      <c r="C23" s="413"/>
      <c r="D23" s="413"/>
      <c r="E23" s="413"/>
      <c r="F23" s="413"/>
      <c r="G23" s="413"/>
      <c r="H23" s="413"/>
      <c r="I23" s="413"/>
      <c r="J23" s="413"/>
      <c r="K23" s="413"/>
      <c r="L23" s="413"/>
      <c r="M23" s="413"/>
      <c r="N23" s="413"/>
      <c r="O23" s="413"/>
      <c r="P23" s="413"/>
      <c r="Q23" s="413"/>
      <c r="R23" s="413"/>
      <c r="S23" s="413"/>
    </row>
  </sheetData>
  <mergeCells count="14">
    <mergeCell ref="B3:B5"/>
    <mergeCell ref="C3:C5"/>
    <mergeCell ref="E4:E5"/>
    <mergeCell ref="E3:K3"/>
    <mergeCell ref="Q2:Q5"/>
    <mergeCell ref="E2:H2"/>
    <mergeCell ref="I2:K2"/>
    <mergeCell ref="C2:D2"/>
    <mergeCell ref="F4:H4"/>
    <mergeCell ref="I4:K4"/>
    <mergeCell ref="L3:O3"/>
    <mergeCell ref="L4:L5"/>
    <mergeCell ref="M2:O2"/>
    <mergeCell ref="P2:P5"/>
  </mergeCells>
  <phoneticPr fontId="38"/>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P89"/>
  <sheetViews>
    <sheetView workbookViewId="0">
      <pane xSplit="1" ySplit="5" topLeftCell="B6" activePane="bottomRight" state="frozen"/>
      <selection activeCell="H24" sqref="H24"/>
      <selection pane="topRight" activeCell="H24" sqref="H24"/>
      <selection pane="bottomLeft" activeCell="H24" sqref="H24"/>
      <selection pane="bottomRight"/>
    </sheetView>
  </sheetViews>
  <sheetFormatPr defaultRowHeight="12"/>
  <cols>
    <col min="1" max="1" width="15" style="409" customWidth="1"/>
    <col min="2" max="2" width="21.33203125" style="409" customWidth="1"/>
    <col min="3" max="18" width="16.83203125" style="409" customWidth="1"/>
    <col min="19" max="20" width="16.83203125" style="409" hidden="1" customWidth="1"/>
    <col min="21" max="21" width="11.83203125" style="409" customWidth="1"/>
    <col min="22" max="258" width="9.33203125" style="409"/>
    <col min="259" max="259" width="15" style="409" customWidth="1"/>
    <col min="260" max="260" width="16.33203125" style="409" customWidth="1"/>
    <col min="261" max="261" width="12.33203125" style="409" bestFit="1" customWidth="1"/>
    <col min="262" max="262" width="14.1640625" style="409" bestFit="1" customWidth="1"/>
    <col min="263" max="263" width="12.1640625" style="409" bestFit="1" customWidth="1"/>
    <col min="264" max="267" width="14" style="409" bestFit="1" customWidth="1"/>
    <col min="268" max="268" width="12.1640625" style="409" bestFit="1" customWidth="1"/>
    <col min="269" max="270" width="9.33203125" style="409"/>
    <col min="271" max="271" width="12.33203125" style="409" bestFit="1" customWidth="1"/>
    <col min="272" max="276" width="9.33203125" style="409"/>
    <col min="277" max="277" width="11.83203125" style="409" customWidth="1"/>
    <col min="278" max="514" width="9.33203125" style="409"/>
    <col min="515" max="515" width="15" style="409" customWidth="1"/>
    <col min="516" max="516" width="16.33203125" style="409" customWidth="1"/>
    <col min="517" max="517" width="12.33203125" style="409" bestFit="1" customWidth="1"/>
    <col min="518" max="518" width="14.1640625" style="409" bestFit="1" customWidth="1"/>
    <col min="519" max="519" width="12.1640625" style="409" bestFit="1" customWidth="1"/>
    <col min="520" max="523" width="14" style="409" bestFit="1" customWidth="1"/>
    <col min="524" max="524" width="12.1640625" style="409" bestFit="1" customWidth="1"/>
    <col min="525" max="526" width="9.33203125" style="409"/>
    <col min="527" max="527" width="12.33203125" style="409" bestFit="1" customWidth="1"/>
    <col min="528" max="532" width="9.33203125" style="409"/>
    <col min="533" max="533" width="11.83203125" style="409" customWidth="1"/>
    <col min="534" max="770" width="9.33203125" style="409"/>
    <col min="771" max="771" width="15" style="409" customWidth="1"/>
    <col min="772" max="772" width="16.33203125" style="409" customWidth="1"/>
    <col min="773" max="773" width="12.33203125" style="409" bestFit="1" customWidth="1"/>
    <col min="774" max="774" width="14.1640625" style="409" bestFit="1" customWidth="1"/>
    <col min="775" max="775" width="12.1640625" style="409" bestFit="1" customWidth="1"/>
    <col min="776" max="779" width="14" style="409" bestFit="1" customWidth="1"/>
    <col min="780" max="780" width="12.1640625" style="409" bestFit="1" customWidth="1"/>
    <col min="781" max="782" width="9.33203125" style="409"/>
    <col min="783" max="783" width="12.33203125" style="409" bestFit="1" customWidth="1"/>
    <col min="784" max="788" width="9.33203125" style="409"/>
    <col min="789" max="789" width="11.83203125" style="409" customWidth="1"/>
    <col min="790" max="1026" width="9.33203125" style="409"/>
    <col min="1027" max="1027" width="15" style="409" customWidth="1"/>
    <col min="1028" max="1028" width="16.33203125" style="409" customWidth="1"/>
    <col min="1029" max="1029" width="12.33203125" style="409" bestFit="1" customWidth="1"/>
    <col min="1030" max="1030" width="14.1640625" style="409" bestFit="1" customWidth="1"/>
    <col min="1031" max="1031" width="12.1640625" style="409" bestFit="1" customWidth="1"/>
    <col min="1032" max="1035" width="14" style="409" bestFit="1" customWidth="1"/>
    <col min="1036" max="1036" width="12.1640625" style="409" bestFit="1" customWidth="1"/>
    <col min="1037" max="1038" width="9.33203125" style="409"/>
    <col min="1039" max="1039" width="12.33203125" style="409" bestFit="1" customWidth="1"/>
    <col min="1040" max="1044" width="9.33203125" style="409"/>
    <col min="1045" max="1045" width="11.83203125" style="409" customWidth="1"/>
    <col min="1046" max="1282" width="9.33203125" style="409"/>
    <col min="1283" max="1283" width="15" style="409" customWidth="1"/>
    <col min="1284" max="1284" width="16.33203125" style="409" customWidth="1"/>
    <col min="1285" max="1285" width="12.33203125" style="409" bestFit="1" customWidth="1"/>
    <col min="1286" max="1286" width="14.1640625" style="409" bestFit="1" customWidth="1"/>
    <col min="1287" max="1287" width="12.1640625" style="409" bestFit="1" customWidth="1"/>
    <col min="1288" max="1291" width="14" style="409" bestFit="1" customWidth="1"/>
    <col min="1292" max="1292" width="12.1640625" style="409" bestFit="1" customWidth="1"/>
    <col min="1293" max="1294" width="9.33203125" style="409"/>
    <col min="1295" max="1295" width="12.33203125" style="409" bestFit="1" customWidth="1"/>
    <col min="1296" max="1300" width="9.33203125" style="409"/>
    <col min="1301" max="1301" width="11.83203125" style="409" customWidth="1"/>
    <col min="1302" max="1538" width="9.33203125" style="409"/>
    <col min="1539" max="1539" width="15" style="409" customWidth="1"/>
    <col min="1540" max="1540" width="16.33203125" style="409" customWidth="1"/>
    <col min="1541" max="1541" width="12.33203125" style="409" bestFit="1" customWidth="1"/>
    <col min="1542" max="1542" width="14.1640625" style="409" bestFit="1" customWidth="1"/>
    <col min="1543" max="1543" width="12.1640625" style="409" bestFit="1" customWidth="1"/>
    <col min="1544" max="1547" width="14" style="409" bestFit="1" customWidth="1"/>
    <col min="1548" max="1548" width="12.1640625" style="409" bestFit="1" customWidth="1"/>
    <col min="1549" max="1550" width="9.33203125" style="409"/>
    <col min="1551" max="1551" width="12.33203125" style="409" bestFit="1" customWidth="1"/>
    <col min="1552" max="1556" width="9.33203125" style="409"/>
    <col min="1557" max="1557" width="11.83203125" style="409" customWidth="1"/>
    <col min="1558" max="1794" width="9.33203125" style="409"/>
    <col min="1795" max="1795" width="15" style="409" customWidth="1"/>
    <col min="1796" max="1796" width="16.33203125" style="409" customWidth="1"/>
    <col min="1797" max="1797" width="12.33203125" style="409" bestFit="1" customWidth="1"/>
    <col min="1798" max="1798" width="14.1640625" style="409" bestFit="1" customWidth="1"/>
    <col min="1799" max="1799" width="12.1640625" style="409" bestFit="1" customWidth="1"/>
    <col min="1800" max="1803" width="14" style="409" bestFit="1" customWidth="1"/>
    <col min="1804" max="1804" width="12.1640625" style="409" bestFit="1" customWidth="1"/>
    <col min="1805" max="1806" width="9.33203125" style="409"/>
    <col min="1807" max="1807" width="12.33203125" style="409" bestFit="1" customWidth="1"/>
    <col min="1808" max="1812" width="9.33203125" style="409"/>
    <col min="1813" max="1813" width="11.83203125" style="409" customWidth="1"/>
    <col min="1814" max="2050" width="9.33203125" style="409"/>
    <col min="2051" max="2051" width="15" style="409" customWidth="1"/>
    <col min="2052" max="2052" width="16.33203125" style="409" customWidth="1"/>
    <col min="2053" max="2053" width="12.33203125" style="409" bestFit="1" customWidth="1"/>
    <col min="2054" max="2054" width="14.1640625" style="409" bestFit="1" customWidth="1"/>
    <col min="2055" max="2055" width="12.1640625" style="409" bestFit="1" customWidth="1"/>
    <col min="2056" max="2059" width="14" style="409" bestFit="1" customWidth="1"/>
    <col min="2060" max="2060" width="12.1640625" style="409" bestFit="1" customWidth="1"/>
    <col min="2061" max="2062" width="9.33203125" style="409"/>
    <col min="2063" max="2063" width="12.33203125" style="409" bestFit="1" customWidth="1"/>
    <col min="2064" max="2068" width="9.33203125" style="409"/>
    <col min="2069" max="2069" width="11.83203125" style="409" customWidth="1"/>
    <col min="2070" max="2306" width="9.33203125" style="409"/>
    <col min="2307" max="2307" width="15" style="409" customWidth="1"/>
    <col min="2308" max="2308" width="16.33203125" style="409" customWidth="1"/>
    <col min="2309" max="2309" width="12.33203125" style="409" bestFit="1" customWidth="1"/>
    <col min="2310" max="2310" width="14.1640625" style="409" bestFit="1" customWidth="1"/>
    <col min="2311" max="2311" width="12.1640625" style="409" bestFit="1" customWidth="1"/>
    <col min="2312" max="2315" width="14" style="409" bestFit="1" customWidth="1"/>
    <col min="2316" max="2316" width="12.1640625" style="409" bestFit="1" customWidth="1"/>
    <col min="2317" max="2318" width="9.33203125" style="409"/>
    <col min="2319" max="2319" width="12.33203125" style="409" bestFit="1" customWidth="1"/>
    <col min="2320" max="2324" width="9.33203125" style="409"/>
    <col min="2325" max="2325" width="11.83203125" style="409" customWidth="1"/>
    <col min="2326" max="2562" width="9.33203125" style="409"/>
    <col min="2563" max="2563" width="15" style="409" customWidth="1"/>
    <col min="2564" max="2564" width="16.33203125" style="409" customWidth="1"/>
    <col min="2565" max="2565" width="12.33203125" style="409" bestFit="1" customWidth="1"/>
    <col min="2566" max="2566" width="14.1640625" style="409" bestFit="1" customWidth="1"/>
    <col min="2567" max="2567" width="12.1640625" style="409" bestFit="1" customWidth="1"/>
    <col min="2568" max="2571" width="14" style="409" bestFit="1" customWidth="1"/>
    <col min="2572" max="2572" width="12.1640625" style="409" bestFit="1" customWidth="1"/>
    <col min="2573" max="2574" width="9.33203125" style="409"/>
    <col min="2575" max="2575" width="12.33203125" style="409" bestFit="1" customWidth="1"/>
    <col min="2576" max="2580" width="9.33203125" style="409"/>
    <col min="2581" max="2581" width="11.83203125" style="409" customWidth="1"/>
    <col min="2582" max="2818" width="9.33203125" style="409"/>
    <col min="2819" max="2819" width="15" style="409" customWidth="1"/>
    <col min="2820" max="2820" width="16.33203125" style="409" customWidth="1"/>
    <col min="2821" max="2821" width="12.33203125" style="409" bestFit="1" customWidth="1"/>
    <col min="2822" max="2822" width="14.1640625" style="409" bestFit="1" customWidth="1"/>
    <col min="2823" max="2823" width="12.1640625" style="409" bestFit="1" customWidth="1"/>
    <col min="2824" max="2827" width="14" style="409" bestFit="1" customWidth="1"/>
    <col min="2828" max="2828" width="12.1640625" style="409" bestFit="1" customWidth="1"/>
    <col min="2829" max="2830" width="9.33203125" style="409"/>
    <col min="2831" max="2831" width="12.33203125" style="409" bestFit="1" customWidth="1"/>
    <col min="2832" max="2836" width="9.33203125" style="409"/>
    <col min="2837" max="2837" width="11.83203125" style="409" customWidth="1"/>
    <col min="2838" max="3074" width="9.33203125" style="409"/>
    <col min="3075" max="3075" width="15" style="409" customWidth="1"/>
    <col min="3076" max="3076" width="16.33203125" style="409" customWidth="1"/>
    <col min="3077" max="3077" width="12.33203125" style="409" bestFit="1" customWidth="1"/>
    <col min="3078" max="3078" width="14.1640625" style="409" bestFit="1" customWidth="1"/>
    <col min="3079" max="3079" width="12.1640625" style="409" bestFit="1" customWidth="1"/>
    <col min="3080" max="3083" width="14" style="409" bestFit="1" customWidth="1"/>
    <col min="3084" max="3084" width="12.1640625" style="409" bestFit="1" customWidth="1"/>
    <col min="3085" max="3086" width="9.33203125" style="409"/>
    <col min="3087" max="3087" width="12.33203125" style="409" bestFit="1" customWidth="1"/>
    <col min="3088" max="3092" width="9.33203125" style="409"/>
    <col min="3093" max="3093" width="11.83203125" style="409" customWidth="1"/>
    <col min="3094" max="3330" width="9.33203125" style="409"/>
    <col min="3331" max="3331" width="15" style="409" customWidth="1"/>
    <col min="3332" max="3332" width="16.33203125" style="409" customWidth="1"/>
    <col min="3333" max="3333" width="12.33203125" style="409" bestFit="1" customWidth="1"/>
    <col min="3334" max="3334" width="14.1640625" style="409" bestFit="1" customWidth="1"/>
    <col min="3335" max="3335" width="12.1640625" style="409" bestFit="1" customWidth="1"/>
    <col min="3336" max="3339" width="14" style="409" bestFit="1" customWidth="1"/>
    <col min="3340" max="3340" width="12.1640625" style="409" bestFit="1" customWidth="1"/>
    <col min="3341" max="3342" width="9.33203125" style="409"/>
    <col min="3343" max="3343" width="12.33203125" style="409" bestFit="1" customWidth="1"/>
    <col min="3344" max="3348" width="9.33203125" style="409"/>
    <col min="3349" max="3349" width="11.83203125" style="409" customWidth="1"/>
    <col min="3350" max="3586" width="9.33203125" style="409"/>
    <col min="3587" max="3587" width="15" style="409" customWidth="1"/>
    <col min="3588" max="3588" width="16.33203125" style="409" customWidth="1"/>
    <col min="3589" max="3589" width="12.33203125" style="409" bestFit="1" customWidth="1"/>
    <col min="3590" max="3590" width="14.1640625" style="409" bestFit="1" customWidth="1"/>
    <col min="3591" max="3591" width="12.1640625" style="409" bestFit="1" customWidth="1"/>
    <col min="3592" max="3595" width="14" style="409" bestFit="1" customWidth="1"/>
    <col min="3596" max="3596" width="12.1640625" style="409" bestFit="1" customWidth="1"/>
    <col min="3597" max="3598" width="9.33203125" style="409"/>
    <col min="3599" max="3599" width="12.33203125" style="409" bestFit="1" customWidth="1"/>
    <col min="3600" max="3604" width="9.33203125" style="409"/>
    <col min="3605" max="3605" width="11.83203125" style="409" customWidth="1"/>
    <col min="3606" max="3842" width="9.33203125" style="409"/>
    <col min="3843" max="3843" width="15" style="409" customWidth="1"/>
    <col min="3844" max="3844" width="16.33203125" style="409" customWidth="1"/>
    <col min="3845" max="3845" width="12.33203125" style="409" bestFit="1" customWidth="1"/>
    <col min="3846" max="3846" width="14.1640625" style="409" bestFit="1" customWidth="1"/>
    <col min="3847" max="3847" width="12.1640625" style="409" bestFit="1" customWidth="1"/>
    <col min="3848" max="3851" width="14" style="409" bestFit="1" customWidth="1"/>
    <col min="3852" max="3852" width="12.1640625" style="409" bestFit="1" customWidth="1"/>
    <col min="3853" max="3854" width="9.33203125" style="409"/>
    <col min="3855" max="3855" width="12.33203125" style="409" bestFit="1" customWidth="1"/>
    <col min="3856" max="3860" width="9.33203125" style="409"/>
    <col min="3861" max="3861" width="11.83203125" style="409" customWidth="1"/>
    <col min="3862" max="4098" width="9.33203125" style="409"/>
    <col min="4099" max="4099" width="15" style="409" customWidth="1"/>
    <col min="4100" max="4100" width="16.33203125" style="409" customWidth="1"/>
    <col min="4101" max="4101" width="12.33203125" style="409" bestFit="1" customWidth="1"/>
    <col min="4102" max="4102" width="14.1640625" style="409" bestFit="1" customWidth="1"/>
    <col min="4103" max="4103" width="12.1640625" style="409" bestFit="1" customWidth="1"/>
    <col min="4104" max="4107" width="14" style="409" bestFit="1" customWidth="1"/>
    <col min="4108" max="4108" width="12.1640625" style="409" bestFit="1" customWidth="1"/>
    <col min="4109" max="4110" width="9.33203125" style="409"/>
    <col min="4111" max="4111" width="12.33203125" style="409" bestFit="1" customWidth="1"/>
    <col min="4112" max="4116" width="9.33203125" style="409"/>
    <col min="4117" max="4117" width="11.83203125" style="409" customWidth="1"/>
    <col min="4118" max="4354" width="9.33203125" style="409"/>
    <col min="4355" max="4355" width="15" style="409" customWidth="1"/>
    <col min="4356" max="4356" width="16.33203125" style="409" customWidth="1"/>
    <col min="4357" max="4357" width="12.33203125" style="409" bestFit="1" customWidth="1"/>
    <col min="4358" max="4358" width="14.1640625" style="409" bestFit="1" customWidth="1"/>
    <col min="4359" max="4359" width="12.1640625" style="409" bestFit="1" customWidth="1"/>
    <col min="4360" max="4363" width="14" style="409" bestFit="1" customWidth="1"/>
    <col min="4364" max="4364" width="12.1640625" style="409" bestFit="1" customWidth="1"/>
    <col min="4365" max="4366" width="9.33203125" style="409"/>
    <col min="4367" max="4367" width="12.33203125" style="409" bestFit="1" customWidth="1"/>
    <col min="4368" max="4372" width="9.33203125" style="409"/>
    <col min="4373" max="4373" width="11.83203125" style="409" customWidth="1"/>
    <col min="4374" max="4610" width="9.33203125" style="409"/>
    <col min="4611" max="4611" width="15" style="409" customWidth="1"/>
    <col min="4612" max="4612" width="16.33203125" style="409" customWidth="1"/>
    <col min="4613" max="4613" width="12.33203125" style="409" bestFit="1" customWidth="1"/>
    <col min="4614" max="4614" width="14.1640625" style="409" bestFit="1" customWidth="1"/>
    <col min="4615" max="4615" width="12.1640625" style="409" bestFit="1" customWidth="1"/>
    <col min="4616" max="4619" width="14" style="409" bestFit="1" customWidth="1"/>
    <col min="4620" max="4620" width="12.1640625" style="409" bestFit="1" customWidth="1"/>
    <col min="4621" max="4622" width="9.33203125" style="409"/>
    <col min="4623" max="4623" width="12.33203125" style="409" bestFit="1" customWidth="1"/>
    <col min="4624" max="4628" width="9.33203125" style="409"/>
    <col min="4629" max="4629" width="11.83203125" style="409" customWidth="1"/>
    <col min="4630" max="4866" width="9.33203125" style="409"/>
    <col min="4867" max="4867" width="15" style="409" customWidth="1"/>
    <col min="4868" max="4868" width="16.33203125" style="409" customWidth="1"/>
    <col min="4869" max="4869" width="12.33203125" style="409" bestFit="1" customWidth="1"/>
    <col min="4870" max="4870" width="14.1640625" style="409" bestFit="1" customWidth="1"/>
    <col min="4871" max="4871" width="12.1640625" style="409" bestFit="1" customWidth="1"/>
    <col min="4872" max="4875" width="14" style="409" bestFit="1" customWidth="1"/>
    <col min="4876" max="4876" width="12.1640625" style="409" bestFit="1" customWidth="1"/>
    <col min="4877" max="4878" width="9.33203125" style="409"/>
    <col min="4879" max="4879" width="12.33203125" style="409" bestFit="1" customWidth="1"/>
    <col min="4880" max="4884" width="9.33203125" style="409"/>
    <col min="4885" max="4885" width="11.83203125" style="409" customWidth="1"/>
    <col min="4886" max="5122" width="9.33203125" style="409"/>
    <col min="5123" max="5123" width="15" style="409" customWidth="1"/>
    <col min="5124" max="5124" width="16.33203125" style="409" customWidth="1"/>
    <col min="5125" max="5125" width="12.33203125" style="409" bestFit="1" customWidth="1"/>
    <col min="5126" max="5126" width="14.1640625" style="409" bestFit="1" customWidth="1"/>
    <col min="5127" max="5127" width="12.1640625" style="409" bestFit="1" customWidth="1"/>
    <col min="5128" max="5131" width="14" style="409" bestFit="1" customWidth="1"/>
    <col min="5132" max="5132" width="12.1640625" style="409" bestFit="1" customWidth="1"/>
    <col min="5133" max="5134" width="9.33203125" style="409"/>
    <col min="5135" max="5135" width="12.33203125" style="409" bestFit="1" customWidth="1"/>
    <col min="5136" max="5140" width="9.33203125" style="409"/>
    <col min="5141" max="5141" width="11.83203125" style="409" customWidth="1"/>
    <col min="5142" max="5378" width="9.33203125" style="409"/>
    <col min="5379" max="5379" width="15" style="409" customWidth="1"/>
    <col min="5380" max="5380" width="16.33203125" style="409" customWidth="1"/>
    <col min="5381" max="5381" width="12.33203125" style="409" bestFit="1" customWidth="1"/>
    <col min="5382" max="5382" width="14.1640625" style="409" bestFit="1" customWidth="1"/>
    <col min="5383" max="5383" width="12.1640625" style="409" bestFit="1" customWidth="1"/>
    <col min="5384" max="5387" width="14" style="409" bestFit="1" customWidth="1"/>
    <col min="5388" max="5388" width="12.1640625" style="409" bestFit="1" customWidth="1"/>
    <col min="5389" max="5390" width="9.33203125" style="409"/>
    <col min="5391" max="5391" width="12.33203125" style="409" bestFit="1" customWidth="1"/>
    <col min="5392" max="5396" width="9.33203125" style="409"/>
    <col min="5397" max="5397" width="11.83203125" style="409" customWidth="1"/>
    <col min="5398" max="5634" width="9.33203125" style="409"/>
    <col min="5635" max="5635" width="15" style="409" customWidth="1"/>
    <col min="5636" max="5636" width="16.33203125" style="409" customWidth="1"/>
    <col min="5637" max="5637" width="12.33203125" style="409" bestFit="1" customWidth="1"/>
    <col min="5638" max="5638" width="14.1640625" style="409" bestFit="1" customWidth="1"/>
    <col min="5639" max="5639" width="12.1640625" style="409" bestFit="1" customWidth="1"/>
    <col min="5640" max="5643" width="14" style="409" bestFit="1" customWidth="1"/>
    <col min="5644" max="5644" width="12.1640625" style="409" bestFit="1" customWidth="1"/>
    <col min="5645" max="5646" width="9.33203125" style="409"/>
    <col min="5647" max="5647" width="12.33203125" style="409" bestFit="1" customWidth="1"/>
    <col min="5648" max="5652" width="9.33203125" style="409"/>
    <col min="5653" max="5653" width="11.83203125" style="409" customWidth="1"/>
    <col min="5654" max="5890" width="9.33203125" style="409"/>
    <col min="5891" max="5891" width="15" style="409" customWidth="1"/>
    <col min="5892" max="5892" width="16.33203125" style="409" customWidth="1"/>
    <col min="5893" max="5893" width="12.33203125" style="409" bestFit="1" customWidth="1"/>
    <col min="5894" max="5894" width="14.1640625" style="409" bestFit="1" customWidth="1"/>
    <col min="5895" max="5895" width="12.1640625" style="409" bestFit="1" customWidth="1"/>
    <col min="5896" max="5899" width="14" style="409" bestFit="1" customWidth="1"/>
    <col min="5900" max="5900" width="12.1640625" style="409" bestFit="1" customWidth="1"/>
    <col min="5901" max="5902" width="9.33203125" style="409"/>
    <col min="5903" max="5903" width="12.33203125" style="409" bestFit="1" customWidth="1"/>
    <col min="5904" max="5908" width="9.33203125" style="409"/>
    <col min="5909" max="5909" width="11.83203125" style="409" customWidth="1"/>
    <col min="5910" max="6146" width="9.33203125" style="409"/>
    <col min="6147" max="6147" width="15" style="409" customWidth="1"/>
    <col min="6148" max="6148" width="16.33203125" style="409" customWidth="1"/>
    <col min="6149" max="6149" width="12.33203125" style="409" bestFit="1" customWidth="1"/>
    <col min="6150" max="6150" width="14.1640625" style="409" bestFit="1" customWidth="1"/>
    <col min="6151" max="6151" width="12.1640625" style="409" bestFit="1" customWidth="1"/>
    <col min="6152" max="6155" width="14" style="409" bestFit="1" customWidth="1"/>
    <col min="6156" max="6156" width="12.1640625" style="409" bestFit="1" customWidth="1"/>
    <col min="6157" max="6158" width="9.33203125" style="409"/>
    <col min="6159" max="6159" width="12.33203125" style="409" bestFit="1" customWidth="1"/>
    <col min="6160" max="6164" width="9.33203125" style="409"/>
    <col min="6165" max="6165" width="11.83203125" style="409" customWidth="1"/>
    <col min="6166" max="6402" width="9.33203125" style="409"/>
    <col min="6403" max="6403" width="15" style="409" customWidth="1"/>
    <col min="6404" max="6404" width="16.33203125" style="409" customWidth="1"/>
    <col min="6405" max="6405" width="12.33203125" style="409" bestFit="1" customWidth="1"/>
    <col min="6406" max="6406" width="14.1640625" style="409" bestFit="1" customWidth="1"/>
    <col min="6407" max="6407" width="12.1640625" style="409" bestFit="1" customWidth="1"/>
    <col min="6408" max="6411" width="14" style="409" bestFit="1" customWidth="1"/>
    <col min="6412" max="6412" width="12.1640625" style="409" bestFit="1" customWidth="1"/>
    <col min="6413" max="6414" width="9.33203125" style="409"/>
    <col min="6415" max="6415" width="12.33203125" style="409" bestFit="1" customWidth="1"/>
    <col min="6416" max="6420" width="9.33203125" style="409"/>
    <col min="6421" max="6421" width="11.83203125" style="409" customWidth="1"/>
    <col min="6422" max="6658" width="9.33203125" style="409"/>
    <col min="6659" max="6659" width="15" style="409" customWidth="1"/>
    <col min="6660" max="6660" width="16.33203125" style="409" customWidth="1"/>
    <col min="6661" max="6661" width="12.33203125" style="409" bestFit="1" customWidth="1"/>
    <col min="6662" max="6662" width="14.1640625" style="409" bestFit="1" customWidth="1"/>
    <col min="6663" max="6663" width="12.1640625" style="409" bestFit="1" customWidth="1"/>
    <col min="6664" max="6667" width="14" style="409" bestFit="1" customWidth="1"/>
    <col min="6668" max="6668" width="12.1640625" style="409" bestFit="1" customWidth="1"/>
    <col min="6669" max="6670" width="9.33203125" style="409"/>
    <col min="6671" max="6671" width="12.33203125" style="409" bestFit="1" customWidth="1"/>
    <col min="6672" max="6676" width="9.33203125" style="409"/>
    <col min="6677" max="6677" width="11.83203125" style="409" customWidth="1"/>
    <col min="6678" max="6914" width="9.33203125" style="409"/>
    <col min="6915" max="6915" width="15" style="409" customWidth="1"/>
    <col min="6916" max="6916" width="16.33203125" style="409" customWidth="1"/>
    <col min="6917" max="6917" width="12.33203125" style="409" bestFit="1" customWidth="1"/>
    <col min="6918" max="6918" width="14.1640625" style="409" bestFit="1" customWidth="1"/>
    <col min="6919" max="6919" width="12.1640625" style="409" bestFit="1" customWidth="1"/>
    <col min="6920" max="6923" width="14" style="409" bestFit="1" customWidth="1"/>
    <col min="6924" max="6924" width="12.1640625" style="409" bestFit="1" customWidth="1"/>
    <col min="6925" max="6926" width="9.33203125" style="409"/>
    <col min="6927" max="6927" width="12.33203125" style="409" bestFit="1" customWidth="1"/>
    <col min="6928" max="6932" width="9.33203125" style="409"/>
    <col min="6933" max="6933" width="11.83203125" style="409" customWidth="1"/>
    <col min="6934" max="7170" width="9.33203125" style="409"/>
    <col min="7171" max="7171" width="15" style="409" customWidth="1"/>
    <col min="7172" max="7172" width="16.33203125" style="409" customWidth="1"/>
    <col min="7173" max="7173" width="12.33203125" style="409" bestFit="1" customWidth="1"/>
    <col min="7174" max="7174" width="14.1640625" style="409" bestFit="1" customWidth="1"/>
    <col min="7175" max="7175" width="12.1640625" style="409" bestFit="1" customWidth="1"/>
    <col min="7176" max="7179" width="14" style="409" bestFit="1" customWidth="1"/>
    <col min="7180" max="7180" width="12.1640625" style="409" bestFit="1" customWidth="1"/>
    <col min="7181" max="7182" width="9.33203125" style="409"/>
    <col min="7183" max="7183" width="12.33203125" style="409" bestFit="1" customWidth="1"/>
    <col min="7184" max="7188" width="9.33203125" style="409"/>
    <col min="7189" max="7189" width="11.83203125" style="409" customWidth="1"/>
    <col min="7190" max="7426" width="9.33203125" style="409"/>
    <col min="7427" max="7427" width="15" style="409" customWidth="1"/>
    <col min="7428" max="7428" width="16.33203125" style="409" customWidth="1"/>
    <col min="7429" max="7429" width="12.33203125" style="409" bestFit="1" customWidth="1"/>
    <col min="7430" max="7430" width="14.1640625" style="409" bestFit="1" customWidth="1"/>
    <col min="7431" max="7431" width="12.1640625" style="409" bestFit="1" customWidth="1"/>
    <col min="7432" max="7435" width="14" style="409" bestFit="1" customWidth="1"/>
    <col min="7436" max="7436" width="12.1640625" style="409" bestFit="1" customWidth="1"/>
    <col min="7437" max="7438" width="9.33203125" style="409"/>
    <col min="7439" max="7439" width="12.33203125" style="409" bestFit="1" customWidth="1"/>
    <col min="7440" max="7444" width="9.33203125" style="409"/>
    <col min="7445" max="7445" width="11.83203125" style="409" customWidth="1"/>
    <col min="7446" max="7682" width="9.33203125" style="409"/>
    <col min="7683" max="7683" width="15" style="409" customWidth="1"/>
    <col min="7684" max="7684" width="16.33203125" style="409" customWidth="1"/>
    <col min="7685" max="7685" width="12.33203125" style="409" bestFit="1" customWidth="1"/>
    <col min="7686" max="7686" width="14.1640625" style="409" bestFit="1" customWidth="1"/>
    <col min="7687" max="7687" width="12.1640625" style="409" bestFit="1" customWidth="1"/>
    <col min="7688" max="7691" width="14" style="409" bestFit="1" customWidth="1"/>
    <col min="7692" max="7692" width="12.1640625" style="409" bestFit="1" customWidth="1"/>
    <col min="7693" max="7694" width="9.33203125" style="409"/>
    <col min="7695" max="7695" width="12.33203125" style="409" bestFit="1" customWidth="1"/>
    <col min="7696" max="7700" width="9.33203125" style="409"/>
    <col min="7701" max="7701" width="11.83203125" style="409" customWidth="1"/>
    <col min="7702" max="7938" width="9.33203125" style="409"/>
    <col min="7939" max="7939" width="15" style="409" customWidth="1"/>
    <col min="7940" max="7940" width="16.33203125" style="409" customWidth="1"/>
    <col min="7941" max="7941" width="12.33203125" style="409" bestFit="1" customWidth="1"/>
    <col min="7942" max="7942" width="14.1640625" style="409" bestFit="1" customWidth="1"/>
    <col min="7943" max="7943" width="12.1640625" style="409" bestFit="1" customWidth="1"/>
    <col min="7944" max="7947" width="14" style="409" bestFit="1" customWidth="1"/>
    <col min="7948" max="7948" width="12.1640625" style="409" bestFit="1" customWidth="1"/>
    <col min="7949" max="7950" width="9.33203125" style="409"/>
    <col min="7951" max="7951" width="12.33203125" style="409" bestFit="1" customWidth="1"/>
    <col min="7952" max="7956" width="9.33203125" style="409"/>
    <col min="7957" max="7957" width="11.83203125" style="409" customWidth="1"/>
    <col min="7958" max="8194" width="9.33203125" style="409"/>
    <col min="8195" max="8195" width="15" style="409" customWidth="1"/>
    <col min="8196" max="8196" width="16.33203125" style="409" customWidth="1"/>
    <col min="8197" max="8197" width="12.33203125" style="409" bestFit="1" customWidth="1"/>
    <col min="8198" max="8198" width="14.1640625" style="409" bestFit="1" customWidth="1"/>
    <col min="8199" max="8199" width="12.1640625" style="409" bestFit="1" customWidth="1"/>
    <col min="8200" max="8203" width="14" style="409" bestFit="1" customWidth="1"/>
    <col min="8204" max="8204" width="12.1640625" style="409" bestFit="1" customWidth="1"/>
    <col min="8205" max="8206" width="9.33203125" style="409"/>
    <col min="8207" max="8207" width="12.33203125" style="409" bestFit="1" customWidth="1"/>
    <col min="8208" max="8212" width="9.33203125" style="409"/>
    <col min="8213" max="8213" width="11.83203125" style="409" customWidth="1"/>
    <col min="8214" max="8450" width="9.33203125" style="409"/>
    <col min="8451" max="8451" width="15" style="409" customWidth="1"/>
    <col min="8452" max="8452" width="16.33203125" style="409" customWidth="1"/>
    <col min="8453" max="8453" width="12.33203125" style="409" bestFit="1" customWidth="1"/>
    <col min="8454" max="8454" width="14.1640625" style="409" bestFit="1" customWidth="1"/>
    <col min="8455" max="8455" width="12.1640625" style="409" bestFit="1" customWidth="1"/>
    <col min="8456" max="8459" width="14" style="409" bestFit="1" customWidth="1"/>
    <col min="8460" max="8460" width="12.1640625" style="409" bestFit="1" customWidth="1"/>
    <col min="8461" max="8462" width="9.33203125" style="409"/>
    <col min="8463" max="8463" width="12.33203125" style="409" bestFit="1" customWidth="1"/>
    <col min="8464" max="8468" width="9.33203125" style="409"/>
    <col min="8469" max="8469" width="11.83203125" style="409" customWidth="1"/>
    <col min="8470" max="8706" width="9.33203125" style="409"/>
    <col min="8707" max="8707" width="15" style="409" customWidth="1"/>
    <col min="8708" max="8708" width="16.33203125" style="409" customWidth="1"/>
    <col min="8709" max="8709" width="12.33203125" style="409" bestFit="1" customWidth="1"/>
    <col min="8710" max="8710" width="14.1640625" style="409" bestFit="1" customWidth="1"/>
    <col min="8711" max="8711" width="12.1640625" style="409" bestFit="1" customWidth="1"/>
    <col min="8712" max="8715" width="14" style="409" bestFit="1" customWidth="1"/>
    <col min="8716" max="8716" width="12.1640625" style="409" bestFit="1" customWidth="1"/>
    <col min="8717" max="8718" width="9.33203125" style="409"/>
    <col min="8719" max="8719" width="12.33203125" style="409" bestFit="1" customWidth="1"/>
    <col min="8720" max="8724" width="9.33203125" style="409"/>
    <col min="8725" max="8725" width="11.83203125" style="409" customWidth="1"/>
    <col min="8726" max="8962" width="9.33203125" style="409"/>
    <col min="8963" max="8963" width="15" style="409" customWidth="1"/>
    <col min="8964" max="8964" width="16.33203125" style="409" customWidth="1"/>
    <col min="8965" max="8965" width="12.33203125" style="409" bestFit="1" customWidth="1"/>
    <col min="8966" max="8966" width="14.1640625" style="409" bestFit="1" customWidth="1"/>
    <col min="8967" max="8967" width="12.1640625" style="409" bestFit="1" customWidth="1"/>
    <col min="8968" max="8971" width="14" style="409" bestFit="1" customWidth="1"/>
    <col min="8972" max="8972" width="12.1640625" style="409" bestFit="1" customWidth="1"/>
    <col min="8973" max="8974" width="9.33203125" style="409"/>
    <col min="8975" max="8975" width="12.33203125" style="409" bestFit="1" customWidth="1"/>
    <col min="8976" max="8980" width="9.33203125" style="409"/>
    <col min="8981" max="8981" width="11.83203125" style="409" customWidth="1"/>
    <col min="8982" max="9218" width="9.33203125" style="409"/>
    <col min="9219" max="9219" width="15" style="409" customWidth="1"/>
    <col min="9220" max="9220" width="16.33203125" style="409" customWidth="1"/>
    <col min="9221" max="9221" width="12.33203125" style="409" bestFit="1" customWidth="1"/>
    <col min="9222" max="9222" width="14.1640625" style="409" bestFit="1" customWidth="1"/>
    <col min="9223" max="9223" width="12.1640625" style="409" bestFit="1" customWidth="1"/>
    <col min="9224" max="9227" width="14" style="409" bestFit="1" customWidth="1"/>
    <col min="9228" max="9228" width="12.1640625" style="409" bestFit="1" customWidth="1"/>
    <col min="9229" max="9230" width="9.33203125" style="409"/>
    <col min="9231" max="9231" width="12.33203125" style="409" bestFit="1" customWidth="1"/>
    <col min="9232" max="9236" width="9.33203125" style="409"/>
    <col min="9237" max="9237" width="11.83203125" style="409" customWidth="1"/>
    <col min="9238" max="9474" width="9.33203125" style="409"/>
    <col min="9475" max="9475" width="15" style="409" customWidth="1"/>
    <col min="9476" max="9476" width="16.33203125" style="409" customWidth="1"/>
    <col min="9477" max="9477" width="12.33203125" style="409" bestFit="1" customWidth="1"/>
    <col min="9478" max="9478" width="14.1640625" style="409" bestFit="1" customWidth="1"/>
    <col min="9479" max="9479" width="12.1640625" style="409" bestFit="1" customWidth="1"/>
    <col min="9480" max="9483" width="14" style="409" bestFit="1" customWidth="1"/>
    <col min="9484" max="9484" width="12.1640625" style="409" bestFit="1" customWidth="1"/>
    <col min="9485" max="9486" width="9.33203125" style="409"/>
    <col min="9487" max="9487" width="12.33203125" style="409" bestFit="1" customWidth="1"/>
    <col min="9488" max="9492" width="9.33203125" style="409"/>
    <col min="9493" max="9493" width="11.83203125" style="409" customWidth="1"/>
    <col min="9494" max="9730" width="9.33203125" style="409"/>
    <col min="9731" max="9731" width="15" style="409" customWidth="1"/>
    <col min="9732" max="9732" width="16.33203125" style="409" customWidth="1"/>
    <col min="9733" max="9733" width="12.33203125" style="409" bestFit="1" customWidth="1"/>
    <col min="9734" max="9734" width="14.1640625" style="409" bestFit="1" customWidth="1"/>
    <col min="9735" max="9735" width="12.1640625" style="409" bestFit="1" customWidth="1"/>
    <col min="9736" max="9739" width="14" style="409" bestFit="1" customWidth="1"/>
    <col min="9740" max="9740" width="12.1640625" style="409" bestFit="1" customWidth="1"/>
    <col min="9741" max="9742" width="9.33203125" style="409"/>
    <col min="9743" max="9743" width="12.33203125" style="409" bestFit="1" customWidth="1"/>
    <col min="9744" max="9748" width="9.33203125" style="409"/>
    <col min="9749" max="9749" width="11.83203125" style="409" customWidth="1"/>
    <col min="9750" max="9986" width="9.33203125" style="409"/>
    <col min="9987" max="9987" width="15" style="409" customWidth="1"/>
    <col min="9988" max="9988" width="16.33203125" style="409" customWidth="1"/>
    <col min="9989" max="9989" width="12.33203125" style="409" bestFit="1" customWidth="1"/>
    <col min="9990" max="9990" width="14.1640625" style="409" bestFit="1" customWidth="1"/>
    <col min="9991" max="9991" width="12.1640625" style="409" bestFit="1" customWidth="1"/>
    <col min="9992" max="9995" width="14" style="409" bestFit="1" customWidth="1"/>
    <col min="9996" max="9996" width="12.1640625" style="409" bestFit="1" customWidth="1"/>
    <col min="9997" max="9998" width="9.33203125" style="409"/>
    <col min="9999" max="9999" width="12.33203125" style="409" bestFit="1" customWidth="1"/>
    <col min="10000" max="10004" width="9.33203125" style="409"/>
    <col min="10005" max="10005" width="11.83203125" style="409" customWidth="1"/>
    <col min="10006" max="10242" width="9.33203125" style="409"/>
    <col min="10243" max="10243" width="15" style="409" customWidth="1"/>
    <col min="10244" max="10244" width="16.33203125" style="409" customWidth="1"/>
    <col min="10245" max="10245" width="12.33203125" style="409" bestFit="1" customWidth="1"/>
    <col min="10246" max="10246" width="14.1640625" style="409" bestFit="1" customWidth="1"/>
    <col min="10247" max="10247" width="12.1640625" style="409" bestFit="1" customWidth="1"/>
    <col min="10248" max="10251" width="14" style="409" bestFit="1" customWidth="1"/>
    <col min="10252" max="10252" width="12.1640625" style="409" bestFit="1" customWidth="1"/>
    <col min="10253" max="10254" width="9.33203125" style="409"/>
    <col min="10255" max="10255" width="12.33203125" style="409" bestFit="1" customWidth="1"/>
    <col min="10256" max="10260" width="9.33203125" style="409"/>
    <col min="10261" max="10261" width="11.83203125" style="409" customWidth="1"/>
    <col min="10262" max="10498" width="9.33203125" style="409"/>
    <col min="10499" max="10499" width="15" style="409" customWidth="1"/>
    <col min="10500" max="10500" width="16.33203125" style="409" customWidth="1"/>
    <col min="10501" max="10501" width="12.33203125" style="409" bestFit="1" customWidth="1"/>
    <col min="10502" max="10502" width="14.1640625" style="409" bestFit="1" customWidth="1"/>
    <col min="10503" max="10503" width="12.1640625" style="409" bestFit="1" customWidth="1"/>
    <col min="10504" max="10507" width="14" style="409" bestFit="1" customWidth="1"/>
    <col min="10508" max="10508" width="12.1640625" style="409" bestFit="1" customWidth="1"/>
    <col min="10509" max="10510" width="9.33203125" style="409"/>
    <col min="10511" max="10511" width="12.33203125" style="409" bestFit="1" customWidth="1"/>
    <col min="10512" max="10516" width="9.33203125" style="409"/>
    <col min="10517" max="10517" width="11.83203125" style="409" customWidth="1"/>
    <col min="10518" max="10754" width="9.33203125" style="409"/>
    <col min="10755" max="10755" width="15" style="409" customWidth="1"/>
    <col min="10756" max="10756" width="16.33203125" style="409" customWidth="1"/>
    <col min="10757" max="10757" width="12.33203125" style="409" bestFit="1" customWidth="1"/>
    <col min="10758" max="10758" width="14.1640625" style="409" bestFit="1" customWidth="1"/>
    <col min="10759" max="10759" width="12.1640625" style="409" bestFit="1" customWidth="1"/>
    <col min="10760" max="10763" width="14" style="409" bestFit="1" customWidth="1"/>
    <col min="10764" max="10764" width="12.1640625" style="409" bestFit="1" customWidth="1"/>
    <col min="10765" max="10766" width="9.33203125" style="409"/>
    <col min="10767" max="10767" width="12.33203125" style="409" bestFit="1" customWidth="1"/>
    <col min="10768" max="10772" width="9.33203125" style="409"/>
    <col min="10773" max="10773" width="11.83203125" style="409" customWidth="1"/>
    <col min="10774" max="11010" width="9.33203125" style="409"/>
    <col min="11011" max="11011" width="15" style="409" customWidth="1"/>
    <col min="11012" max="11012" width="16.33203125" style="409" customWidth="1"/>
    <col min="11013" max="11013" width="12.33203125" style="409" bestFit="1" customWidth="1"/>
    <col min="11014" max="11014" width="14.1640625" style="409" bestFit="1" customWidth="1"/>
    <col min="11015" max="11015" width="12.1640625" style="409" bestFit="1" customWidth="1"/>
    <col min="11016" max="11019" width="14" style="409" bestFit="1" customWidth="1"/>
    <col min="11020" max="11020" width="12.1640625" style="409" bestFit="1" customWidth="1"/>
    <col min="11021" max="11022" width="9.33203125" style="409"/>
    <col min="11023" max="11023" width="12.33203125" style="409" bestFit="1" customWidth="1"/>
    <col min="11024" max="11028" width="9.33203125" style="409"/>
    <col min="11029" max="11029" width="11.83203125" style="409" customWidth="1"/>
    <col min="11030" max="11266" width="9.33203125" style="409"/>
    <col min="11267" max="11267" width="15" style="409" customWidth="1"/>
    <col min="11268" max="11268" width="16.33203125" style="409" customWidth="1"/>
    <col min="11269" max="11269" width="12.33203125" style="409" bestFit="1" customWidth="1"/>
    <col min="11270" max="11270" width="14.1640625" style="409" bestFit="1" customWidth="1"/>
    <col min="11271" max="11271" width="12.1640625" style="409" bestFit="1" customWidth="1"/>
    <col min="11272" max="11275" width="14" style="409" bestFit="1" customWidth="1"/>
    <col min="11276" max="11276" width="12.1640625" style="409" bestFit="1" customWidth="1"/>
    <col min="11277" max="11278" width="9.33203125" style="409"/>
    <col min="11279" max="11279" width="12.33203125" style="409" bestFit="1" customWidth="1"/>
    <col min="11280" max="11284" width="9.33203125" style="409"/>
    <col min="11285" max="11285" width="11.83203125" style="409" customWidth="1"/>
    <col min="11286" max="11522" width="9.33203125" style="409"/>
    <col min="11523" max="11523" width="15" style="409" customWidth="1"/>
    <col min="11524" max="11524" width="16.33203125" style="409" customWidth="1"/>
    <col min="11525" max="11525" width="12.33203125" style="409" bestFit="1" customWidth="1"/>
    <col min="11526" max="11526" width="14.1640625" style="409" bestFit="1" customWidth="1"/>
    <col min="11527" max="11527" width="12.1640625" style="409" bestFit="1" customWidth="1"/>
    <col min="11528" max="11531" width="14" style="409" bestFit="1" customWidth="1"/>
    <col min="11532" max="11532" width="12.1640625" style="409" bestFit="1" customWidth="1"/>
    <col min="11533" max="11534" width="9.33203125" style="409"/>
    <col min="11535" max="11535" width="12.33203125" style="409" bestFit="1" customWidth="1"/>
    <col min="11536" max="11540" width="9.33203125" style="409"/>
    <col min="11541" max="11541" width="11.83203125" style="409" customWidth="1"/>
    <col min="11542" max="11778" width="9.33203125" style="409"/>
    <col min="11779" max="11779" width="15" style="409" customWidth="1"/>
    <col min="11780" max="11780" width="16.33203125" style="409" customWidth="1"/>
    <col min="11781" max="11781" width="12.33203125" style="409" bestFit="1" customWidth="1"/>
    <col min="11782" max="11782" width="14.1640625" style="409" bestFit="1" customWidth="1"/>
    <col min="11783" max="11783" width="12.1640625" style="409" bestFit="1" customWidth="1"/>
    <col min="11784" max="11787" width="14" style="409" bestFit="1" customWidth="1"/>
    <col min="11788" max="11788" width="12.1640625" style="409" bestFit="1" customWidth="1"/>
    <col min="11789" max="11790" width="9.33203125" style="409"/>
    <col min="11791" max="11791" width="12.33203125" style="409" bestFit="1" customWidth="1"/>
    <col min="11792" max="11796" width="9.33203125" style="409"/>
    <col min="11797" max="11797" width="11.83203125" style="409" customWidth="1"/>
    <col min="11798" max="12034" width="9.33203125" style="409"/>
    <col min="12035" max="12035" width="15" style="409" customWidth="1"/>
    <col min="12036" max="12036" width="16.33203125" style="409" customWidth="1"/>
    <col min="12037" max="12037" width="12.33203125" style="409" bestFit="1" customWidth="1"/>
    <col min="12038" max="12038" width="14.1640625" style="409" bestFit="1" customWidth="1"/>
    <col min="12039" max="12039" width="12.1640625" style="409" bestFit="1" customWidth="1"/>
    <col min="12040" max="12043" width="14" style="409" bestFit="1" customWidth="1"/>
    <col min="12044" max="12044" width="12.1640625" style="409" bestFit="1" customWidth="1"/>
    <col min="12045" max="12046" width="9.33203125" style="409"/>
    <col min="12047" max="12047" width="12.33203125" style="409" bestFit="1" customWidth="1"/>
    <col min="12048" max="12052" width="9.33203125" style="409"/>
    <col min="12053" max="12053" width="11.83203125" style="409" customWidth="1"/>
    <col min="12054" max="12290" width="9.33203125" style="409"/>
    <col min="12291" max="12291" width="15" style="409" customWidth="1"/>
    <col min="12292" max="12292" width="16.33203125" style="409" customWidth="1"/>
    <col min="12293" max="12293" width="12.33203125" style="409" bestFit="1" customWidth="1"/>
    <col min="12294" max="12294" width="14.1640625" style="409" bestFit="1" customWidth="1"/>
    <col min="12295" max="12295" width="12.1640625" style="409" bestFit="1" customWidth="1"/>
    <col min="12296" max="12299" width="14" style="409" bestFit="1" customWidth="1"/>
    <col min="12300" max="12300" width="12.1640625" style="409" bestFit="1" customWidth="1"/>
    <col min="12301" max="12302" width="9.33203125" style="409"/>
    <col min="12303" max="12303" width="12.33203125" style="409" bestFit="1" customWidth="1"/>
    <col min="12304" max="12308" width="9.33203125" style="409"/>
    <col min="12309" max="12309" width="11.83203125" style="409" customWidth="1"/>
    <col min="12310" max="12546" width="9.33203125" style="409"/>
    <col min="12547" max="12547" width="15" style="409" customWidth="1"/>
    <col min="12548" max="12548" width="16.33203125" style="409" customWidth="1"/>
    <col min="12549" max="12549" width="12.33203125" style="409" bestFit="1" customWidth="1"/>
    <col min="12550" max="12550" width="14.1640625" style="409" bestFit="1" customWidth="1"/>
    <col min="12551" max="12551" width="12.1640625" style="409" bestFit="1" customWidth="1"/>
    <col min="12552" max="12555" width="14" style="409" bestFit="1" customWidth="1"/>
    <col min="12556" max="12556" width="12.1640625" style="409" bestFit="1" customWidth="1"/>
    <col min="12557" max="12558" width="9.33203125" style="409"/>
    <col min="12559" max="12559" width="12.33203125" style="409" bestFit="1" customWidth="1"/>
    <col min="12560" max="12564" width="9.33203125" style="409"/>
    <col min="12565" max="12565" width="11.83203125" style="409" customWidth="1"/>
    <col min="12566" max="12802" width="9.33203125" style="409"/>
    <col min="12803" max="12803" width="15" style="409" customWidth="1"/>
    <col min="12804" max="12804" width="16.33203125" style="409" customWidth="1"/>
    <col min="12805" max="12805" width="12.33203125" style="409" bestFit="1" customWidth="1"/>
    <col min="12806" max="12806" width="14.1640625" style="409" bestFit="1" customWidth="1"/>
    <col min="12807" max="12807" width="12.1640625" style="409" bestFit="1" customWidth="1"/>
    <col min="12808" max="12811" width="14" style="409" bestFit="1" customWidth="1"/>
    <col min="12812" max="12812" width="12.1640625" style="409" bestFit="1" customWidth="1"/>
    <col min="12813" max="12814" width="9.33203125" style="409"/>
    <col min="12815" max="12815" width="12.33203125" style="409" bestFit="1" customWidth="1"/>
    <col min="12816" max="12820" width="9.33203125" style="409"/>
    <col min="12821" max="12821" width="11.83203125" style="409" customWidth="1"/>
    <col min="12822" max="13058" width="9.33203125" style="409"/>
    <col min="13059" max="13059" width="15" style="409" customWidth="1"/>
    <col min="13060" max="13060" width="16.33203125" style="409" customWidth="1"/>
    <col min="13061" max="13061" width="12.33203125" style="409" bestFit="1" customWidth="1"/>
    <col min="13062" max="13062" width="14.1640625" style="409" bestFit="1" customWidth="1"/>
    <col min="13063" max="13063" width="12.1640625" style="409" bestFit="1" customWidth="1"/>
    <col min="13064" max="13067" width="14" style="409" bestFit="1" customWidth="1"/>
    <col min="13068" max="13068" width="12.1640625" style="409" bestFit="1" customWidth="1"/>
    <col min="13069" max="13070" width="9.33203125" style="409"/>
    <col min="13071" max="13071" width="12.33203125" style="409" bestFit="1" customWidth="1"/>
    <col min="13072" max="13076" width="9.33203125" style="409"/>
    <col min="13077" max="13077" width="11.83203125" style="409" customWidth="1"/>
    <col min="13078" max="13314" width="9.33203125" style="409"/>
    <col min="13315" max="13315" width="15" style="409" customWidth="1"/>
    <col min="13316" max="13316" width="16.33203125" style="409" customWidth="1"/>
    <col min="13317" max="13317" width="12.33203125" style="409" bestFit="1" customWidth="1"/>
    <col min="13318" max="13318" width="14.1640625" style="409" bestFit="1" customWidth="1"/>
    <col min="13319" max="13319" width="12.1640625" style="409" bestFit="1" customWidth="1"/>
    <col min="13320" max="13323" width="14" style="409" bestFit="1" customWidth="1"/>
    <col min="13324" max="13324" width="12.1640625" style="409" bestFit="1" customWidth="1"/>
    <col min="13325" max="13326" width="9.33203125" style="409"/>
    <col min="13327" max="13327" width="12.33203125" style="409" bestFit="1" customWidth="1"/>
    <col min="13328" max="13332" width="9.33203125" style="409"/>
    <col min="13333" max="13333" width="11.83203125" style="409" customWidth="1"/>
    <col min="13334" max="13570" width="9.33203125" style="409"/>
    <col min="13571" max="13571" width="15" style="409" customWidth="1"/>
    <col min="13572" max="13572" width="16.33203125" style="409" customWidth="1"/>
    <col min="13573" max="13573" width="12.33203125" style="409" bestFit="1" customWidth="1"/>
    <col min="13574" max="13574" width="14.1640625" style="409" bestFit="1" customWidth="1"/>
    <col min="13575" max="13575" width="12.1640625" style="409" bestFit="1" customWidth="1"/>
    <col min="13576" max="13579" width="14" style="409" bestFit="1" customWidth="1"/>
    <col min="13580" max="13580" width="12.1640625" style="409" bestFit="1" customWidth="1"/>
    <col min="13581" max="13582" width="9.33203125" style="409"/>
    <col min="13583" max="13583" width="12.33203125" style="409" bestFit="1" customWidth="1"/>
    <col min="13584" max="13588" width="9.33203125" style="409"/>
    <col min="13589" max="13589" width="11.83203125" style="409" customWidth="1"/>
    <col min="13590" max="13826" width="9.33203125" style="409"/>
    <col min="13827" max="13827" width="15" style="409" customWidth="1"/>
    <col min="13828" max="13828" width="16.33203125" style="409" customWidth="1"/>
    <col min="13829" max="13829" width="12.33203125" style="409" bestFit="1" customWidth="1"/>
    <col min="13830" max="13830" width="14.1640625" style="409" bestFit="1" customWidth="1"/>
    <col min="13831" max="13831" width="12.1640625" style="409" bestFit="1" customWidth="1"/>
    <col min="13832" max="13835" width="14" style="409" bestFit="1" customWidth="1"/>
    <col min="13836" max="13836" width="12.1640625" style="409" bestFit="1" customWidth="1"/>
    <col min="13837" max="13838" width="9.33203125" style="409"/>
    <col min="13839" max="13839" width="12.33203125" style="409" bestFit="1" customWidth="1"/>
    <col min="13840" max="13844" width="9.33203125" style="409"/>
    <col min="13845" max="13845" width="11.83203125" style="409" customWidth="1"/>
    <col min="13846" max="14082" width="9.33203125" style="409"/>
    <col min="14083" max="14083" width="15" style="409" customWidth="1"/>
    <col min="14084" max="14084" width="16.33203125" style="409" customWidth="1"/>
    <col min="14085" max="14085" width="12.33203125" style="409" bestFit="1" customWidth="1"/>
    <col min="14086" max="14086" width="14.1640625" style="409" bestFit="1" customWidth="1"/>
    <col min="14087" max="14087" width="12.1640625" style="409" bestFit="1" customWidth="1"/>
    <col min="14088" max="14091" width="14" style="409" bestFit="1" customWidth="1"/>
    <col min="14092" max="14092" width="12.1640625" style="409" bestFit="1" customWidth="1"/>
    <col min="14093" max="14094" width="9.33203125" style="409"/>
    <col min="14095" max="14095" width="12.33203125" style="409" bestFit="1" customWidth="1"/>
    <col min="14096" max="14100" width="9.33203125" style="409"/>
    <col min="14101" max="14101" width="11.83203125" style="409" customWidth="1"/>
    <col min="14102" max="14338" width="9.33203125" style="409"/>
    <col min="14339" max="14339" width="15" style="409" customWidth="1"/>
    <col min="14340" max="14340" width="16.33203125" style="409" customWidth="1"/>
    <col min="14341" max="14341" width="12.33203125" style="409" bestFit="1" customWidth="1"/>
    <col min="14342" max="14342" width="14.1640625" style="409" bestFit="1" customWidth="1"/>
    <col min="14343" max="14343" width="12.1640625" style="409" bestFit="1" customWidth="1"/>
    <col min="14344" max="14347" width="14" style="409" bestFit="1" customWidth="1"/>
    <col min="14348" max="14348" width="12.1640625" style="409" bestFit="1" customWidth="1"/>
    <col min="14349" max="14350" width="9.33203125" style="409"/>
    <col min="14351" max="14351" width="12.33203125" style="409" bestFit="1" customWidth="1"/>
    <col min="14352" max="14356" width="9.33203125" style="409"/>
    <col min="14357" max="14357" width="11.83203125" style="409" customWidth="1"/>
    <col min="14358" max="14594" width="9.33203125" style="409"/>
    <col min="14595" max="14595" width="15" style="409" customWidth="1"/>
    <col min="14596" max="14596" width="16.33203125" style="409" customWidth="1"/>
    <col min="14597" max="14597" width="12.33203125" style="409" bestFit="1" customWidth="1"/>
    <col min="14598" max="14598" width="14.1640625" style="409" bestFit="1" customWidth="1"/>
    <col min="14599" max="14599" width="12.1640625" style="409" bestFit="1" customWidth="1"/>
    <col min="14600" max="14603" width="14" style="409" bestFit="1" customWidth="1"/>
    <col min="14604" max="14604" width="12.1640625" style="409" bestFit="1" customWidth="1"/>
    <col min="14605" max="14606" width="9.33203125" style="409"/>
    <col min="14607" max="14607" width="12.33203125" style="409" bestFit="1" customWidth="1"/>
    <col min="14608" max="14612" width="9.33203125" style="409"/>
    <col min="14613" max="14613" width="11.83203125" style="409" customWidth="1"/>
    <col min="14614" max="14850" width="9.33203125" style="409"/>
    <col min="14851" max="14851" width="15" style="409" customWidth="1"/>
    <col min="14852" max="14852" width="16.33203125" style="409" customWidth="1"/>
    <col min="14853" max="14853" width="12.33203125" style="409" bestFit="1" customWidth="1"/>
    <col min="14854" max="14854" width="14.1640625" style="409" bestFit="1" customWidth="1"/>
    <col min="14855" max="14855" width="12.1640625" style="409" bestFit="1" customWidth="1"/>
    <col min="14856" max="14859" width="14" style="409" bestFit="1" customWidth="1"/>
    <col min="14860" max="14860" width="12.1640625" style="409" bestFit="1" customWidth="1"/>
    <col min="14861" max="14862" width="9.33203125" style="409"/>
    <col min="14863" max="14863" width="12.33203125" style="409" bestFit="1" customWidth="1"/>
    <col min="14864" max="14868" width="9.33203125" style="409"/>
    <col min="14869" max="14869" width="11.83203125" style="409" customWidth="1"/>
    <col min="14870" max="15106" width="9.33203125" style="409"/>
    <col min="15107" max="15107" width="15" style="409" customWidth="1"/>
    <col min="15108" max="15108" width="16.33203125" style="409" customWidth="1"/>
    <col min="15109" max="15109" width="12.33203125" style="409" bestFit="1" customWidth="1"/>
    <col min="15110" max="15110" width="14.1640625" style="409" bestFit="1" customWidth="1"/>
    <col min="15111" max="15111" width="12.1640625" style="409" bestFit="1" customWidth="1"/>
    <col min="15112" max="15115" width="14" style="409" bestFit="1" customWidth="1"/>
    <col min="15116" max="15116" width="12.1640625" style="409" bestFit="1" customWidth="1"/>
    <col min="15117" max="15118" width="9.33203125" style="409"/>
    <col min="15119" max="15119" width="12.33203125" style="409" bestFit="1" customWidth="1"/>
    <col min="15120" max="15124" width="9.33203125" style="409"/>
    <col min="15125" max="15125" width="11.83203125" style="409" customWidth="1"/>
    <col min="15126" max="15362" width="9.33203125" style="409"/>
    <col min="15363" max="15363" width="15" style="409" customWidth="1"/>
    <col min="15364" max="15364" width="16.33203125" style="409" customWidth="1"/>
    <col min="15365" max="15365" width="12.33203125" style="409" bestFit="1" customWidth="1"/>
    <col min="15366" max="15366" width="14.1640625" style="409" bestFit="1" customWidth="1"/>
    <col min="15367" max="15367" width="12.1640625" style="409" bestFit="1" customWidth="1"/>
    <col min="15368" max="15371" width="14" style="409" bestFit="1" customWidth="1"/>
    <col min="15372" max="15372" width="12.1640625" style="409" bestFit="1" customWidth="1"/>
    <col min="15373" max="15374" width="9.33203125" style="409"/>
    <col min="15375" max="15375" width="12.33203125" style="409" bestFit="1" customWidth="1"/>
    <col min="15376" max="15380" width="9.33203125" style="409"/>
    <col min="15381" max="15381" width="11.83203125" style="409" customWidth="1"/>
    <col min="15382" max="15618" width="9.33203125" style="409"/>
    <col min="15619" max="15619" width="15" style="409" customWidth="1"/>
    <col min="15620" max="15620" width="16.33203125" style="409" customWidth="1"/>
    <col min="15621" max="15621" width="12.33203125" style="409" bestFit="1" customWidth="1"/>
    <col min="15622" max="15622" width="14.1640625" style="409" bestFit="1" customWidth="1"/>
    <col min="15623" max="15623" width="12.1640625" style="409" bestFit="1" customWidth="1"/>
    <col min="15624" max="15627" width="14" style="409" bestFit="1" customWidth="1"/>
    <col min="15628" max="15628" width="12.1640625" style="409" bestFit="1" customWidth="1"/>
    <col min="15629" max="15630" width="9.33203125" style="409"/>
    <col min="15631" max="15631" width="12.33203125" style="409" bestFit="1" customWidth="1"/>
    <col min="15632" max="15636" width="9.33203125" style="409"/>
    <col min="15637" max="15637" width="11.83203125" style="409" customWidth="1"/>
    <col min="15638" max="15874" width="9.33203125" style="409"/>
    <col min="15875" max="15875" width="15" style="409" customWidth="1"/>
    <col min="15876" max="15876" width="16.33203125" style="409" customWidth="1"/>
    <col min="15877" max="15877" width="12.33203125" style="409" bestFit="1" customWidth="1"/>
    <col min="15878" max="15878" width="14.1640625" style="409" bestFit="1" customWidth="1"/>
    <col min="15879" max="15879" width="12.1640625" style="409" bestFit="1" customWidth="1"/>
    <col min="15880" max="15883" width="14" style="409" bestFit="1" customWidth="1"/>
    <col min="15884" max="15884" width="12.1640625" style="409" bestFit="1" customWidth="1"/>
    <col min="15885" max="15886" width="9.33203125" style="409"/>
    <col min="15887" max="15887" width="12.33203125" style="409" bestFit="1" customWidth="1"/>
    <col min="15888" max="15892" width="9.33203125" style="409"/>
    <col min="15893" max="15893" width="11.83203125" style="409" customWidth="1"/>
    <col min="15894" max="16130" width="9.33203125" style="409"/>
    <col min="16131" max="16131" width="15" style="409" customWidth="1"/>
    <col min="16132" max="16132" width="16.33203125" style="409" customWidth="1"/>
    <col min="16133" max="16133" width="12.33203125" style="409" bestFit="1" customWidth="1"/>
    <col min="16134" max="16134" width="14.1640625" style="409" bestFit="1" customWidth="1"/>
    <col min="16135" max="16135" width="12.1640625" style="409" bestFit="1" customWidth="1"/>
    <col min="16136" max="16139" width="14" style="409" bestFit="1" customWidth="1"/>
    <col min="16140" max="16140" width="12.1640625" style="409" bestFit="1" customWidth="1"/>
    <col min="16141" max="16142" width="9.33203125" style="409"/>
    <col min="16143" max="16143" width="12.33203125" style="409" bestFit="1" customWidth="1"/>
    <col min="16144" max="16148" width="9.33203125" style="409"/>
    <col min="16149" max="16149" width="11.83203125" style="409" customWidth="1"/>
    <col min="16150" max="16384" width="9.33203125" style="409"/>
  </cols>
  <sheetData>
    <row r="1" spans="1:42" ht="24.75" customHeight="1">
      <c r="A1" s="443" t="s">
        <v>448</v>
      </c>
    </row>
    <row r="2" spans="1:42">
      <c r="T2" s="439" t="s">
        <v>367</v>
      </c>
    </row>
    <row r="3" spans="1:42" ht="15.95" customHeight="1">
      <c r="A3" s="410"/>
      <c r="B3" s="481" t="s">
        <v>343</v>
      </c>
      <c r="C3" s="591" t="s">
        <v>344</v>
      </c>
      <c r="D3" s="592"/>
      <c r="E3" s="592"/>
      <c r="F3" s="592"/>
      <c r="G3" s="592"/>
      <c r="H3" s="592"/>
      <c r="I3" s="592"/>
      <c r="J3" s="592"/>
      <c r="K3" s="592"/>
      <c r="L3" s="592"/>
      <c r="M3" s="592"/>
      <c r="N3" s="592"/>
      <c r="O3" s="592"/>
      <c r="P3" s="592"/>
      <c r="Q3" s="592"/>
      <c r="R3" s="592"/>
      <c r="S3" s="592"/>
      <c r="T3" s="593"/>
    </row>
    <row r="4" spans="1:42" ht="15.95" customHeight="1">
      <c r="A4" s="412"/>
      <c r="B4" s="604" t="s">
        <v>345</v>
      </c>
      <c r="C4" s="602" t="s">
        <v>346</v>
      </c>
      <c r="D4" s="594" t="s">
        <v>347</v>
      </c>
      <c r="E4" s="594" t="s">
        <v>348</v>
      </c>
      <c r="F4" s="594" t="s">
        <v>349</v>
      </c>
      <c r="G4" s="594" t="s">
        <v>350</v>
      </c>
      <c r="H4" s="594" t="s">
        <v>351</v>
      </c>
      <c r="I4" s="594" t="s">
        <v>352</v>
      </c>
      <c r="J4" s="594" t="s">
        <v>353</v>
      </c>
      <c r="K4" s="594" t="s">
        <v>354</v>
      </c>
      <c r="L4" s="594" t="s">
        <v>355</v>
      </c>
      <c r="M4" s="594" t="s">
        <v>357</v>
      </c>
      <c r="N4" s="594" t="s">
        <v>358</v>
      </c>
      <c r="O4" s="594" t="s">
        <v>486</v>
      </c>
      <c r="P4" s="594" t="s">
        <v>487</v>
      </c>
      <c r="Q4" s="594" t="s">
        <v>488</v>
      </c>
      <c r="R4" s="598" t="s">
        <v>370</v>
      </c>
      <c r="S4" s="600" t="s">
        <v>371</v>
      </c>
      <c r="T4" s="601" t="s">
        <v>362</v>
      </c>
      <c r="U4" s="418" t="s">
        <v>356</v>
      </c>
    </row>
    <row r="5" spans="1:42" ht="15.95" customHeight="1">
      <c r="A5" s="412"/>
      <c r="B5" s="605"/>
      <c r="C5" s="603"/>
      <c r="D5" s="595"/>
      <c r="E5" s="595"/>
      <c r="F5" s="595"/>
      <c r="G5" s="595"/>
      <c r="H5" s="595"/>
      <c r="I5" s="595"/>
      <c r="J5" s="595"/>
      <c r="K5" s="595"/>
      <c r="L5" s="595"/>
      <c r="M5" s="595"/>
      <c r="N5" s="595"/>
      <c r="O5" s="595"/>
      <c r="P5" s="595"/>
      <c r="Q5" s="595"/>
      <c r="R5" s="599"/>
      <c r="S5" s="597"/>
      <c r="T5" s="599"/>
    </row>
    <row r="6" spans="1:42" hidden="1">
      <c r="A6" s="411" t="s">
        <v>330</v>
      </c>
      <c r="B6" s="419">
        <f t="shared" ref="B6:B19" si="0">SUM(C6:L6,R6:T6)</f>
        <v>338473</v>
      </c>
      <c r="C6" s="530">
        <v>-1311</v>
      </c>
      <c r="D6" s="420">
        <v>48</v>
      </c>
      <c r="E6" s="420">
        <v>-70</v>
      </c>
      <c r="F6" s="420">
        <v>650</v>
      </c>
      <c r="G6" s="420">
        <v>185148</v>
      </c>
      <c r="H6" s="420">
        <v>19262</v>
      </c>
      <c r="I6" s="420">
        <v>12789</v>
      </c>
      <c r="J6" s="420">
        <v>50172</v>
      </c>
      <c r="K6" s="420">
        <v>-2903</v>
      </c>
      <c r="L6" s="420">
        <v>38015</v>
      </c>
      <c r="M6" s="472">
        <v>10784</v>
      </c>
      <c r="N6" s="472">
        <v>7486</v>
      </c>
      <c r="O6" s="472"/>
      <c r="P6" s="472"/>
      <c r="Q6" s="472"/>
      <c r="R6" s="421">
        <v>35734</v>
      </c>
      <c r="S6" s="420">
        <v>605</v>
      </c>
      <c r="T6" s="421">
        <v>334</v>
      </c>
      <c r="AE6" s="415"/>
      <c r="AF6" s="415"/>
      <c r="AG6" s="415"/>
      <c r="AH6" s="415"/>
      <c r="AI6" s="415"/>
      <c r="AJ6" s="415"/>
      <c r="AK6" s="415"/>
      <c r="AL6" s="415"/>
      <c r="AM6" s="415"/>
      <c r="AN6" s="415"/>
      <c r="AO6" s="415"/>
      <c r="AP6" s="415"/>
    </row>
    <row r="7" spans="1:42" hidden="1">
      <c r="A7" s="412" t="s">
        <v>331</v>
      </c>
      <c r="B7" s="422">
        <f t="shared" si="0"/>
        <v>333000</v>
      </c>
      <c r="C7" s="531">
        <v>-745</v>
      </c>
      <c r="D7" s="423">
        <v>-598</v>
      </c>
      <c r="E7" s="423">
        <v>-162</v>
      </c>
      <c r="F7" s="423">
        <v>934</v>
      </c>
      <c r="G7" s="423">
        <v>185229</v>
      </c>
      <c r="H7" s="423">
        <v>16996</v>
      </c>
      <c r="I7" s="423">
        <v>11323</v>
      </c>
      <c r="J7" s="423">
        <v>48007</v>
      </c>
      <c r="K7" s="423">
        <v>-2148</v>
      </c>
      <c r="L7" s="423">
        <v>38499</v>
      </c>
      <c r="M7" s="435">
        <v>10622</v>
      </c>
      <c r="N7" s="435">
        <v>7421</v>
      </c>
      <c r="O7" s="435"/>
      <c r="P7" s="435"/>
      <c r="Q7" s="435"/>
      <c r="R7" s="424">
        <v>34722</v>
      </c>
      <c r="S7" s="423">
        <v>593</v>
      </c>
      <c r="T7" s="424">
        <v>350</v>
      </c>
      <c r="AE7" s="415"/>
      <c r="AF7" s="415"/>
      <c r="AG7" s="415"/>
      <c r="AH7" s="415"/>
      <c r="AI7" s="415"/>
      <c r="AJ7" s="415"/>
      <c r="AK7" s="415"/>
      <c r="AL7" s="415"/>
      <c r="AM7" s="415"/>
      <c r="AN7" s="415"/>
      <c r="AO7" s="415"/>
      <c r="AP7" s="415"/>
    </row>
    <row r="8" spans="1:42" hidden="1">
      <c r="A8" s="412" t="s">
        <v>332</v>
      </c>
      <c r="B8" s="422">
        <f t="shared" si="0"/>
        <v>347402</v>
      </c>
      <c r="C8" s="531">
        <v>-931</v>
      </c>
      <c r="D8" s="423">
        <v>-413</v>
      </c>
      <c r="E8" s="423">
        <v>-315</v>
      </c>
      <c r="F8" s="423">
        <v>1091</v>
      </c>
      <c r="G8" s="423">
        <v>201449</v>
      </c>
      <c r="H8" s="423">
        <v>16424</v>
      </c>
      <c r="I8" s="423">
        <v>11277</v>
      </c>
      <c r="J8" s="423">
        <v>47552</v>
      </c>
      <c r="K8" s="423">
        <v>-1814</v>
      </c>
      <c r="L8" s="423">
        <v>36600</v>
      </c>
      <c r="M8" s="435">
        <v>10600</v>
      </c>
      <c r="N8" s="435">
        <v>7267</v>
      </c>
      <c r="O8" s="435"/>
      <c r="P8" s="435"/>
      <c r="Q8" s="435"/>
      <c r="R8" s="424">
        <v>35555</v>
      </c>
      <c r="S8" s="423">
        <v>607</v>
      </c>
      <c r="T8" s="424">
        <v>320</v>
      </c>
      <c r="AE8" s="415"/>
      <c r="AF8" s="415"/>
      <c r="AG8" s="415"/>
      <c r="AH8" s="415"/>
      <c r="AI8" s="415"/>
      <c r="AJ8" s="415"/>
      <c r="AK8" s="415"/>
      <c r="AL8" s="415"/>
      <c r="AM8" s="415"/>
      <c r="AN8" s="415"/>
      <c r="AO8" s="415"/>
      <c r="AP8" s="415"/>
    </row>
    <row r="9" spans="1:42" hidden="1">
      <c r="A9" s="412" t="s">
        <v>333</v>
      </c>
      <c r="B9" s="422">
        <f t="shared" si="0"/>
        <v>370212</v>
      </c>
      <c r="C9" s="531">
        <v>-1033</v>
      </c>
      <c r="D9" s="423">
        <v>-154</v>
      </c>
      <c r="E9" s="423">
        <v>-195</v>
      </c>
      <c r="F9" s="423">
        <v>1007</v>
      </c>
      <c r="G9" s="423">
        <v>219301</v>
      </c>
      <c r="H9" s="423">
        <v>15236</v>
      </c>
      <c r="I9" s="423">
        <v>12579</v>
      </c>
      <c r="J9" s="423">
        <v>47754</v>
      </c>
      <c r="K9" s="423">
        <v>186</v>
      </c>
      <c r="L9" s="423">
        <v>37771</v>
      </c>
      <c r="M9" s="435">
        <v>10900</v>
      </c>
      <c r="N9" s="435">
        <v>7400</v>
      </c>
      <c r="O9" s="435"/>
      <c r="P9" s="435"/>
      <c r="Q9" s="435"/>
      <c r="R9" s="424">
        <v>36799</v>
      </c>
      <c r="S9" s="423">
        <v>652</v>
      </c>
      <c r="T9" s="424">
        <v>309</v>
      </c>
      <c r="AE9" s="415"/>
      <c r="AF9" s="415"/>
      <c r="AG9" s="415"/>
      <c r="AH9" s="415"/>
      <c r="AI9" s="415"/>
      <c r="AJ9" s="415"/>
      <c r="AK9" s="415"/>
      <c r="AL9" s="415"/>
      <c r="AM9" s="415"/>
      <c r="AN9" s="415"/>
      <c r="AO9" s="415"/>
      <c r="AP9" s="415"/>
    </row>
    <row r="10" spans="1:42" hidden="1">
      <c r="A10" s="412" t="s">
        <v>334</v>
      </c>
      <c r="B10" s="422">
        <f t="shared" si="0"/>
        <v>324267</v>
      </c>
      <c r="C10" s="531">
        <v>538</v>
      </c>
      <c r="D10" s="423">
        <v>12</v>
      </c>
      <c r="E10" s="423">
        <v>-47</v>
      </c>
      <c r="F10" s="423">
        <v>1570</v>
      </c>
      <c r="G10" s="423">
        <v>184180</v>
      </c>
      <c r="H10" s="423">
        <v>11488</v>
      </c>
      <c r="I10" s="423">
        <v>10007</v>
      </c>
      <c r="J10" s="423">
        <v>47636</v>
      </c>
      <c r="K10" s="423">
        <v>-2447</v>
      </c>
      <c r="L10" s="423">
        <v>39232</v>
      </c>
      <c r="M10" s="435">
        <v>10406</v>
      </c>
      <c r="N10" s="435">
        <v>7056</v>
      </c>
      <c r="O10" s="435"/>
      <c r="P10" s="435"/>
      <c r="Q10" s="435"/>
      <c r="R10" s="424">
        <v>31201</v>
      </c>
      <c r="S10" s="423">
        <v>596</v>
      </c>
      <c r="T10" s="424">
        <v>301</v>
      </c>
      <c r="AE10" s="415"/>
      <c r="AF10" s="415"/>
      <c r="AG10" s="415"/>
      <c r="AH10" s="415"/>
      <c r="AI10" s="415"/>
      <c r="AJ10" s="415"/>
      <c r="AK10" s="415"/>
      <c r="AL10" s="415"/>
      <c r="AM10" s="415"/>
      <c r="AN10" s="415"/>
      <c r="AO10" s="415"/>
      <c r="AP10" s="415"/>
    </row>
    <row r="11" spans="1:42" hidden="1">
      <c r="A11" s="412" t="s">
        <v>335</v>
      </c>
      <c r="B11" s="422">
        <f t="shared" si="0"/>
        <v>323153</v>
      </c>
      <c r="C11" s="531">
        <v>174</v>
      </c>
      <c r="D11" s="423">
        <v>-60</v>
      </c>
      <c r="E11" s="423">
        <v>85</v>
      </c>
      <c r="F11" s="423">
        <v>1270</v>
      </c>
      <c r="G11" s="423">
        <v>183857</v>
      </c>
      <c r="H11" s="423">
        <v>12736</v>
      </c>
      <c r="I11" s="423">
        <v>9487</v>
      </c>
      <c r="J11" s="423">
        <v>46256</v>
      </c>
      <c r="K11" s="423">
        <v>-2627</v>
      </c>
      <c r="L11" s="423">
        <v>37672</v>
      </c>
      <c r="M11" s="435">
        <v>10771</v>
      </c>
      <c r="N11" s="435">
        <v>6959</v>
      </c>
      <c r="O11" s="435"/>
      <c r="P11" s="435"/>
      <c r="Q11" s="435"/>
      <c r="R11" s="424">
        <v>33401</v>
      </c>
      <c r="S11" s="423">
        <v>588</v>
      </c>
      <c r="T11" s="424">
        <v>314</v>
      </c>
      <c r="AE11" s="415"/>
      <c r="AF11" s="415"/>
      <c r="AG11" s="415"/>
      <c r="AH11" s="415"/>
      <c r="AI11" s="415"/>
      <c r="AJ11" s="415"/>
      <c r="AK11" s="415"/>
      <c r="AL11" s="415"/>
      <c r="AM11" s="415"/>
      <c r="AN11" s="415"/>
      <c r="AO11" s="415"/>
      <c r="AP11" s="415"/>
    </row>
    <row r="12" spans="1:42" hidden="1">
      <c r="A12" s="412" t="s">
        <v>336</v>
      </c>
      <c r="B12" s="422">
        <f t="shared" si="0"/>
        <v>313917</v>
      </c>
      <c r="C12" s="531">
        <v>1024</v>
      </c>
      <c r="D12" s="423">
        <v>2</v>
      </c>
      <c r="E12" s="423">
        <v>99</v>
      </c>
      <c r="F12" s="423">
        <v>1275</v>
      </c>
      <c r="G12" s="423">
        <v>186676</v>
      </c>
      <c r="H12" s="423">
        <v>10386</v>
      </c>
      <c r="I12" s="423">
        <v>6572</v>
      </c>
      <c r="J12" s="423">
        <v>46131</v>
      </c>
      <c r="K12" s="423">
        <v>-4195</v>
      </c>
      <c r="L12" s="423">
        <v>38049</v>
      </c>
      <c r="M12" s="435">
        <v>10377</v>
      </c>
      <c r="N12" s="435">
        <v>6890</v>
      </c>
      <c r="O12" s="435"/>
      <c r="P12" s="435"/>
      <c r="Q12" s="435"/>
      <c r="R12" s="424">
        <v>27005</v>
      </c>
      <c r="S12" s="423">
        <v>591</v>
      </c>
      <c r="T12" s="424">
        <v>302</v>
      </c>
      <c r="AE12" s="415"/>
      <c r="AF12" s="415"/>
      <c r="AG12" s="415"/>
      <c r="AH12" s="415"/>
      <c r="AI12" s="415"/>
      <c r="AJ12" s="415"/>
      <c r="AK12" s="415"/>
      <c r="AL12" s="415"/>
      <c r="AM12" s="415"/>
      <c r="AN12" s="415"/>
      <c r="AO12" s="415"/>
      <c r="AP12" s="415"/>
    </row>
    <row r="13" spans="1:42" hidden="1">
      <c r="A13" s="414" t="s">
        <v>337</v>
      </c>
      <c r="B13" s="422">
        <f t="shared" si="0"/>
        <v>301873</v>
      </c>
      <c r="C13" s="531">
        <v>1828</v>
      </c>
      <c r="D13" s="423">
        <v>64</v>
      </c>
      <c r="E13" s="423">
        <v>100</v>
      </c>
      <c r="F13" s="423">
        <v>954</v>
      </c>
      <c r="G13" s="423">
        <v>178873</v>
      </c>
      <c r="H13" s="423">
        <v>9321</v>
      </c>
      <c r="I13" s="423">
        <v>4777</v>
      </c>
      <c r="J13" s="423">
        <v>44797</v>
      </c>
      <c r="K13" s="423">
        <v>-2954</v>
      </c>
      <c r="L13" s="423">
        <v>38793</v>
      </c>
      <c r="M13" s="435">
        <v>9911</v>
      </c>
      <c r="N13" s="435">
        <v>7195</v>
      </c>
      <c r="O13" s="435"/>
      <c r="P13" s="435"/>
      <c r="Q13" s="435"/>
      <c r="R13" s="424">
        <v>24472</v>
      </c>
      <c r="S13" s="423">
        <v>562</v>
      </c>
      <c r="T13" s="424">
        <v>286</v>
      </c>
      <c r="AE13" s="415"/>
      <c r="AF13" s="415"/>
      <c r="AG13" s="415"/>
      <c r="AH13" s="415"/>
      <c r="AI13" s="415"/>
      <c r="AJ13" s="415"/>
      <c r="AK13" s="415"/>
      <c r="AL13" s="415"/>
      <c r="AM13" s="415"/>
      <c r="AN13" s="415"/>
      <c r="AO13" s="415"/>
      <c r="AP13" s="415"/>
    </row>
    <row r="14" spans="1:42" hidden="1">
      <c r="A14" s="414" t="s">
        <v>338</v>
      </c>
      <c r="B14" s="422">
        <f t="shared" si="0"/>
        <v>275170</v>
      </c>
      <c r="C14" s="531">
        <v>1445</v>
      </c>
      <c r="D14" s="423">
        <v>-371</v>
      </c>
      <c r="E14" s="423">
        <v>58</v>
      </c>
      <c r="F14" s="423">
        <v>862</v>
      </c>
      <c r="G14" s="423">
        <v>169884</v>
      </c>
      <c r="H14" s="423">
        <v>7279</v>
      </c>
      <c r="I14" s="423">
        <v>6288</v>
      </c>
      <c r="J14" s="423">
        <v>43742</v>
      </c>
      <c r="K14" s="423">
        <v>-12424</v>
      </c>
      <c r="L14" s="423">
        <v>37599</v>
      </c>
      <c r="M14" s="435">
        <v>9263</v>
      </c>
      <c r="N14" s="435">
        <v>7254</v>
      </c>
      <c r="O14" s="435"/>
      <c r="P14" s="435"/>
      <c r="Q14" s="435"/>
      <c r="R14" s="424">
        <v>20037</v>
      </c>
      <c r="S14" s="423">
        <v>516</v>
      </c>
      <c r="T14" s="424">
        <v>255</v>
      </c>
      <c r="AE14" s="415"/>
      <c r="AF14" s="415"/>
      <c r="AG14" s="415"/>
      <c r="AH14" s="415"/>
      <c r="AI14" s="415"/>
      <c r="AJ14" s="415"/>
      <c r="AK14" s="415"/>
      <c r="AL14" s="415"/>
      <c r="AM14" s="415"/>
      <c r="AN14" s="415"/>
      <c r="AO14" s="415"/>
      <c r="AP14" s="415"/>
    </row>
    <row r="15" spans="1:42" hidden="1">
      <c r="A15" s="414" t="s">
        <v>339</v>
      </c>
      <c r="B15" s="455">
        <f t="shared" si="0"/>
        <v>267556</v>
      </c>
      <c r="C15" s="532">
        <v>241</v>
      </c>
      <c r="D15" s="435">
        <v>-655</v>
      </c>
      <c r="E15" s="435">
        <v>58</v>
      </c>
      <c r="F15" s="435">
        <v>761</v>
      </c>
      <c r="G15" s="435">
        <v>167505</v>
      </c>
      <c r="H15" s="435">
        <v>6018</v>
      </c>
      <c r="I15" s="435">
        <v>6040</v>
      </c>
      <c r="J15" s="435">
        <v>42217</v>
      </c>
      <c r="K15" s="435">
        <v>-8770</v>
      </c>
      <c r="L15" s="435">
        <v>38497</v>
      </c>
      <c r="M15" s="435">
        <v>7728</v>
      </c>
      <c r="N15" s="435">
        <v>6746</v>
      </c>
      <c r="O15" s="435"/>
      <c r="P15" s="435"/>
      <c r="Q15" s="435"/>
      <c r="R15" s="458">
        <v>14892</v>
      </c>
      <c r="S15" s="435">
        <v>539</v>
      </c>
      <c r="T15" s="458">
        <v>213</v>
      </c>
      <c r="AE15" s="415"/>
      <c r="AF15" s="415"/>
      <c r="AG15" s="415"/>
      <c r="AH15" s="415"/>
      <c r="AI15" s="415"/>
      <c r="AJ15" s="415"/>
      <c r="AK15" s="415"/>
      <c r="AL15" s="415"/>
      <c r="AM15" s="415"/>
      <c r="AN15" s="415"/>
      <c r="AO15" s="415"/>
      <c r="AP15" s="415"/>
    </row>
    <row r="16" spans="1:42" hidden="1">
      <c r="A16" s="414" t="s">
        <v>340</v>
      </c>
      <c r="B16" s="455">
        <f t="shared" si="0"/>
        <v>276622</v>
      </c>
      <c r="C16" s="532">
        <v>319</v>
      </c>
      <c r="D16" s="435">
        <v>-563</v>
      </c>
      <c r="E16" s="435">
        <v>84</v>
      </c>
      <c r="F16" s="435">
        <v>1167</v>
      </c>
      <c r="G16" s="435">
        <v>173034</v>
      </c>
      <c r="H16" s="435">
        <v>6643</v>
      </c>
      <c r="I16" s="435">
        <v>5785</v>
      </c>
      <c r="J16" s="435">
        <v>43089</v>
      </c>
      <c r="K16" s="435">
        <v>-9879</v>
      </c>
      <c r="L16" s="435">
        <v>38719</v>
      </c>
      <c r="M16" s="435">
        <v>7074</v>
      </c>
      <c r="N16" s="435">
        <v>7310</v>
      </c>
      <c r="O16" s="435"/>
      <c r="P16" s="435"/>
      <c r="Q16" s="435"/>
      <c r="R16" s="458">
        <v>17486</v>
      </c>
      <c r="S16" s="435">
        <v>519</v>
      </c>
      <c r="T16" s="458">
        <v>219</v>
      </c>
      <c r="AE16" s="415"/>
      <c r="AF16" s="415"/>
      <c r="AG16" s="415"/>
      <c r="AH16" s="415"/>
      <c r="AI16" s="415"/>
      <c r="AJ16" s="415"/>
      <c r="AK16" s="415"/>
      <c r="AL16" s="415"/>
      <c r="AM16" s="415"/>
      <c r="AN16" s="415"/>
      <c r="AO16" s="415"/>
      <c r="AP16" s="415"/>
    </row>
    <row r="17" spans="1:42" hidden="1">
      <c r="A17" s="414" t="s">
        <v>341</v>
      </c>
      <c r="B17" s="455">
        <f t="shared" si="0"/>
        <v>260540</v>
      </c>
      <c r="C17" s="532">
        <v>798</v>
      </c>
      <c r="D17" s="435">
        <v>-467</v>
      </c>
      <c r="E17" s="435">
        <v>70</v>
      </c>
      <c r="F17" s="435">
        <v>1034</v>
      </c>
      <c r="G17" s="435">
        <v>163559</v>
      </c>
      <c r="H17" s="435">
        <v>4522</v>
      </c>
      <c r="I17" s="435">
        <v>2506</v>
      </c>
      <c r="J17" s="435">
        <v>41490</v>
      </c>
      <c r="K17" s="435">
        <v>-4686</v>
      </c>
      <c r="L17" s="435">
        <v>37359</v>
      </c>
      <c r="M17" s="435">
        <v>6327</v>
      </c>
      <c r="N17" s="435">
        <v>7387</v>
      </c>
      <c r="O17" s="435"/>
      <c r="P17" s="435"/>
      <c r="Q17" s="435"/>
      <c r="R17" s="458">
        <v>13688</v>
      </c>
      <c r="S17" s="435">
        <v>458</v>
      </c>
      <c r="T17" s="458">
        <v>209</v>
      </c>
      <c r="AE17" s="415"/>
      <c r="AF17" s="415"/>
      <c r="AG17" s="415"/>
      <c r="AH17" s="415"/>
      <c r="AI17" s="415"/>
      <c r="AJ17" s="415"/>
      <c r="AK17" s="415"/>
      <c r="AL17" s="415"/>
      <c r="AM17" s="415"/>
      <c r="AN17" s="415"/>
      <c r="AO17" s="415"/>
      <c r="AP17" s="415"/>
    </row>
    <row r="18" spans="1:42" hidden="1">
      <c r="A18" s="414" t="s">
        <v>342</v>
      </c>
      <c r="B18" s="455">
        <f t="shared" si="0"/>
        <v>266937</v>
      </c>
      <c r="C18" s="532">
        <v>792</v>
      </c>
      <c r="D18" s="435">
        <v>-284</v>
      </c>
      <c r="E18" s="435">
        <v>50</v>
      </c>
      <c r="F18" s="435">
        <v>1154</v>
      </c>
      <c r="G18" s="435">
        <v>165366</v>
      </c>
      <c r="H18" s="435">
        <v>7059</v>
      </c>
      <c r="I18" s="435">
        <v>4963</v>
      </c>
      <c r="J18" s="435">
        <v>42113</v>
      </c>
      <c r="K18" s="435">
        <v>-1339</v>
      </c>
      <c r="L18" s="435">
        <v>38408</v>
      </c>
      <c r="M18" s="435">
        <v>8281</v>
      </c>
      <c r="N18" s="435">
        <v>7601</v>
      </c>
      <c r="O18" s="435"/>
      <c r="P18" s="435"/>
      <c r="Q18" s="435"/>
      <c r="R18" s="458">
        <v>7959</v>
      </c>
      <c r="S18" s="435">
        <v>483</v>
      </c>
      <c r="T18" s="458">
        <v>213</v>
      </c>
      <c r="AE18" s="415"/>
      <c r="AF18" s="415"/>
      <c r="AG18" s="415"/>
      <c r="AH18" s="415"/>
      <c r="AI18" s="415"/>
      <c r="AJ18" s="415"/>
      <c r="AK18" s="415"/>
      <c r="AL18" s="415"/>
      <c r="AM18" s="415"/>
      <c r="AN18" s="415"/>
      <c r="AO18" s="415"/>
      <c r="AP18" s="415"/>
    </row>
    <row r="19" spans="1:42" hidden="1">
      <c r="A19" s="447" t="s">
        <v>366</v>
      </c>
      <c r="B19" s="456">
        <f t="shared" si="0"/>
        <v>305569</v>
      </c>
      <c r="C19" s="533">
        <v>452</v>
      </c>
      <c r="D19" s="457">
        <v>-431</v>
      </c>
      <c r="E19" s="457">
        <v>139</v>
      </c>
      <c r="F19" s="457">
        <v>1685</v>
      </c>
      <c r="G19" s="457">
        <v>181118</v>
      </c>
      <c r="H19" s="457">
        <v>11225</v>
      </c>
      <c r="I19" s="457">
        <v>5552</v>
      </c>
      <c r="J19" s="457">
        <v>47482</v>
      </c>
      <c r="K19" s="457">
        <v>1522</v>
      </c>
      <c r="L19" s="457">
        <v>39609</v>
      </c>
      <c r="M19" s="457">
        <v>9625</v>
      </c>
      <c r="N19" s="457">
        <v>10376</v>
      </c>
      <c r="O19" s="457"/>
      <c r="P19" s="457"/>
      <c r="Q19" s="457"/>
      <c r="R19" s="459">
        <v>16493</v>
      </c>
      <c r="S19" s="457">
        <v>506</v>
      </c>
      <c r="T19" s="459">
        <v>217</v>
      </c>
      <c r="AE19" s="415"/>
      <c r="AF19" s="415"/>
      <c r="AG19" s="415"/>
      <c r="AH19" s="415"/>
      <c r="AI19" s="415"/>
      <c r="AJ19" s="415"/>
      <c r="AK19" s="415"/>
      <c r="AL19" s="415"/>
      <c r="AM19" s="415"/>
      <c r="AN19" s="415"/>
      <c r="AO19" s="415"/>
      <c r="AP19" s="415"/>
    </row>
    <row r="20" spans="1:42" ht="13.5">
      <c r="A20" s="414" t="s">
        <v>480</v>
      </c>
      <c r="B20" s="455">
        <f>SUM(C20:L20,O20:T20)</f>
        <v>304822</v>
      </c>
      <c r="C20" s="534">
        <v>1402</v>
      </c>
      <c r="D20" s="535">
        <v>46</v>
      </c>
      <c r="E20" s="535">
        <v>1353</v>
      </c>
      <c r="F20" s="535">
        <v>2184</v>
      </c>
      <c r="G20" s="535">
        <v>191134</v>
      </c>
      <c r="H20" s="535">
        <v>13477</v>
      </c>
      <c r="I20" s="535">
        <v>13223</v>
      </c>
      <c r="J20" s="535">
        <v>52865</v>
      </c>
      <c r="K20" s="535">
        <v>-3401</v>
      </c>
      <c r="L20" s="535">
        <v>12636</v>
      </c>
      <c r="M20" s="535">
        <v>16140</v>
      </c>
      <c r="N20" s="535">
        <v>10662</v>
      </c>
      <c r="O20" s="535">
        <v>887</v>
      </c>
      <c r="P20" s="535">
        <v>960</v>
      </c>
      <c r="Q20" s="535">
        <v>-17266</v>
      </c>
      <c r="R20" s="536">
        <v>35322</v>
      </c>
      <c r="S20" s="435"/>
      <c r="T20" s="458"/>
      <c r="AE20" s="415"/>
      <c r="AF20" s="415"/>
      <c r="AG20" s="415"/>
      <c r="AH20" s="415"/>
      <c r="AI20" s="415"/>
      <c r="AJ20" s="415"/>
      <c r="AK20" s="415"/>
      <c r="AL20" s="415"/>
      <c r="AM20" s="415"/>
      <c r="AN20" s="415"/>
      <c r="AO20" s="415"/>
      <c r="AP20" s="415"/>
    </row>
    <row r="21" spans="1:42" ht="13.5">
      <c r="A21" s="414" t="s">
        <v>481</v>
      </c>
      <c r="B21" s="455">
        <f>SUM(C21:L21,O21:T21)</f>
        <v>304858</v>
      </c>
      <c r="C21" s="534">
        <v>2076</v>
      </c>
      <c r="D21" s="535">
        <v>106</v>
      </c>
      <c r="E21" s="535">
        <v>1302</v>
      </c>
      <c r="F21" s="535">
        <v>1565</v>
      </c>
      <c r="G21" s="535">
        <v>180479</v>
      </c>
      <c r="H21" s="535">
        <v>15481</v>
      </c>
      <c r="I21" s="535">
        <v>14869</v>
      </c>
      <c r="J21" s="535">
        <v>55279</v>
      </c>
      <c r="K21" s="535">
        <v>-1116</v>
      </c>
      <c r="L21" s="535">
        <v>12754</v>
      </c>
      <c r="M21" s="535">
        <v>17362</v>
      </c>
      <c r="N21" s="535">
        <v>11360</v>
      </c>
      <c r="O21" s="535">
        <v>884</v>
      </c>
      <c r="P21" s="535">
        <v>1114</v>
      </c>
      <c r="Q21" s="535">
        <v>-17603</v>
      </c>
      <c r="R21" s="536">
        <v>37668</v>
      </c>
      <c r="S21" s="435"/>
      <c r="T21" s="458"/>
      <c r="AE21" s="415"/>
      <c r="AF21" s="415"/>
      <c r="AG21" s="415"/>
      <c r="AH21" s="415"/>
      <c r="AI21" s="415"/>
      <c r="AJ21" s="415"/>
      <c r="AK21" s="415"/>
      <c r="AL21" s="415"/>
      <c r="AM21" s="415"/>
      <c r="AN21" s="415"/>
      <c r="AO21" s="415"/>
      <c r="AP21" s="415"/>
    </row>
    <row r="22" spans="1:42" ht="13.5">
      <c r="A22" s="447" t="s">
        <v>482</v>
      </c>
      <c r="B22" s="456">
        <f>SUM(C22:L22,O22:T22)</f>
        <v>314880</v>
      </c>
      <c r="C22" s="537">
        <v>1738</v>
      </c>
      <c r="D22" s="538">
        <v>59</v>
      </c>
      <c r="E22" s="538">
        <v>1195</v>
      </c>
      <c r="F22" s="538">
        <v>2654</v>
      </c>
      <c r="G22" s="538">
        <v>189916</v>
      </c>
      <c r="H22" s="538">
        <v>15790</v>
      </c>
      <c r="I22" s="538">
        <v>13647</v>
      </c>
      <c r="J22" s="538">
        <v>53730</v>
      </c>
      <c r="K22" s="538">
        <v>-221</v>
      </c>
      <c r="L22" s="538">
        <v>12918</v>
      </c>
      <c r="M22" s="538">
        <v>17966</v>
      </c>
      <c r="N22" s="538">
        <v>11122</v>
      </c>
      <c r="O22" s="538">
        <v>890</v>
      </c>
      <c r="P22" s="538">
        <v>1159</v>
      </c>
      <c r="Q22" s="538">
        <v>-21768</v>
      </c>
      <c r="R22" s="539">
        <v>43173</v>
      </c>
      <c r="S22" s="457"/>
      <c r="T22" s="459"/>
      <c r="AE22" s="415"/>
      <c r="AF22" s="415"/>
      <c r="AG22" s="415"/>
      <c r="AH22" s="415"/>
      <c r="AI22" s="415"/>
      <c r="AJ22" s="415"/>
      <c r="AK22" s="415"/>
      <c r="AL22" s="415"/>
      <c r="AM22" s="415"/>
      <c r="AN22" s="415"/>
      <c r="AO22" s="415"/>
      <c r="AP22" s="415"/>
    </row>
    <row r="23" spans="1:42">
      <c r="A23" s="409" t="s">
        <v>483</v>
      </c>
      <c r="AE23" s="415"/>
      <c r="AF23" s="415"/>
      <c r="AG23" s="415"/>
      <c r="AH23" s="415"/>
      <c r="AI23" s="415"/>
      <c r="AJ23" s="415"/>
      <c r="AK23" s="415"/>
      <c r="AL23" s="415"/>
      <c r="AM23" s="415"/>
      <c r="AN23" s="415"/>
      <c r="AO23" s="415"/>
      <c r="AP23" s="415"/>
    </row>
    <row r="24" spans="1:42">
      <c r="AE24" s="415"/>
      <c r="AF24" s="415"/>
      <c r="AG24" s="415"/>
      <c r="AH24" s="415"/>
      <c r="AI24" s="415"/>
      <c r="AJ24" s="415"/>
      <c r="AK24" s="415"/>
      <c r="AL24" s="415"/>
      <c r="AM24" s="415"/>
      <c r="AN24" s="415"/>
      <c r="AO24" s="415"/>
      <c r="AP24" s="415"/>
    </row>
    <row r="25" spans="1:42">
      <c r="AE25" s="415"/>
      <c r="AF25" s="415"/>
      <c r="AG25" s="415"/>
      <c r="AH25" s="415"/>
      <c r="AI25" s="415"/>
      <c r="AJ25" s="415"/>
      <c r="AK25" s="415"/>
      <c r="AL25" s="415"/>
      <c r="AM25" s="415"/>
      <c r="AN25" s="415"/>
      <c r="AO25" s="415"/>
      <c r="AP25" s="415"/>
    </row>
    <row r="26" spans="1:42" ht="14.25">
      <c r="A26" s="444" t="s">
        <v>359</v>
      </c>
    </row>
    <row r="27" spans="1:42">
      <c r="T27" s="439" t="s">
        <v>369</v>
      </c>
    </row>
    <row r="28" spans="1:42" ht="15.95" customHeight="1">
      <c r="A28" s="410"/>
      <c r="B28" s="481" t="s">
        <v>360</v>
      </c>
      <c r="C28" s="591" t="s">
        <v>372</v>
      </c>
      <c r="D28" s="592"/>
      <c r="E28" s="592"/>
      <c r="F28" s="592"/>
      <c r="G28" s="592"/>
      <c r="H28" s="592"/>
      <c r="I28" s="592"/>
      <c r="J28" s="592"/>
      <c r="K28" s="592"/>
      <c r="L28" s="592"/>
      <c r="M28" s="592"/>
      <c r="N28" s="592"/>
      <c r="O28" s="592"/>
      <c r="P28" s="592"/>
      <c r="Q28" s="592"/>
      <c r="R28" s="592"/>
      <c r="S28" s="592"/>
      <c r="T28" s="593"/>
    </row>
    <row r="29" spans="1:42" ht="15.95" customHeight="1">
      <c r="A29" s="412"/>
      <c r="B29" s="604" t="s">
        <v>361</v>
      </c>
      <c r="C29" s="602" t="s">
        <v>346</v>
      </c>
      <c r="D29" s="594" t="s">
        <v>347</v>
      </c>
      <c r="E29" s="594" t="s">
        <v>348</v>
      </c>
      <c r="F29" s="594" t="s">
        <v>349</v>
      </c>
      <c r="G29" s="594" t="s">
        <v>350</v>
      </c>
      <c r="H29" s="594" t="s">
        <v>351</v>
      </c>
      <c r="I29" s="596" t="s">
        <v>485</v>
      </c>
      <c r="J29" s="594" t="s">
        <v>353</v>
      </c>
      <c r="K29" s="594" t="s">
        <v>354</v>
      </c>
      <c r="L29" s="594" t="s">
        <v>355</v>
      </c>
      <c r="M29" s="594" t="s">
        <v>357</v>
      </c>
      <c r="N29" s="594" t="s">
        <v>358</v>
      </c>
      <c r="O29" s="594" t="s">
        <v>486</v>
      </c>
      <c r="P29" s="594" t="s">
        <v>487</v>
      </c>
      <c r="Q29" s="594" t="s">
        <v>488</v>
      </c>
      <c r="R29" s="598" t="s">
        <v>370</v>
      </c>
      <c r="S29" s="600" t="s">
        <v>371</v>
      </c>
      <c r="T29" s="601" t="s">
        <v>362</v>
      </c>
      <c r="U29" s="418" t="s">
        <v>363</v>
      </c>
    </row>
    <row r="30" spans="1:42" ht="15.95" customHeight="1">
      <c r="A30" s="425"/>
      <c r="B30" s="605"/>
      <c r="C30" s="603"/>
      <c r="D30" s="595"/>
      <c r="E30" s="595"/>
      <c r="F30" s="595"/>
      <c r="G30" s="595"/>
      <c r="H30" s="595"/>
      <c r="I30" s="597"/>
      <c r="J30" s="595"/>
      <c r="K30" s="595"/>
      <c r="L30" s="595"/>
      <c r="M30" s="595"/>
      <c r="N30" s="595"/>
      <c r="O30" s="595"/>
      <c r="P30" s="595"/>
      <c r="Q30" s="595"/>
      <c r="R30" s="599"/>
      <c r="S30" s="597"/>
      <c r="T30" s="599"/>
    </row>
    <row r="31" spans="1:42" hidden="1">
      <c r="A31" s="411" t="s">
        <v>330</v>
      </c>
      <c r="B31" s="419">
        <f t="shared" ref="B31:B44" si="1">SUM(C31:L31)+SUM(M31:T31)</f>
        <v>4425765</v>
      </c>
      <c r="C31" s="530">
        <v>82372</v>
      </c>
      <c r="D31" s="420">
        <v>8840</v>
      </c>
      <c r="E31" s="420">
        <v>22805</v>
      </c>
      <c r="F31" s="420">
        <v>19447</v>
      </c>
      <c r="G31" s="420">
        <v>981417</v>
      </c>
      <c r="H31" s="420">
        <v>351612</v>
      </c>
      <c r="I31" s="420">
        <v>164650</v>
      </c>
      <c r="J31" s="420">
        <v>461262</v>
      </c>
      <c r="K31" s="420">
        <v>172232</v>
      </c>
      <c r="L31" s="420">
        <v>435797</v>
      </c>
      <c r="M31" s="472">
        <v>180302</v>
      </c>
      <c r="N31" s="472">
        <v>131360</v>
      </c>
      <c r="O31" s="472"/>
      <c r="P31" s="472"/>
      <c r="Q31" s="472"/>
      <c r="R31" s="421">
        <v>840146</v>
      </c>
      <c r="S31" s="420">
        <v>486335</v>
      </c>
      <c r="T31" s="421">
        <v>87188</v>
      </c>
      <c r="AE31" s="415"/>
      <c r="AF31" s="415"/>
      <c r="AG31" s="415"/>
      <c r="AH31" s="415"/>
      <c r="AI31" s="415"/>
      <c r="AJ31" s="415"/>
      <c r="AK31" s="415"/>
      <c r="AL31" s="415"/>
      <c r="AM31" s="415"/>
      <c r="AN31" s="415"/>
      <c r="AO31" s="415"/>
      <c r="AP31" s="415"/>
    </row>
    <row r="32" spans="1:42" hidden="1">
      <c r="A32" s="412" t="s">
        <v>331</v>
      </c>
      <c r="B32" s="422">
        <f t="shared" si="1"/>
        <v>4396974</v>
      </c>
      <c r="C32" s="531">
        <v>83109</v>
      </c>
      <c r="D32" s="423">
        <v>8235</v>
      </c>
      <c r="E32" s="423">
        <v>21768</v>
      </c>
      <c r="F32" s="423">
        <v>16617</v>
      </c>
      <c r="G32" s="423">
        <v>1019648</v>
      </c>
      <c r="H32" s="423">
        <v>319118</v>
      </c>
      <c r="I32" s="423">
        <v>152638</v>
      </c>
      <c r="J32" s="423">
        <v>446460</v>
      </c>
      <c r="K32" s="423">
        <v>186445</v>
      </c>
      <c r="L32" s="423">
        <v>430788</v>
      </c>
      <c r="M32" s="435">
        <v>180759</v>
      </c>
      <c r="N32" s="435">
        <v>131914</v>
      </c>
      <c r="O32" s="435"/>
      <c r="P32" s="435"/>
      <c r="Q32" s="435"/>
      <c r="R32" s="424">
        <v>830490</v>
      </c>
      <c r="S32" s="423">
        <v>480195</v>
      </c>
      <c r="T32" s="424">
        <v>88790</v>
      </c>
      <c r="AE32" s="415"/>
      <c r="AF32" s="415"/>
      <c r="AG32" s="415"/>
      <c r="AH32" s="415"/>
      <c r="AI32" s="415"/>
      <c r="AJ32" s="415"/>
      <c r="AK32" s="415"/>
      <c r="AL32" s="415"/>
      <c r="AM32" s="415"/>
      <c r="AN32" s="415"/>
      <c r="AO32" s="415"/>
      <c r="AP32" s="415"/>
    </row>
    <row r="33" spans="1:42" hidden="1">
      <c r="A33" s="412" t="s">
        <v>332</v>
      </c>
      <c r="B33" s="422">
        <f t="shared" si="1"/>
        <v>4501397</v>
      </c>
      <c r="C33" s="531">
        <v>81618</v>
      </c>
      <c r="D33" s="423">
        <v>8471</v>
      </c>
      <c r="E33" s="423">
        <v>18809</v>
      </c>
      <c r="F33" s="423">
        <v>15344</v>
      </c>
      <c r="G33" s="423">
        <v>1128101</v>
      </c>
      <c r="H33" s="423">
        <v>340428</v>
      </c>
      <c r="I33" s="423">
        <v>149870</v>
      </c>
      <c r="J33" s="423">
        <v>430178</v>
      </c>
      <c r="K33" s="423">
        <v>189798</v>
      </c>
      <c r="L33" s="423">
        <v>430499</v>
      </c>
      <c r="M33" s="435">
        <v>181438</v>
      </c>
      <c r="N33" s="435">
        <v>133492</v>
      </c>
      <c r="O33" s="435"/>
      <c r="P33" s="435"/>
      <c r="Q33" s="435"/>
      <c r="R33" s="424">
        <v>830450</v>
      </c>
      <c r="S33" s="423">
        <v>477954</v>
      </c>
      <c r="T33" s="424">
        <v>84947</v>
      </c>
      <c r="AE33" s="415"/>
      <c r="AF33" s="415"/>
      <c r="AG33" s="415"/>
      <c r="AH33" s="415"/>
      <c r="AI33" s="415"/>
      <c r="AJ33" s="415"/>
      <c r="AK33" s="415"/>
      <c r="AL33" s="415"/>
      <c r="AM33" s="415"/>
      <c r="AN33" s="415"/>
      <c r="AO33" s="415"/>
      <c r="AP33" s="415"/>
    </row>
    <row r="34" spans="1:42" hidden="1">
      <c r="A34" s="412" t="s">
        <v>333</v>
      </c>
      <c r="B34" s="422">
        <f t="shared" si="1"/>
        <v>4543879</v>
      </c>
      <c r="C34" s="531">
        <v>72686</v>
      </c>
      <c r="D34" s="423">
        <v>8039</v>
      </c>
      <c r="E34" s="423">
        <v>18008</v>
      </c>
      <c r="F34" s="423">
        <v>13475</v>
      </c>
      <c r="G34" s="423">
        <v>1232557</v>
      </c>
      <c r="H34" s="423">
        <v>296342</v>
      </c>
      <c r="I34" s="423">
        <v>153253</v>
      </c>
      <c r="J34" s="423">
        <v>423580</v>
      </c>
      <c r="K34" s="423">
        <v>177642</v>
      </c>
      <c r="L34" s="423">
        <v>438413</v>
      </c>
      <c r="M34" s="435">
        <v>182107</v>
      </c>
      <c r="N34" s="435">
        <v>131702</v>
      </c>
      <c r="O34" s="435"/>
      <c r="P34" s="435"/>
      <c r="Q34" s="435"/>
      <c r="R34" s="424">
        <v>827428</v>
      </c>
      <c r="S34" s="423">
        <v>482499</v>
      </c>
      <c r="T34" s="424">
        <v>86148</v>
      </c>
      <c r="AE34" s="415"/>
      <c r="AF34" s="415"/>
      <c r="AG34" s="415"/>
      <c r="AH34" s="415"/>
      <c r="AI34" s="415"/>
      <c r="AJ34" s="415"/>
      <c r="AK34" s="415"/>
      <c r="AL34" s="415"/>
      <c r="AM34" s="415"/>
      <c r="AN34" s="415"/>
      <c r="AO34" s="415"/>
      <c r="AP34" s="415"/>
    </row>
    <row r="35" spans="1:42" hidden="1">
      <c r="A35" s="412" t="s">
        <v>334</v>
      </c>
      <c r="B35" s="422">
        <f t="shared" si="1"/>
        <v>4313705</v>
      </c>
      <c r="C35" s="531">
        <v>71449</v>
      </c>
      <c r="D35" s="423">
        <v>7066</v>
      </c>
      <c r="E35" s="423">
        <v>16850</v>
      </c>
      <c r="F35" s="423">
        <v>14654</v>
      </c>
      <c r="G35" s="423">
        <v>1122181</v>
      </c>
      <c r="H35" s="423">
        <v>248149</v>
      </c>
      <c r="I35" s="423">
        <v>147944</v>
      </c>
      <c r="J35" s="423">
        <v>404690</v>
      </c>
      <c r="K35" s="423">
        <v>194372</v>
      </c>
      <c r="L35" s="423">
        <v>444873</v>
      </c>
      <c r="M35" s="435">
        <v>184649</v>
      </c>
      <c r="N35" s="435">
        <v>123847</v>
      </c>
      <c r="O35" s="435"/>
      <c r="P35" s="435"/>
      <c r="Q35" s="435"/>
      <c r="R35" s="424">
        <v>771778</v>
      </c>
      <c r="S35" s="423">
        <v>472790</v>
      </c>
      <c r="T35" s="424">
        <v>88413</v>
      </c>
      <c r="AE35" s="415"/>
      <c r="AF35" s="415"/>
      <c r="AG35" s="415"/>
      <c r="AH35" s="415"/>
      <c r="AI35" s="415"/>
      <c r="AJ35" s="415"/>
      <c r="AK35" s="415"/>
      <c r="AL35" s="415"/>
      <c r="AM35" s="415"/>
      <c r="AN35" s="415"/>
      <c r="AO35" s="415"/>
      <c r="AP35" s="415"/>
    </row>
    <row r="36" spans="1:42" hidden="1">
      <c r="A36" s="412" t="s">
        <v>335</v>
      </c>
      <c r="B36" s="422">
        <f t="shared" si="1"/>
        <v>4340944</v>
      </c>
      <c r="C36" s="531">
        <v>68106</v>
      </c>
      <c r="D36" s="423">
        <v>7587</v>
      </c>
      <c r="E36" s="423">
        <v>18129</v>
      </c>
      <c r="F36" s="423">
        <v>14819</v>
      </c>
      <c r="G36" s="423">
        <v>1077379</v>
      </c>
      <c r="H36" s="423">
        <v>281722</v>
      </c>
      <c r="I36" s="423">
        <v>145935</v>
      </c>
      <c r="J36" s="423">
        <v>394304</v>
      </c>
      <c r="K36" s="423">
        <v>191674</v>
      </c>
      <c r="L36" s="423">
        <v>460645</v>
      </c>
      <c r="M36" s="435">
        <v>192164</v>
      </c>
      <c r="N36" s="435">
        <v>123977</v>
      </c>
      <c r="O36" s="435"/>
      <c r="P36" s="435"/>
      <c r="Q36" s="435"/>
      <c r="R36" s="424">
        <v>797598</v>
      </c>
      <c r="S36" s="423">
        <v>471705</v>
      </c>
      <c r="T36" s="424">
        <v>95200</v>
      </c>
      <c r="AE36" s="415"/>
      <c r="AF36" s="415"/>
      <c r="AG36" s="415"/>
      <c r="AH36" s="415"/>
      <c r="AI36" s="415"/>
      <c r="AJ36" s="415"/>
      <c r="AK36" s="415"/>
      <c r="AL36" s="415"/>
      <c r="AM36" s="415"/>
      <c r="AN36" s="415"/>
      <c r="AO36" s="415"/>
      <c r="AP36" s="415"/>
    </row>
    <row r="37" spans="1:42" hidden="1">
      <c r="A37" s="412" t="s">
        <v>336</v>
      </c>
      <c r="B37" s="422">
        <f t="shared" si="1"/>
        <v>4330668</v>
      </c>
      <c r="C37" s="531">
        <v>68178</v>
      </c>
      <c r="D37" s="423">
        <v>8800</v>
      </c>
      <c r="E37" s="423">
        <v>18397</v>
      </c>
      <c r="F37" s="423">
        <v>14799</v>
      </c>
      <c r="G37" s="423">
        <v>1061813</v>
      </c>
      <c r="H37" s="423">
        <v>252238</v>
      </c>
      <c r="I37" s="423">
        <v>141244</v>
      </c>
      <c r="J37" s="423">
        <v>387982</v>
      </c>
      <c r="K37" s="423">
        <v>193166</v>
      </c>
      <c r="L37" s="423">
        <v>469517</v>
      </c>
      <c r="M37" s="435">
        <v>204524</v>
      </c>
      <c r="N37" s="435">
        <v>124228</v>
      </c>
      <c r="O37" s="435"/>
      <c r="P37" s="435"/>
      <c r="Q37" s="435"/>
      <c r="R37" s="424">
        <v>816690</v>
      </c>
      <c r="S37" s="423">
        <v>476486</v>
      </c>
      <c r="T37" s="424">
        <v>92606</v>
      </c>
      <c r="AE37" s="415"/>
      <c r="AF37" s="415"/>
      <c r="AG37" s="415"/>
      <c r="AH37" s="415"/>
      <c r="AI37" s="415"/>
      <c r="AJ37" s="415"/>
      <c r="AK37" s="415"/>
      <c r="AL37" s="415"/>
      <c r="AM37" s="415"/>
      <c r="AN37" s="415"/>
      <c r="AO37" s="415"/>
      <c r="AP37" s="415"/>
    </row>
    <row r="38" spans="1:42" hidden="1">
      <c r="A38" s="414" t="s">
        <v>337</v>
      </c>
      <c r="B38" s="422">
        <f t="shared" si="1"/>
        <v>4261274</v>
      </c>
      <c r="C38" s="531">
        <v>67914</v>
      </c>
      <c r="D38" s="423">
        <v>7897</v>
      </c>
      <c r="E38" s="423">
        <v>15459</v>
      </c>
      <c r="F38" s="423">
        <v>13630</v>
      </c>
      <c r="G38" s="423">
        <v>1097794</v>
      </c>
      <c r="H38" s="423">
        <v>236632</v>
      </c>
      <c r="I38" s="423">
        <v>142488</v>
      </c>
      <c r="J38" s="423">
        <v>385188</v>
      </c>
      <c r="K38" s="423">
        <v>151263</v>
      </c>
      <c r="L38" s="423">
        <v>476208</v>
      </c>
      <c r="M38" s="435">
        <v>190084</v>
      </c>
      <c r="N38" s="435">
        <v>121951</v>
      </c>
      <c r="O38" s="435"/>
      <c r="P38" s="435"/>
      <c r="Q38" s="435"/>
      <c r="R38" s="424">
        <v>794157</v>
      </c>
      <c r="S38" s="423">
        <v>470326</v>
      </c>
      <c r="T38" s="424">
        <v>90283</v>
      </c>
      <c r="AE38" s="415"/>
      <c r="AF38" s="415"/>
      <c r="AG38" s="415"/>
      <c r="AH38" s="415"/>
      <c r="AI38" s="415"/>
      <c r="AJ38" s="415"/>
      <c r="AK38" s="415"/>
      <c r="AL38" s="415"/>
      <c r="AM38" s="415"/>
      <c r="AN38" s="415"/>
      <c r="AO38" s="415"/>
      <c r="AP38" s="415"/>
    </row>
    <row r="39" spans="1:42" hidden="1">
      <c r="A39" s="414" t="s">
        <v>338</v>
      </c>
      <c r="B39" s="422">
        <f t="shared" si="1"/>
        <v>3982187</v>
      </c>
      <c r="C39" s="531">
        <v>66584</v>
      </c>
      <c r="D39" s="423">
        <v>6934</v>
      </c>
      <c r="E39" s="423">
        <v>15989</v>
      </c>
      <c r="F39" s="423">
        <v>10982</v>
      </c>
      <c r="G39" s="423">
        <v>878198</v>
      </c>
      <c r="H39" s="423">
        <v>207065</v>
      </c>
      <c r="I39" s="423">
        <v>141234</v>
      </c>
      <c r="J39" s="423">
        <v>392709</v>
      </c>
      <c r="K39" s="423">
        <v>147073</v>
      </c>
      <c r="L39" s="423">
        <v>488882</v>
      </c>
      <c r="M39" s="435">
        <v>164646</v>
      </c>
      <c r="N39" s="435">
        <v>122183</v>
      </c>
      <c r="O39" s="435"/>
      <c r="P39" s="435"/>
      <c r="Q39" s="435"/>
      <c r="R39" s="424">
        <v>794093</v>
      </c>
      <c r="S39" s="423">
        <v>458509</v>
      </c>
      <c r="T39" s="424">
        <v>87106</v>
      </c>
      <c r="AE39" s="415"/>
      <c r="AF39" s="415"/>
      <c r="AG39" s="415"/>
      <c r="AH39" s="415"/>
      <c r="AI39" s="415"/>
      <c r="AJ39" s="415"/>
      <c r="AK39" s="415"/>
      <c r="AL39" s="415"/>
      <c r="AM39" s="415"/>
      <c r="AN39" s="415"/>
      <c r="AO39" s="415"/>
      <c r="AP39" s="415"/>
    </row>
    <row r="40" spans="1:42" hidden="1">
      <c r="A40" s="414" t="s">
        <v>339</v>
      </c>
      <c r="B40" s="455">
        <f t="shared" si="1"/>
        <v>4155707</v>
      </c>
      <c r="C40" s="532">
        <v>68692</v>
      </c>
      <c r="D40" s="435">
        <v>7271</v>
      </c>
      <c r="E40" s="435">
        <v>17156</v>
      </c>
      <c r="F40" s="435">
        <v>11427</v>
      </c>
      <c r="G40" s="435">
        <v>1001264</v>
      </c>
      <c r="H40" s="435">
        <v>229498</v>
      </c>
      <c r="I40" s="435">
        <v>148320</v>
      </c>
      <c r="J40" s="435">
        <v>392526</v>
      </c>
      <c r="K40" s="435">
        <v>147762</v>
      </c>
      <c r="L40" s="435">
        <v>494763</v>
      </c>
      <c r="M40" s="435">
        <v>184131</v>
      </c>
      <c r="N40" s="435">
        <v>121600</v>
      </c>
      <c r="O40" s="435"/>
      <c r="P40" s="435"/>
      <c r="Q40" s="435"/>
      <c r="R40" s="458">
        <v>784869</v>
      </c>
      <c r="S40" s="435">
        <v>454544</v>
      </c>
      <c r="T40" s="458">
        <v>91884</v>
      </c>
      <c r="AE40" s="415"/>
      <c r="AF40" s="415"/>
      <c r="AG40" s="415"/>
      <c r="AH40" s="415"/>
      <c r="AI40" s="415"/>
      <c r="AJ40" s="415"/>
      <c r="AK40" s="415"/>
      <c r="AL40" s="415"/>
      <c r="AM40" s="415"/>
      <c r="AN40" s="415"/>
      <c r="AO40" s="415"/>
      <c r="AP40" s="415"/>
    </row>
    <row r="41" spans="1:42" hidden="1">
      <c r="A41" s="414" t="s">
        <v>340</v>
      </c>
      <c r="B41" s="455">
        <f t="shared" si="1"/>
        <v>4069531</v>
      </c>
      <c r="C41" s="532">
        <v>70628</v>
      </c>
      <c r="D41" s="435">
        <v>7538</v>
      </c>
      <c r="E41" s="435">
        <v>16158</v>
      </c>
      <c r="F41" s="435">
        <v>12105</v>
      </c>
      <c r="G41" s="435">
        <v>940655</v>
      </c>
      <c r="H41" s="435">
        <v>242118</v>
      </c>
      <c r="I41" s="435">
        <v>137849</v>
      </c>
      <c r="J41" s="435">
        <v>374412</v>
      </c>
      <c r="K41" s="435">
        <v>143395</v>
      </c>
      <c r="L41" s="435">
        <v>493885</v>
      </c>
      <c r="M41" s="435">
        <v>187037</v>
      </c>
      <c r="N41" s="435">
        <v>129018</v>
      </c>
      <c r="O41" s="435"/>
      <c r="P41" s="435"/>
      <c r="Q41" s="435"/>
      <c r="R41" s="458">
        <v>764867</v>
      </c>
      <c r="S41" s="435">
        <v>450425</v>
      </c>
      <c r="T41" s="458">
        <v>99441</v>
      </c>
      <c r="AE41" s="415"/>
      <c r="AF41" s="415"/>
      <c r="AG41" s="415"/>
      <c r="AH41" s="415"/>
      <c r="AI41" s="415"/>
      <c r="AJ41" s="415"/>
      <c r="AK41" s="415"/>
      <c r="AL41" s="415"/>
      <c r="AM41" s="415"/>
      <c r="AN41" s="415"/>
      <c r="AO41" s="415"/>
      <c r="AP41" s="415"/>
    </row>
    <row r="42" spans="1:42" hidden="1">
      <c r="A42" s="414" t="s">
        <v>341</v>
      </c>
      <c r="B42" s="455">
        <f t="shared" si="1"/>
        <v>4062256</v>
      </c>
      <c r="C42" s="532">
        <v>70722</v>
      </c>
      <c r="D42" s="435">
        <v>7089</v>
      </c>
      <c r="E42" s="435">
        <v>14396</v>
      </c>
      <c r="F42" s="435">
        <v>11159</v>
      </c>
      <c r="G42" s="435">
        <v>966999</v>
      </c>
      <c r="H42" s="435">
        <v>242386</v>
      </c>
      <c r="I42" s="435">
        <v>132003</v>
      </c>
      <c r="J42" s="435">
        <v>359055</v>
      </c>
      <c r="K42" s="435">
        <v>139293</v>
      </c>
      <c r="L42" s="435">
        <v>497554</v>
      </c>
      <c r="M42" s="435">
        <v>174071</v>
      </c>
      <c r="N42" s="435">
        <v>131300</v>
      </c>
      <c r="O42" s="435"/>
      <c r="P42" s="435"/>
      <c r="Q42" s="435"/>
      <c r="R42" s="458">
        <v>772816</v>
      </c>
      <c r="S42" s="435">
        <v>441347</v>
      </c>
      <c r="T42" s="458">
        <v>102066</v>
      </c>
      <c r="AE42" s="415"/>
      <c r="AF42" s="415"/>
      <c r="AG42" s="415"/>
      <c r="AH42" s="415"/>
      <c r="AI42" s="415"/>
      <c r="AJ42" s="415"/>
      <c r="AK42" s="415"/>
      <c r="AL42" s="415"/>
      <c r="AM42" s="415"/>
      <c r="AN42" s="415"/>
      <c r="AO42" s="415"/>
      <c r="AP42" s="415"/>
    </row>
    <row r="43" spans="1:42" hidden="1">
      <c r="A43" s="414" t="s">
        <v>342</v>
      </c>
      <c r="B43" s="455">
        <f t="shared" si="1"/>
        <v>4036471</v>
      </c>
      <c r="C43" s="532">
        <v>68814</v>
      </c>
      <c r="D43" s="435">
        <v>7355</v>
      </c>
      <c r="E43" s="435">
        <v>13760</v>
      </c>
      <c r="F43" s="435">
        <v>12281</v>
      </c>
      <c r="G43" s="435">
        <v>905556</v>
      </c>
      <c r="H43" s="435">
        <v>264288</v>
      </c>
      <c r="I43" s="435">
        <v>167603</v>
      </c>
      <c r="J43" s="435">
        <v>355720</v>
      </c>
      <c r="K43" s="435">
        <v>138477</v>
      </c>
      <c r="L43" s="435">
        <v>498014</v>
      </c>
      <c r="M43" s="435">
        <v>171149</v>
      </c>
      <c r="N43" s="435">
        <v>135600</v>
      </c>
      <c r="O43" s="435"/>
      <c r="P43" s="435"/>
      <c r="Q43" s="435"/>
      <c r="R43" s="458">
        <v>771871</v>
      </c>
      <c r="S43" s="435">
        <v>428164</v>
      </c>
      <c r="T43" s="458">
        <v>97819</v>
      </c>
      <c r="AE43" s="415"/>
      <c r="AF43" s="415"/>
      <c r="AG43" s="415"/>
      <c r="AH43" s="415"/>
      <c r="AI43" s="415"/>
      <c r="AJ43" s="415"/>
      <c r="AK43" s="415"/>
      <c r="AL43" s="415"/>
      <c r="AM43" s="415"/>
      <c r="AN43" s="415"/>
      <c r="AO43" s="415"/>
      <c r="AP43" s="415"/>
    </row>
    <row r="44" spans="1:42" hidden="1">
      <c r="A44" s="447" t="s">
        <v>368</v>
      </c>
      <c r="B44" s="456">
        <f t="shared" si="1"/>
        <v>4103799</v>
      </c>
      <c r="C44" s="533">
        <v>65714</v>
      </c>
      <c r="D44" s="457">
        <v>8008</v>
      </c>
      <c r="E44" s="457">
        <v>17264</v>
      </c>
      <c r="F44" s="457">
        <v>13227</v>
      </c>
      <c r="G44" s="457">
        <v>935179</v>
      </c>
      <c r="H44" s="457">
        <v>249038</v>
      </c>
      <c r="I44" s="457">
        <v>201806</v>
      </c>
      <c r="J44" s="457">
        <v>356110</v>
      </c>
      <c r="K44" s="457">
        <v>138715</v>
      </c>
      <c r="L44" s="457">
        <v>503665</v>
      </c>
      <c r="M44" s="457">
        <v>175508</v>
      </c>
      <c r="N44" s="457">
        <v>141364</v>
      </c>
      <c r="O44" s="457"/>
      <c r="P44" s="457"/>
      <c r="Q44" s="457"/>
      <c r="R44" s="459">
        <v>767075</v>
      </c>
      <c r="S44" s="457">
        <v>436840</v>
      </c>
      <c r="T44" s="459">
        <v>94286</v>
      </c>
      <c r="AE44" s="415"/>
      <c r="AF44" s="415"/>
      <c r="AG44" s="415"/>
      <c r="AH44" s="415"/>
      <c r="AI44" s="415"/>
      <c r="AJ44" s="415"/>
      <c r="AK44" s="415"/>
      <c r="AL44" s="415"/>
      <c r="AM44" s="415"/>
      <c r="AN44" s="415"/>
      <c r="AO44" s="415"/>
      <c r="AP44" s="415"/>
    </row>
    <row r="45" spans="1:42" ht="13.5">
      <c r="A45" s="414" t="s">
        <v>477</v>
      </c>
      <c r="B45" s="455">
        <f>SUM(C45:T45)</f>
        <v>4369901</v>
      </c>
      <c r="C45" s="534">
        <v>67315</v>
      </c>
      <c r="D45" s="535">
        <v>15091</v>
      </c>
      <c r="E45" s="535">
        <v>17684</v>
      </c>
      <c r="F45" s="535">
        <v>11318</v>
      </c>
      <c r="G45" s="535">
        <v>1056406</v>
      </c>
      <c r="H45" s="535">
        <v>243991</v>
      </c>
      <c r="I45" s="535">
        <v>260488</v>
      </c>
      <c r="J45" s="535">
        <v>407383</v>
      </c>
      <c r="K45" s="535">
        <v>141886</v>
      </c>
      <c r="L45" s="535">
        <v>412135</v>
      </c>
      <c r="M45" s="535">
        <v>255885</v>
      </c>
      <c r="N45" s="535">
        <v>135868</v>
      </c>
      <c r="O45" s="535">
        <v>248154</v>
      </c>
      <c r="P45" s="535">
        <v>175540</v>
      </c>
      <c r="Q45" s="535">
        <v>414399</v>
      </c>
      <c r="R45" s="536">
        <v>506358</v>
      </c>
      <c r="S45" s="435"/>
      <c r="T45" s="458"/>
      <c r="AE45" s="415"/>
      <c r="AF45" s="415"/>
      <c r="AG45" s="415"/>
      <c r="AH45" s="415"/>
      <c r="AI45" s="415"/>
      <c r="AJ45" s="415"/>
      <c r="AK45" s="415"/>
      <c r="AL45" s="415"/>
      <c r="AM45" s="415"/>
      <c r="AN45" s="415"/>
      <c r="AO45" s="415"/>
      <c r="AP45" s="415"/>
    </row>
    <row r="46" spans="1:42" ht="13.5">
      <c r="A46" s="414" t="s">
        <v>478</v>
      </c>
      <c r="B46" s="455">
        <f>SUM(C46:T46)</f>
        <v>4325429</v>
      </c>
      <c r="C46" s="534">
        <v>73382</v>
      </c>
      <c r="D46" s="535">
        <v>15350</v>
      </c>
      <c r="E46" s="535">
        <v>16605</v>
      </c>
      <c r="F46" s="535">
        <v>10724</v>
      </c>
      <c r="G46" s="535">
        <v>929291</v>
      </c>
      <c r="H46" s="535">
        <v>260895</v>
      </c>
      <c r="I46" s="535">
        <v>286363</v>
      </c>
      <c r="J46" s="535">
        <v>409978</v>
      </c>
      <c r="K46" s="535">
        <v>133430</v>
      </c>
      <c r="L46" s="535">
        <v>415788</v>
      </c>
      <c r="M46" s="535">
        <v>252332</v>
      </c>
      <c r="N46" s="535">
        <v>137243</v>
      </c>
      <c r="O46" s="535">
        <v>244480</v>
      </c>
      <c r="P46" s="535">
        <v>179970</v>
      </c>
      <c r="Q46" s="535">
        <v>421269</v>
      </c>
      <c r="R46" s="536">
        <v>538329</v>
      </c>
      <c r="S46" s="435"/>
      <c r="T46" s="458"/>
      <c r="AE46" s="415"/>
      <c r="AF46" s="415"/>
      <c r="AG46" s="415"/>
      <c r="AH46" s="415"/>
      <c r="AI46" s="415"/>
      <c r="AJ46" s="415"/>
      <c r="AK46" s="415"/>
      <c r="AL46" s="415"/>
      <c r="AM46" s="415"/>
      <c r="AN46" s="415"/>
      <c r="AO46" s="415"/>
      <c r="AP46" s="415"/>
    </row>
    <row r="47" spans="1:42" ht="13.5">
      <c r="A47" s="447" t="s">
        <v>479</v>
      </c>
      <c r="B47" s="456">
        <f>SUM(C47:T47)</f>
        <v>4486539</v>
      </c>
      <c r="C47" s="537">
        <v>70107</v>
      </c>
      <c r="D47" s="538">
        <v>15592</v>
      </c>
      <c r="E47" s="538">
        <v>15367</v>
      </c>
      <c r="F47" s="538">
        <v>12163</v>
      </c>
      <c r="G47" s="538">
        <v>1064149</v>
      </c>
      <c r="H47" s="538">
        <v>273497</v>
      </c>
      <c r="I47" s="538">
        <v>291203</v>
      </c>
      <c r="J47" s="538">
        <v>397458</v>
      </c>
      <c r="K47" s="538">
        <v>124069</v>
      </c>
      <c r="L47" s="538">
        <v>421306</v>
      </c>
      <c r="M47" s="538">
        <v>254316</v>
      </c>
      <c r="N47" s="538">
        <v>135111</v>
      </c>
      <c r="O47" s="538">
        <v>247728</v>
      </c>
      <c r="P47" s="538">
        <v>177215</v>
      </c>
      <c r="Q47" s="538">
        <v>424127</v>
      </c>
      <c r="R47" s="539">
        <v>563131</v>
      </c>
      <c r="S47" s="457"/>
      <c r="T47" s="459"/>
      <c r="AE47" s="415"/>
      <c r="AF47" s="415"/>
      <c r="AG47" s="415"/>
      <c r="AH47" s="415"/>
      <c r="AI47" s="415"/>
      <c r="AJ47" s="415"/>
      <c r="AK47" s="415"/>
      <c r="AL47" s="415"/>
      <c r="AM47" s="415"/>
      <c r="AN47" s="415"/>
      <c r="AO47" s="415"/>
      <c r="AP47" s="415"/>
    </row>
    <row r="48" spans="1:42">
      <c r="A48" s="409" t="s">
        <v>484</v>
      </c>
      <c r="AE48" s="415"/>
      <c r="AF48" s="415"/>
      <c r="AG48" s="415"/>
      <c r="AH48" s="415"/>
      <c r="AI48" s="415"/>
      <c r="AJ48" s="415"/>
      <c r="AK48" s="415"/>
      <c r="AL48" s="415"/>
      <c r="AM48" s="415"/>
      <c r="AN48" s="415"/>
      <c r="AO48" s="415"/>
      <c r="AP48" s="415"/>
    </row>
    <row r="49" spans="1:42">
      <c r="AE49" s="415"/>
      <c r="AF49" s="415"/>
      <c r="AG49" s="415"/>
      <c r="AH49" s="415"/>
      <c r="AI49" s="415"/>
      <c r="AJ49" s="415"/>
      <c r="AK49" s="415"/>
      <c r="AL49" s="415"/>
      <c r="AM49" s="415"/>
      <c r="AN49" s="415"/>
      <c r="AO49" s="415"/>
      <c r="AP49" s="415"/>
    </row>
    <row r="50" spans="1:42">
      <c r="AE50" s="415"/>
      <c r="AF50" s="415"/>
      <c r="AG50" s="415"/>
      <c r="AH50" s="415"/>
      <c r="AI50" s="415"/>
      <c r="AJ50" s="415"/>
      <c r="AK50" s="415"/>
      <c r="AL50" s="415"/>
      <c r="AM50" s="415"/>
      <c r="AN50" s="415"/>
      <c r="AO50" s="415"/>
      <c r="AP50" s="415"/>
    </row>
    <row r="51" spans="1:42" ht="14.25">
      <c r="A51" s="444" t="s">
        <v>364</v>
      </c>
    </row>
    <row r="52" spans="1:42">
      <c r="S52" s="409" t="s">
        <v>356</v>
      </c>
    </row>
    <row r="53" spans="1:42" ht="15.95" customHeight="1">
      <c r="A53" s="410"/>
      <c r="B53" s="437" t="s">
        <v>343</v>
      </c>
      <c r="C53" s="591" t="s">
        <v>344</v>
      </c>
      <c r="D53" s="592"/>
      <c r="E53" s="592"/>
      <c r="F53" s="592"/>
      <c r="G53" s="592"/>
      <c r="H53" s="592"/>
      <c r="I53" s="592"/>
      <c r="J53" s="592"/>
      <c r="K53" s="592"/>
      <c r="L53" s="592"/>
      <c r="M53" s="592"/>
      <c r="N53" s="592"/>
      <c r="O53" s="592"/>
      <c r="P53" s="592"/>
      <c r="Q53" s="592"/>
      <c r="R53" s="592"/>
      <c r="S53" s="592"/>
      <c r="T53" s="593"/>
    </row>
    <row r="54" spans="1:42" ht="15.95" customHeight="1">
      <c r="A54" s="412"/>
      <c r="B54" s="606" t="s">
        <v>445</v>
      </c>
      <c r="C54" s="608" t="s">
        <v>346</v>
      </c>
      <c r="D54" s="609" t="s">
        <v>347</v>
      </c>
      <c r="E54" s="609" t="s">
        <v>348</v>
      </c>
      <c r="F54" s="609" t="s">
        <v>349</v>
      </c>
      <c r="G54" s="609" t="s">
        <v>350</v>
      </c>
      <c r="H54" s="609" t="s">
        <v>351</v>
      </c>
      <c r="I54" s="609" t="s">
        <v>352</v>
      </c>
      <c r="J54" s="609" t="s">
        <v>353</v>
      </c>
      <c r="K54" s="609" t="s">
        <v>354</v>
      </c>
      <c r="L54" s="609" t="s">
        <v>355</v>
      </c>
      <c r="M54" s="594" t="s">
        <v>357</v>
      </c>
      <c r="N54" s="594" t="s">
        <v>358</v>
      </c>
      <c r="O54" s="594" t="s">
        <v>486</v>
      </c>
      <c r="P54" s="594" t="s">
        <v>487</v>
      </c>
      <c r="Q54" s="594" t="s">
        <v>488</v>
      </c>
      <c r="R54" s="598" t="s">
        <v>370</v>
      </c>
      <c r="S54" s="600" t="s">
        <v>371</v>
      </c>
      <c r="T54" s="601" t="s">
        <v>362</v>
      </c>
      <c r="U54" s="418" t="s">
        <v>365</v>
      </c>
    </row>
    <row r="55" spans="1:42" ht="15.95" customHeight="1">
      <c r="A55" s="425"/>
      <c r="B55" s="607"/>
      <c r="C55" s="603"/>
      <c r="D55" s="595"/>
      <c r="E55" s="595"/>
      <c r="F55" s="595"/>
      <c r="G55" s="595"/>
      <c r="H55" s="595"/>
      <c r="I55" s="595"/>
      <c r="J55" s="595"/>
      <c r="K55" s="595"/>
      <c r="L55" s="595"/>
      <c r="M55" s="595"/>
      <c r="N55" s="595"/>
      <c r="O55" s="595"/>
      <c r="P55" s="595"/>
      <c r="Q55" s="595"/>
      <c r="R55" s="599"/>
      <c r="S55" s="597"/>
      <c r="T55" s="599"/>
    </row>
    <row r="56" spans="1:42" hidden="1">
      <c r="A56" s="412" t="s">
        <v>330</v>
      </c>
      <c r="B56" s="426">
        <f t="shared" ref="B56:N56" si="2">B6/B31</f>
        <v>7.6477851851600803E-2</v>
      </c>
      <c r="C56" s="427">
        <f t="shared" si="2"/>
        <v>-1.5915602389161367E-2</v>
      </c>
      <c r="D56" s="427">
        <f t="shared" si="2"/>
        <v>5.4298642533936649E-3</v>
      </c>
      <c r="E56" s="427">
        <f t="shared" si="2"/>
        <v>-3.0695023021267264E-3</v>
      </c>
      <c r="F56" s="427">
        <f t="shared" si="2"/>
        <v>3.3424178536535197E-2</v>
      </c>
      <c r="G56" s="427">
        <f t="shared" si="2"/>
        <v>0.18865375268616705</v>
      </c>
      <c r="H56" s="427">
        <f t="shared" si="2"/>
        <v>5.4781975586726275E-2</v>
      </c>
      <c r="I56" s="427">
        <f t="shared" si="2"/>
        <v>7.7673853628909814E-2</v>
      </c>
      <c r="J56" s="427">
        <f t="shared" si="2"/>
        <v>0.10877115392119879</v>
      </c>
      <c r="K56" s="427">
        <f t="shared" si="2"/>
        <v>-1.6855172093455339E-2</v>
      </c>
      <c r="L56" s="427">
        <f t="shared" si="2"/>
        <v>8.7230981397301954E-2</v>
      </c>
      <c r="M56" s="436">
        <f t="shared" si="2"/>
        <v>5.9810761943849766E-2</v>
      </c>
      <c r="N56" s="436">
        <f t="shared" si="2"/>
        <v>5.6988428745432397E-2</v>
      </c>
      <c r="O56" s="436"/>
      <c r="P56" s="436"/>
      <c r="Q56" s="436"/>
      <c r="R56" s="428">
        <f t="shared" ref="R56:T72" si="3">R6/R31</f>
        <v>4.2533083535480735E-2</v>
      </c>
      <c r="S56" s="427">
        <f t="shared" si="3"/>
        <v>1.2439984784150843E-3</v>
      </c>
      <c r="T56" s="428">
        <f t="shared" si="3"/>
        <v>3.8308024040005504E-3</v>
      </c>
    </row>
    <row r="57" spans="1:42" hidden="1">
      <c r="A57" s="412" t="s">
        <v>331</v>
      </c>
      <c r="B57" s="426">
        <f t="shared" ref="B57:N57" si="4">B7/B32</f>
        <v>7.5733902452004495E-2</v>
      </c>
      <c r="C57" s="427">
        <f t="shared" si="4"/>
        <v>-8.9641314418414369E-3</v>
      </c>
      <c r="D57" s="427">
        <f t="shared" si="4"/>
        <v>-7.261687917425623E-2</v>
      </c>
      <c r="E57" s="427">
        <f t="shared" si="4"/>
        <v>-7.442116868798236E-3</v>
      </c>
      <c r="F57" s="427">
        <f t="shared" si="4"/>
        <v>5.6207498345068302E-2</v>
      </c>
      <c r="G57" s="427">
        <f t="shared" si="4"/>
        <v>0.1816597492467989</v>
      </c>
      <c r="H57" s="427">
        <f t="shared" si="4"/>
        <v>5.3259295934419242E-2</v>
      </c>
      <c r="I57" s="427">
        <f t="shared" si="4"/>
        <v>7.4182051651620173E-2</v>
      </c>
      <c r="J57" s="427">
        <f t="shared" si="4"/>
        <v>0.10752811002105452</v>
      </c>
      <c r="K57" s="427">
        <f t="shared" si="4"/>
        <v>-1.152082383544745E-2</v>
      </c>
      <c r="L57" s="427">
        <f t="shared" si="4"/>
        <v>8.9368784645811855E-2</v>
      </c>
      <c r="M57" s="436">
        <f t="shared" si="4"/>
        <v>5.876332575418098E-2</v>
      </c>
      <c r="N57" s="436">
        <f t="shared" si="4"/>
        <v>5.6256348833330805E-2</v>
      </c>
      <c r="O57" s="436"/>
      <c r="P57" s="436"/>
      <c r="Q57" s="436"/>
      <c r="R57" s="428">
        <f t="shared" si="3"/>
        <v>4.180905248708594E-2</v>
      </c>
      <c r="S57" s="427">
        <f t="shared" si="3"/>
        <v>1.2349149824550443E-3</v>
      </c>
      <c r="T57" s="428">
        <f t="shared" si="3"/>
        <v>3.9418853474490374E-3</v>
      </c>
    </row>
    <row r="58" spans="1:42" hidden="1">
      <c r="A58" s="412" t="s">
        <v>332</v>
      </c>
      <c r="B58" s="426">
        <f t="shared" ref="B58:N58" si="5">B8/B33</f>
        <v>7.7176485433299927E-2</v>
      </c>
      <c r="C58" s="427">
        <f t="shared" si="5"/>
        <v>-1.1406797520154869E-2</v>
      </c>
      <c r="D58" s="427">
        <f t="shared" si="5"/>
        <v>-4.8754574430409633E-2</v>
      </c>
      <c r="E58" s="427">
        <f t="shared" si="5"/>
        <v>-1.6747301823595087E-2</v>
      </c>
      <c r="F58" s="427">
        <f t="shared" si="5"/>
        <v>7.1102711157455686E-2</v>
      </c>
      <c r="G58" s="427">
        <f t="shared" si="5"/>
        <v>0.17857354970875836</v>
      </c>
      <c r="H58" s="427">
        <f t="shared" si="5"/>
        <v>4.8245150222660883E-2</v>
      </c>
      <c r="I58" s="427">
        <f t="shared" si="5"/>
        <v>7.5245212517515175E-2</v>
      </c>
      <c r="J58" s="427">
        <f t="shared" si="5"/>
        <v>0.11054028797381549</v>
      </c>
      <c r="K58" s="427">
        <f t="shared" si="5"/>
        <v>-9.5575295840841321E-3</v>
      </c>
      <c r="L58" s="427">
        <f t="shared" si="5"/>
        <v>8.5017619088546076E-2</v>
      </c>
      <c r="M58" s="436">
        <f t="shared" si="5"/>
        <v>5.8422160738103371E-2</v>
      </c>
      <c r="N58" s="436">
        <f t="shared" si="5"/>
        <v>5.4437719114254039E-2</v>
      </c>
      <c r="O58" s="436"/>
      <c r="P58" s="436"/>
      <c r="Q58" s="436"/>
      <c r="R58" s="428">
        <f t="shared" si="3"/>
        <v>4.2814136913721476E-2</v>
      </c>
      <c r="S58" s="427">
        <f t="shared" si="3"/>
        <v>1.2699966942425422E-3</v>
      </c>
      <c r="T58" s="428">
        <f t="shared" si="3"/>
        <v>3.767054751786408E-3</v>
      </c>
    </row>
    <row r="59" spans="1:42" hidden="1">
      <c r="A59" s="412" t="s">
        <v>333</v>
      </c>
      <c r="B59" s="426">
        <f t="shared" ref="B59:N59" si="6">B9/B34</f>
        <v>8.1474880823190932E-2</v>
      </c>
      <c r="C59" s="427">
        <f t="shared" si="6"/>
        <v>-1.4211815205128911E-2</v>
      </c>
      <c r="D59" s="427">
        <f t="shared" si="6"/>
        <v>-1.9156611518845627E-2</v>
      </c>
      <c r="E59" s="427">
        <f t="shared" si="6"/>
        <v>-1.0828520657485562E-2</v>
      </c>
      <c r="F59" s="427">
        <f t="shared" si="6"/>
        <v>7.4730983302411874E-2</v>
      </c>
      <c r="G59" s="427">
        <f t="shared" si="6"/>
        <v>0.17792361732560846</v>
      </c>
      <c r="H59" s="427">
        <f t="shared" si="6"/>
        <v>5.1413569456911272E-2</v>
      </c>
      <c r="I59" s="427">
        <f t="shared" si="6"/>
        <v>8.207995928301566E-2</v>
      </c>
      <c r="J59" s="427">
        <f t="shared" si="6"/>
        <v>0.1127390339487228</v>
      </c>
      <c r="K59" s="427">
        <f t="shared" si="6"/>
        <v>1.0470496841963048E-3</v>
      </c>
      <c r="L59" s="427">
        <f t="shared" si="6"/>
        <v>8.6153923355374959E-2</v>
      </c>
      <c r="M59" s="436">
        <f t="shared" si="6"/>
        <v>5.9854920458851116E-2</v>
      </c>
      <c r="N59" s="436">
        <f t="shared" si="6"/>
        <v>5.6187453493492884E-2</v>
      </c>
      <c r="O59" s="436"/>
      <c r="P59" s="436"/>
      <c r="Q59" s="436"/>
      <c r="R59" s="428">
        <f t="shared" si="3"/>
        <v>4.4473960272072011E-2</v>
      </c>
      <c r="S59" s="427">
        <f t="shared" si="3"/>
        <v>1.351298137405466E-3</v>
      </c>
      <c r="T59" s="428">
        <f t="shared" si="3"/>
        <v>3.5868505362863907E-3</v>
      </c>
    </row>
    <row r="60" spans="1:42" hidden="1">
      <c r="A60" s="412" t="s">
        <v>334</v>
      </c>
      <c r="B60" s="426">
        <f t="shared" ref="B60:N60" si="7">B10/B35</f>
        <v>7.5171343427517648E-2</v>
      </c>
      <c r="C60" s="427">
        <f t="shared" si="7"/>
        <v>7.5298464639113214E-3</v>
      </c>
      <c r="D60" s="427">
        <f t="shared" si="7"/>
        <v>1.6982734220209455E-3</v>
      </c>
      <c r="E60" s="427">
        <f t="shared" si="7"/>
        <v>-2.7893175074183976E-3</v>
      </c>
      <c r="F60" s="427">
        <f t="shared" si="7"/>
        <v>0.10713798280333015</v>
      </c>
      <c r="G60" s="427">
        <f t="shared" si="7"/>
        <v>0.16412682089609429</v>
      </c>
      <c r="H60" s="427">
        <f t="shared" si="7"/>
        <v>4.6294766450801737E-2</v>
      </c>
      <c r="I60" s="427">
        <f t="shared" si="7"/>
        <v>6.7640458551884497E-2</v>
      </c>
      <c r="J60" s="427">
        <f t="shared" si="7"/>
        <v>0.11770985198547036</v>
      </c>
      <c r="K60" s="427">
        <f t="shared" si="7"/>
        <v>-1.2589261827835286E-2</v>
      </c>
      <c r="L60" s="427">
        <f t="shared" si="7"/>
        <v>8.8186965718306129E-2</v>
      </c>
      <c r="M60" s="436">
        <f t="shared" si="7"/>
        <v>5.6355571922945699E-2</v>
      </c>
      <c r="N60" s="436">
        <f t="shared" si="7"/>
        <v>5.6973523783377875E-2</v>
      </c>
      <c r="O60" s="436"/>
      <c r="P60" s="436"/>
      <c r="Q60" s="436"/>
      <c r="R60" s="428">
        <f t="shared" si="3"/>
        <v>4.0427428612891274E-2</v>
      </c>
      <c r="S60" s="427">
        <f t="shared" si="3"/>
        <v>1.2606019585862645E-3</v>
      </c>
      <c r="T60" s="428">
        <f t="shared" si="3"/>
        <v>3.4044767172248425E-3</v>
      </c>
    </row>
    <row r="61" spans="1:42" hidden="1">
      <c r="A61" s="412" t="s">
        <v>335</v>
      </c>
      <c r="B61" s="426">
        <f t="shared" ref="B61:N61" si="8">B11/B36</f>
        <v>7.4443024374421782E-2</v>
      </c>
      <c r="C61" s="427">
        <f t="shared" si="8"/>
        <v>2.5548409831732885E-3</v>
      </c>
      <c r="D61" s="427">
        <f t="shared" si="8"/>
        <v>-7.9082641360221431E-3</v>
      </c>
      <c r="E61" s="427">
        <f t="shared" si="8"/>
        <v>4.6886204423851286E-3</v>
      </c>
      <c r="F61" s="427">
        <f t="shared" si="8"/>
        <v>8.5700789526958629E-2</v>
      </c>
      <c r="G61" s="427">
        <f t="shared" si="8"/>
        <v>0.17065211035299555</v>
      </c>
      <c r="H61" s="427">
        <f t="shared" si="8"/>
        <v>4.5207687010599101E-2</v>
      </c>
      <c r="I61" s="427">
        <f t="shared" si="8"/>
        <v>6.5008394148079629E-2</v>
      </c>
      <c r="J61" s="427">
        <f t="shared" si="8"/>
        <v>0.11731050154195748</v>
      </c>
      <c r="K61" s="427">
        <f t="shared" si="8"/>
        <v>-1.370556256977994E-2</v>
      </c>
      <c r="L61" s="427">
        <f t="shared" si="8"/>
        <v>8.1780981015749654E-2</v>
      </c>
      <c r="M61" s="436">
        <f t="shared" si="8"/>
        <v>5.6051081367998169E-2</v>
      </c>
      <c r="N61" s="436">
        <f t="shared" si="8"/>
        <v>5.6131379207433635E-2</v>
      </c>
      <c r="O61" s="436"/>
      <c r="P61" s="436"/>
      <c r="Q61" s="436"/>
      <c r="R61" s="428">
        <f t="shared" si="3"/>
        <v>4.1876985649412363E-2</v>
      </c>
      <c r="S61" s="427">
        <f t="shared" si="3"/>
        <v>1.2465418004897128E-3</v>
      </c>
      <c r="T61" s="428">
        <f t="shared" si="3"/>
        <v>3.2983193277310923E-3</v>
      </c>
      <c r="AE61" s="415"/>
      <c r="AF61" s="415"/>
      <c r="AG61" s="415"/>
      <c r="AH61" s="415"/>
      <c r="AI61" s="415"/>
      <c r="AJ61" s="415"/>
      <c r="AK61" s="415"/>
      <c r="AL61" s="415"/>
      <c r="AM61" s="415"/>
      <c r="AN61" s="415"/>
      <c r="AO61" s="415"/>
      <c r="AP61" s="415"/>
    </row>
    <row r="62" spans="1:42" hidden="1">
      <c r="A62" s="412" t="s">
        <v>336</v>
      </c>
      <c r="B62" s="426">
        <f t="shared" ref="B62:N62" si="9">B12/B37</f>
        <v>7.2486969677657123E-2</v>
      </c>
      <c r="C62" s="427">
        <f t="shared" si="9"/>
        <v>1.5019507759101176E-2</v>
      </c>
      <c r="D62" s="427">
        <f t="shared" si="9"/>
        <v>2.2727272727272727E-4</v>
      </c>
      <c r="E62" s="427">
        <f t="shared" si="9"/>
        <v>5.3813121704625756E-3</v>
      </c>
      <c r="F62" s="427">
        <f t="shared" si="9"/>
        <v>8.6154469896614641E-2</v>
      </c>
      <c r="G62" s="427">
        <f t="shared" si="9"/>
        <v>0.1758087346830374</v>
      </c>
      <c r="H62" s="427">
        <f t="shared" si="9"/>
        <v>4.1175397838549309E-2</v>
      </c>
      <c r="I62" s="427">
        <f t="shared" si="9"/>
        <v>4.6529410098836058E-2</v>
      </c>
      <c r="J62" s="427">
        <f t="shared" si="9"/>
        <v>0.11889984586913827</v>
      </c>
      <c r="K62" s="427">
        <f t="shared" si="9"/>
        <v>-2.1717072362631106E-2</v>
      </c>
      <c r="L62" s="427">
        <f t="shared" si="9"/>
        <v>8.1038599241348028E-2</v>
      </c>
      <c r="M62" s="436">
        <f t="shared" si="9"/>
        <v>5.0737321781306841E-2</v>
      </c>
      <c r="N62" s="436">
        <f t="shared" si="9"/>
        <v>5.5462536626203429E-2</v>
      </c>
      <c r="O62" s="436"/>
      <c r="P62" s="436"/>
      <c r="Q62" s="436"/>
      <c r="R62" s="428">
        <f t="shared" si="3"/>
        <v>3.3066402184427385E-2</v>
      </c>
      <c r="S62" s="427">
        <f t="shared" si="3"/>
        <v>1.2403302510462007E-3</v>
      </c>
      <c r="T62" s="428">
        <f t="shared" si="3"/>
        <v>3.2611277886961968E-3</v>
      </c>
      <c r="AE62" s="415"/>
      <c r="AF62" s="415"/>
      <c r="AG62" s="415"/>
      <c r="AH62" s="415"/>
      <c r="AI62" s="415"/>
      <c r="AJ62" s="415"/>
      <c r="AK62" s="415"/>
      <c r="AL62" s="415"/>
      <c r="AM62" s="415"/>
      <c r="AN62" s="415"/>
      <c r="AO62" s="415"/>
      <c r="AP62" s="415"/>
    </row>
    <row r="63" spans="1:42" hidden="1">
      <c r="A63" s="414" t="s">
        <v>337</v>
      </c>
      <c r="B63" s="426">
        <f t="shared" ref="B63:N63" si="10">B13/B38</f>
        <v>7.0841020783925179E-2</v>
      </c>
      <c r="C63" s="427">
        <f t="shared" si="10"/>
        <v>2.6916394263333039E-2</v>
      </c>
      <c r="D63" s="427">
        <f t="shared" si="10"/>
        <v>8.1043434215524891E-3</v>
      </c>
      <c r="E63" s="427">
        <f t="shared" si="10"/>
        <v>6.468723720809884E-3</v>
      </c>
      <c r="F63" s="427">
        <f t="shared" si="10"/>
        <v>6.9992663242846656E-2</v>
      </c>
      <c r="G63" s="427">
        <f t="shared" si="10"/>
        <v>0.16293858410594336</v>
      </c>
      <c r="H63" s="427">
        <f t="shared" si="10"/>
        <v>3.9390276885628316E-2</v>
      </c>
      <c r="I63" s="427">
        <f t="shared" si="10"/>
        <v>3.3525630228510468E-2</v>
      </c>
      <c r="J63" s="427">
        <f t="shared" si="10"/>
        <v>0.11629905396845176</v>
      </c>
      <c r="K63" s="427">
        <f t="shared" si="10"/>
        <v>-1.9528899995372297E-2</v>
      </c>
      <c r="L63" s="427">
        <f t="shared" si="10"/>
        <v>8.1462302187279512E-2</v>
      </c>
      <c r="M63" s="436">
        <f t="shared" si="10"/>
        <v>5.2140106479240757E-2</v>
      </c>
      <c r="N63" s="436">
        <f t="shared" si="10"/>
        <v>5.899910619839116E-2</v>
      </c>
      <c r="O63" s="436"/>
      <c r="P63" s="436"/>
      <c r="Q63" s="436"/>
      <c r="R63" s="428">
        <f t="shared" si="3"/>
        <v>3.0815065534900529E-2</v>
      </c>
      <c r="S63" s="427">
        <f t="shared" si="3"/>
        <v>1.1949158668668116E-3</v>
      </c>
      <c r="T63" s="428">
        <f t="shared" si="3"/>
        <v>3.1678167539846928E-3</v>
      </c>
      <c r="AE63" s="415"/>
      <c r="AF63" s="415"/>
      <c r="AG63" s="415"/>
      <c r="AH63" s="415"/>
      <c r="AI63" s="415"/>
      <c r="AJ63" s="415"/>
      <c r="AK63" s="415"/>
      <c r="AL63" s="415"/>
      <c r="AM63" s="415"/>
      <c r="AN63" s="415"/>
      <c r="AO63" s="415"/>
      <c r="AP63" s="415"/>
    </row>
    <row r="64" spans="1:42" hidden="1">
      <c r="A64" s="414" t="s">
        <v>338</v>
      </c>
      <c r="B64" s="426">
        <f t="shared" ref="B64:N64" si="11">B14/B39</f>
        <v>6.9100220557196335E-2</v>
      </c>
      <c r="C64" s="427">
        <f t="shared" si="11"/>
        <v>2.1701910368857383E-2</v>
      </c>
      <c r="D64" s="427">
        <f t="shared" si="11"/>
        <v>-5.3504470723968849E-2</v>
      </c>
      <c r="E64" s="427">
        <f t="shared" si="11"/>
        <v>3.6274939020576645E-3</v>
      </c>
      <c r="F64" s="427">
        <f t="shared" si="11"/>
        <v>7.8492077945729377E-2</v>
      </c>
      <c r="G64" s="427">
        <f t="shared" si="11"/>
        <v>0.19344612490577295</v>
      </c>
      <c r="H64" s="427">
        <f t="shared" si="11"/>
        <v>3.515321275927849E-2</v>
      </c>
      <c r="I64" s="427">
        <f t="shared" si="11"/>
        <v>4.4521857343132673E-2</v>
      </c>
      <c r="J64" s="427">
        <f t="shared" si="11"/>
        <v>0.11138527510192026</v>
      </c>
      <c r="K64" s="427">
        <f t="shared" si="11"/>
        <v>-8.4475056604543325E-2</v>
      </c>
      <c r="L64" s="427">
        <f t="shared" si="11"/>
        <v>7.6908129160001795E-2</v>
      </c>
      <c r="M64" s="436">
        <f t="shared" si="11"/>
        <v>5.6260097421133824E-2</v>
      </c>
      <c r="N64" s="436">
        <f t="shared" si="11"/>
        <v>5.9369961451265725E-2</v>
      </c>
      <c r="O64" s="436"/>
      <c r="P64" s="436"/>
      <c r="Q64" s="436"/>
      <c r="R64" s="428">
        <f t="shared" si="3"/>
        <v>2.5232560921705643E-2</v>
      </c>
      <c r="S64" s="427">
        <f t="shared" si="3"/>
        <v>1.1253868517302824E-3</v>
      </c>
      <c r="T64" s="428">
        <f t="shared" si="3"/>
        <v>2.9274676830528322E-3</v>
      </c>
      <c r="AE64" s="415"/>
      <c r="AF64" s="415"/>
      <c r="AG64" s="415"/>
      <c r="AH64" s="415"/>
      <c r="AI64" s="415"/>
      <c r="AJ64" s="415"/>
      <c r="AK64" s="415"/>
      <c r="AL64" s="415"/>
      <c r="AM64" s="415"/>
      <c r="AN64" s="415"/>
      <c r="AO64" s="415"/>
      <c r="AP64" s="415"/>
    </row>
    <row r="65" spans="1:42" hidden="1">
      <c r="A65" s="414" t="s">
        <v>339</v>
      </c>
      <c r="B65" s="460">
        <f t="shared" ref="B65:N65" si="12">B15/B40</f>
        <v>6.4382787333178204E-2</v>
      </c>
      <c r="C65" s="436">
        <f t="shared" si="12"/>
        <v>3.5084143713969606E-3</v>
      </c>
      <c r="D65" s="436">
        <f t="shared" si="12"/>
        <v>-9.0083894925044691E-2</v>
      </c>
      <c r="E65" s="436">
        <f t="shared" si="12"/>
        <v>3.3807414315691303E-3</v>
      </c>
      <c r="F65" s="436">
        <f t="shared" si="12"/>
        <v>6.6596657040343052E-2</v>
      </c>
      <c r="G65" s="436">
        <f t="shared" si="12"/>
        <v>0.16729354096422122</v>
      </c>
      <c r="H65" s="436">
        <f t="shared" si="12"/>
        <v>2.6222450740311463E-2</v>
      </c>
      <c r="I65" s="436">
        <f t="shared" si="12"/>
        <v>4.0722761596548002E-2</v>
      </c>
      <c r="J65" s="436">
        <f t="shared" si="12"/>
        <v>0.10755211119772957</v>
      </c>
      <c r="K65" s="436">
        <f t="shared" si="12"/>
        <v>-5.9352201513244274E-2</v>
      </c>
      <c r="L65" s="436">
        <f t="shared" si="12"/>
        <v>7.7808971163971438E-2</v>
      </c>
      <c r="M65" s="436">
        <f t="shared" si="12"/>
        <v>4.1970119099988594E-2</v>
      </c>
      <c r="N65" s="436">
        <f t="shared" si="12"/>
        <v>5.5476973684210527E-2</v>
      </c>
      <c r="O65" s="436"/>
      <c r="P65" s="436"/>
      <c r="Q65" s="436"/>
      <c r="R65" s="462">
        <f t="shared" si="3"/>
        <v>1.8973866976527292E-2</v>
      </c>
      <c r="S65" s="436">
        <f t="shared" si="3"/>
        <v>1.1858037945721427E-3</v>
      </c>
      <c r="T65" s="462">
        <f t="shared" si="3"/>
        <v>2.3181402638108922E-3</v>
      </c>
      <c r="AE65" s="415"/>
      <c r="AF65" s="415"/>
      <c r="AG65" s="415"/>
      <c r="AH65" s="415"/>
      <c r="AI65" s="415"/>
      <c r="AJ65" s="415"/>
      <c r="AK65" s="415"/>
      <c r="AL65" s="415"/>
      <c r="AM65" s="415"/>
      <c r="AN65" s="415"/>
      <c r="AO65" s="415"/>
      <c r="AP65" s="415"/>
    </row>
    <row r="66" spans="1:42" hidden="1">
      <c r="A66" s="414" t="s">
        <v>340</v>
      </c>
      <c r="B66" s="460">
        <f t="shared" ref="B66:N66" si="13">B16/B41</f>
        <v>6.7973926233760112E-2</v>
      </c>
      <c r="C66" s="436">
        <f t="shared" si="13"/>
        <v>4.5166223027694402E-3</v>
      </c>
      <c r="D66" s="436">
        <f t="shared" si="13"/>
        <v>-7.4688246219156276E-2</v>
      </c>
      <c r="E66" s="436">
        <f t="shared" si="13"/>
        <v>5.1986632008911996E-3</v>
      </c>
      <c r="F66" s="436">
        <f t="shared" si="13"/>
        <v>9.6406443618339527E-2</v>
      </c>
      <c r="G66" s="436">
        <f t="shared" si="13"/>
        <v>0.18395054509889386</v>
      </c>
      <c r="H66" s="436">
        <f t="shared" si="13"/>
        <v>2.7437034834254373E-2</v>
      </c>
      <c r="I66" s="436">
        <f t="shared" si="13"/>
        <v>4.1966209403042458E-2</v>
      </c>
      <c r="J66" s="436">
        <f t="shared" si="13"/>
        <v>0.11508445242139675</v>
      </c>
      <c r="K66" s="436">
        <f t="shared" si="13"/>
        <v>-6.8893615537501313E-2</v>
      </c>
      <c r="L66" s="436">
        <f t="shared" si="13"/>
        <v>7.8396792775646151E-2</v>
      </c>
      <c r="M66" s="436">
        <f t="shared" si="13"/>
        <v>3.7821393627998738E-2</v>
      </c>
      <c r="N66" s="436">
        <f t="shared" si="13"/>
        <v>5.6658760793067635E-2</v>
      </c>
      <c r="O66" s="436"/>
      <c r="P66" s="436"/>
      <c r="Q66" s="436"/>
      <c r="R66" s="462">
        <f t="shared" si="3"/>
        <v>2.2861490952021724E-2</v>
      </c>
      <c r="S66" s="436">
        <f t="shared" si="3"/>
        <v>1.1522451018482545E-3</v>
      </c>
      <c r="T66" s="462">
        <f t="shared" si="3"/>
        <v>2.2023109180317976E-3</v>
      </c>
      <c r="AE66" s="415"/>
      <c r="AF66" s="415"/>
      <c r="AG66" s="415"/>
      <c r="AH66" s="415"/>
      <c r="AI66" s="415"/>
      <c r="AJ66" s="415"/>
      <c r="AK66" s="415"/>
      <c r="AL66" s="415"/>
      <c r="AM66" s="415"/>
      <c r="AN66" s="415"/>
      <c r="AO66" s="415"/>
      <c r="AP66" s="415"/>
    </row>
    <row r="67" spans="1:42" hidden="1">
      <c r="A67" s="414" t="s">
        <v>341</v>
      </c>
      <c r="B67" s="460">
        <f t="shared" ref="B67:N67" si="14">B17/B42</f>
        <v>6.4136775230315371E-2</v>
      </c>
      <c r="C67" s="436">
        <f t="shared" si="14"/>
        <v>1.1283617544752694E-2</v>
      </c>
      <c r="D67" s="436">
        <f t="shared" si="14"/>
        <v>-6.5876710396388774E-2</v>
      </c>
      <c r="E67" s="436">
        <f t="shared" si="14"/>
        <v>4.8624617949430396E-3</v>
      </c>
      <c r="F67" s="436">
        <f t="shared" si="14"/>
        <v>9.2660632673178603E-2</v>
      </c>
      <c r="G67" s="436">
        <f t="shared" si="14"/>
        <v>0.16914081607116449</v>
      </c>
      <c r="H67" s="436">
        <f t="shared" si="14"/>
        <v>1.8656193014448028E-2</v>
      </c>
      <c r="I67" s="436">
        <f t="shared" si="14"/>
        <v>1.8984417020825286E-2</v>
      </c>
      <c r="J67" s="436">
        <f t="shared" si="14"/>
        <v>0.11555332748464719</v>
      </c>
      <c r="K67" s="436">
        <f t="shared" si="14"/>
        <v>-3.3641317223406776E-2</v>
      </c>
      <c r="L67" s="436">
        <f t="shared" si="14"/>
        <v>7.5085317372586696E-2</v>
      </c>
      <c r="M67" s="436">
        <f t="shared" si="14"/>
        <v>3.6347237621430335E-2</v>
      </c>
      <c r="N67" s="436">
        <f t="shared" si="14"/>
        <v>5.626047220106626E-2</v>
      </c>
      <c r="O67" s="436"/>
      <c r="P67" s="436"/>
      <c r="Q67" s="436"/>
      <c r="R67" s="462">
        <f t="shared" si="3"/>
        <v>1.7711848615970683E-2</v>
      </c>
      <c r="S67" s="436">
        <f t="shared" si="3"/>
        <v>1.0377322152410689E-3</v>
      </c>
      <c r="T67" s="462">
        <f t="shared" si="3"/>
        <v>2.0476946289655711E-3</v>
      </c>
      <c r="AE67" s="415"/>
      <c r="AF67" s="415"/>
      <c r="AG67" s="415"/>
      <c r="AH67" s="415"/>
      <c r="AI67" s="415"/>
      <c r="AJ67" s="415"/>
      <c r="AK67" s="415"/>
      <c r="AL67" s="415"/>
      <c r="AM67" s="415"/>
      <c r="AN67" s="415"/>
      <c r="AO67" s="415"/>
      <c r="AP67" s="415"/>
    </row>
    <row r="68" spans="1:42" hidden="1">
      <c r="A68" s="414" t="s">
        <v>342</v>
      </c>
      <c r="B68" s="460">
        <f t="shared" ref="B68:N68" si="15">B18/B43</f>
        <v>6.613128150803016E-2</v>
      </c>
      <c r="C68" s="436">
        <f t="shared" si="15"/>
        <v>1.1509285901124771E-2</v>
      </c>
      <c r="D68" s="436">
        <f t="shared" si="15"/>
        <v>-3.8613188307273963E-2</v>
      </c>
      <c r="E68" s="436">
        <f t="shared" si="15"/>
        <v>3.6337209302325581E-3</v>
      </c>
      <c r="F68" s="436">
        <f t="shared" si="15"/>
        <v>9.396628939011481E-2</v>
      </c>
      <c r="G68" s="436">
        <f t="shared" si="15"/>
        <v>0.18261267111034546</v>
      </c>
      <c r="H68" s="436">
        <f t="shared" si="15"/>
        <v>2.6709498728659645E-2</v>
      </c>
      <c r="I68" s="436">
        <f t="shared" si="15"/>
        <v>2.9611641796387894E-2</v>
      </c>
      <c r="J68" s="436">
        <f t="shared" si="15"/>
        <v>0.11838805802316428</v>
      </c>
      <c r="K68" s="436">
        <f t="shared" si="15"/>
        <v>-9.6694757974248435E-3</v>
      </c>
      <c r="L68" s="436">
        <f t="shared" si="15"/>
        <v>7.7122329894340313E-2</v>
      </c>
      <c r="M68" s="436">
        <f t="shared" si="15"/>
        <v>4.8384740781424372E-2</v>
      </c>
      <c r="N68" s="436">
        <f t="shared" si="15"/>
        <v>5.6054572271386431E-2</v>
      </c>
      <c r="O68" s="436"/>
      <c r="P68" s="436"/>
      <c r="Q68" s="436"/>
      <c r="R68" s="462">
        <f t="shared" si="3"/>
        <v>1.0311308495849695E-2</v>
      </c>
      <c r="S68" s="436">
        <f t="shared" si="3"/>
        <v>1.1280724208480863E-3</v>
      </c>
      <c r="T68" s="462">
        <f t="shared" si="3"/>
        <v>2.1774910804649404E-3</v>
      </c>
      <c r="AE68" s="415"/>
      <c r="AF68" s="415"/>
      <c r="AG68" s="415"/>
      <c r="AH68" s="415"/>
      <c r="AI68" s="415"/>
      <c r="AJ68" s="415"/>
      <c r="AK68" s="415"/>
      <c r="AL68" s="415"/>
      <c r="AM68" s="415"/>
      <c r="AN68" s="415"/>
      <c r="AO68" s="415"/>
      <c r="AP68" s="415"/>
    </row>
    <row r="69" spans="1:42" hidden="1">
      <c r="A69" s="447" t="s">
        <v>368</v>
      </c>
      <c r="B69" s="461">
        <f t="shared" ref="B69:N69" si="16">B19/B44</f>
        <v>7.4460030815349382E-2</v>
      </c>
      <c r="C69" s="528">
        <f t="shared" si="16"/>
        <v>6.8782907751772831E-3</v>
      </c>
      <c r="D69" s="528">
        <f t="shared" si="16"/>
        <v>-5.3821178821178824E-2</v>
      </c>
      <c r="E69" s="528">
        <f t="shared" si="16"/>
        <v>8.0514365152919362E-3</v>
      </c>
      <c r="F69" s="528">
        <f t="shared" si="16"/>
        <v>0.12739094276857943</v>
      </c>
      <c r="G69" s="528">
        <f t="shared" si="16"/>
        <v>0.19367201359311961</v>
      </c>
      <c r="H69" s="528">
        <f t="shared" si="16"/>
        <v>4.507344260715232E-2</v>
      </c>
      <c r="I69" s="528">
        <f t="shared" si="16"/>
        <v>2.7511570518220469E-2</v>
      </c>
      <c r="J69" s="528">
        <f t="shared" si="16"/>
        <v>0.13333520541405747</v>
      </c>
      <c r="K69" s="528">
        <f t="shared" si="16"/>
        <v>1.0972137115668818E-2</v>
      </c>
      <c r="L69" s="528">
        <f t="shared" si="16"/>
        <v>7.8641557384372549E-2</v>
      </c>
      <c r="M69" s="528">
        <f t="shared" si="16"/>
        <v>5.484080497755088E-2</v>
      </c>
      <c r="N69" s="528">
        <f t="shared" si="16"/>
        <v>7.3399168105033816E-2</v>
      </c>
      <c r="O69" s="528"/>
      <c r="P69" s="528"/>
      <c r="Q69" s="528"/>
      <c r="R69" s="529">
        <f t="shared" si="3"/>
        <v>2.1501156992471401E-2</v>
      </c>
      <c r="S69" s="528">
        <f t="shared" si="3"/>
        <v>1.1583188352714952E-3</v>
      </c>
      <c r="T69" s="529">
        <f t="shared" si="3"/>
        <v>2.3015081772479479E-3</v>
      </c>
      <c r="AE69" s="415"/>
      <c r="AF69" s="415"/>
      <c r="AG69" s="415"/>
      <c r="AH69" s="415"/>
      <c r="AI69" s="415"/>
      <c r="AJ69" s="415"/>
      <c r="AK69" s="415"/>
      <c r="AL69" s="415"/>
      <c r="AM69" s="415"/>
      <c r="AN69" s="415"/>
      <c r="AO69" s="415"/>
      <c r="AP69" s="415"/>
    </row>
    <row r="70" spans="1:42">
      <c r="A70" s="414" t="s">
        <v>477</v>
      </c>
      <c r="B70" s="460">
        <f t="shared" ref="B70:N70" si="17">B20/B45</f>
        <v>6.9754898337513818E-2</v>
      </c>
      <c r="C70" s="436">
        <f t="shared" si="17"/>
        <v>2.0827453019386467E-2</v>
      </c>
      <c r="D70" s="436">
        <f t="shared" si="17"/>
        <v>3.0481744085878999E-3</v>
      </c>
      <c r="E70" s="436">
        <f t="shared" si="17"/>
        <v>7.6509839402850027E-2</v>
      </c>
      <c r="F70" s="436">
        <f t="shared" si="17"/>
        <v>0.1929669552924545</v>
      </c>
      <c r="G70" s="436">
        <f t="shared" si="17"/>
        <v>0.18092854451792209</v>
      </c>
      <c r="H70" s="436">
        <f t="shared" si="17"/>
        <v>5.5235643937686228E-2</v>
      </c>
      <c r="I70" s="436">
        <f t="shared" si="17"/>
        <v>5.0762415159239578E-2</v>
      </c>
      <c r="J70" s="436">
        <f t="shared" si="17"/>
        <v>0.12976731969669819</v>
      </c>
      <c r="K70" s="436">
        <f t="shared" si="17"/>
        <v>-2.3969947704495159E-2</v>
      </c>
      <c r="L70" s="436">
        <f t="shared" si="17"/>
        <v>3.0659856600385796E-2</v>
      </c>
      <c r="M70" s="436">
        <f t="shared" si="17"/>
        <v>6.3075209566797588E-2</v>
      </c>
      <c r="N70" s="436">
        <f t="shared" si="17"/>
        <v>7.847322401154061E-2</v>
      </c>
      <c r="O70" s="436">
        <f t="shared" ref="O70:Q70" si="18">O20/O45</f>
        <v>3.5743933202769247E-3</v>
      </c>
      <c r="P70" s="436">
        <f t="shared" si="18"/>
        <v>5.4688390110516124E-3</v>
      </c>
      <c r="Q70" s="436">
        <f t="shared" si="18"/>
        <v>-4.1665158458393962E-2</v>
      </c>
      <c r="R70" s="462">
        <f t="shared" si="3"/>
        <v>6.9756970364840687E-2</v>
      </c>
      <c r="S70" s="436" t="e">
        <f t="shared" si="3"/>
        <v>#DIV/0!</v>
      </c>
      <c r="T70" s="462" t="e">
        <f t="shared" si="3"/>
        <v>#DIV/0!</v>
      </c>
      <c r="AE70" s="415"/>
      <c r="AF70" s="415"/>
      <c r="AG70" s="415"/>
      <c r="AH70" s="415"/>
      <c r="AI70" s="415"/>
      <c r="AJ70" s="415"/>
      <c r="AK70" s="415"/>
      <c r="AL70" s="415"/>
      <c r="AM70" s="415"/>
      <c r="AN70" s="415"/>
      <c r="AO70" s="415"/>
      <c r="AP70" s="415"/>
    </row>
    <row r="71" spans="1:42">
      <c r="A71" s="414" t="s">
        <v>478</v>
      </c>
      <c r="B71" s="460">
        <f t="shared" ref="B71:N71" si="19">B21/B46</f>
        <v>7.0480407839314904E-2</v>
      </c>
      <c r="C71" s="436">
        <f t="shared" si="19"/>
        <v>2.829031642637159E-2</v>
      </c>
      <c r="D71" s="436">
        <f t="shared" si="19"/>
        <v>6.905537459283388E-3</v>
      </c>
      <c r="E71" s="436">
        <f t="shared" si="19"/>
        <v>7.8410117434507681E-2</v>
      </c>
      <c r="F71" s="436">
        <f t="shared" si="19"/>
        <v>0.14593435285341291</v>
      </c>
      <c r="G71" s="436">
        <f t="shared" si="19"/>
        <v>0.19421150102605103</v>
      </c>
      <c r="H71" s="436">
        <f t="shared" si="19"/>
        <v>5.9338047873665652E-2</v>
      </c>
      <c r="I71" s="436">
        <f t="shared" si="19"/>
        <v>5.1923607449286396E-2</v>
      </c>
      <c r="J71" s="436">
        <f t="shared" si="19"/>
        <v>0.13483406426686309</v>
      </c>
      <c r="K71" s="436">
        <f t="shared" si="19"/>
        <v>-8.3639361462939377E-3</v>
      </c>
      <c r="L71" s="436">
        <f t="shared" si="19"/>
        <v>3.0674285934177994E-2</v>
      </c>
      <c r="M71" s="436">
        <f t="shared" si="19"/>
        <v>6.8806175990361901E-2</v>
      </c>
      <c r="N71" s="436">
        <f t="shared" si="19"/>
        <v>8.2772891877909982E-2</v>
      </c>
      <c r="O71" s="436">
        <f t="shared" ref="O71:Q71" si="20">O21/O46</f>
        <v>3.6158376963350784E-3</v>
      </c>
      <c r="P71" s="436">
        <f t="shared" si="20"/>
        <v>6.1899205423126078E-3</v>
      </c>
      <c r="Q71" s="436">
        <f t="shared" si="20"/>
        <v>-4.1785652397874046E-2</v>
      </c>
      <c r="R71" s="462">
        <f t="shared" si="3"/>
        <v>6.9972080270615175E-2</v>
      </c>
      <c r="S71" s="436" t="e">
        <f t="shared" si="3"/>
        <v>#DIV/0!</v>
      </c>
      <c r="T71" s="462" t="e">
        <f t="shared" si="3"/>
        <v>#DIV/0!</v>
      </c>
      <c r="AE71" s="415"/>
      <c r="AF71" s="415"/>
      <c r="AG71" s="415"/>
      <c r="AH71" s="415"/>
      <c r="AI71" s="415"/>
      <c r="AJ71" s="415"/>
      <c r="AK71" s="415"/>
      <c r="AL71" s="415"/>
      <c r="AM71" s="415"/>
      <c r="AN71" s="415"/>
      <c r="AO71" s="415"/>
      <c r="AP71" s="415"/>
    </row>
    <row r="72" spans="1:42">
      <c r="A72" s="495" t="s">
        <v>479</v>
      </c>
      <c r="B72" s="540">
        <f t="shared" ref="B72:N72" si="21">B22/B47</f>
        <v>7.0183274902993156E-2</v>
      </c>
      <c r="C72" s="493">
        <f t="shared" si="21"/>
        <v>2.4790677107849431E-2</v>
      </c>
      <c r="D72" s="493">
        <f t="shared" si="21"/>
        <v>3.783991790661878E-3</v>
      </c>
      <c r="E72" s="493">
        <f t="shared" si="21"/>
        <v>7.7764039825600317E-2</v>
      </c>
      <c r="F72" s="493">
        <f t="shared" si="21"/>
        <v>0.21820274603305106</v>
      </c>
      <c r="G72" s="493">
        <f t="shared" si="21"/>
        <v>0.1784674890452371</v>
      </c>
      <c r="H72" s="493">
        <f t="shared" si="21"/>
        <v>5.7733722856192209E-2</v>
      </c>
      <c r="I72" s="493">
        <f t="shared" si="21"/>
        <v>4.686421499778505E-2</v>
      </c>
      <c r="J72" s="493">
        <f t="shared" si="21"/>
        <v>0.13518409492323719</v>
      </c>
      <c r="K72" s="493">
        <f t="shared" si="21"/>
        <v>-1.7812668756901401E-3</v>
      </c>
      <c r="L72" s="493">
        <f t="shared" si="21"/>
        <v>3.0661799262293916E-2</v>
      </c>
      <c r="M72" s="493">
        <f t="shared" si="21"/>
        <v>7.0644395161924528E-2</v>
      </c>
      <c r="N72" s="493">
        <f t="shared" si="21"/>
        <v>8.2317501905840376E-2</v>
      </c>
      <c r="O72" s="493">
        <f t="shared" ref="O72:Q72" si="22">O22/O47</f>
        <v>3.5926500032293484E-3</v>
      </c>
      <c r="P72" s="493">
        <f t="shared" si="22"/>
        <v>6.540078435798324E-3</v>
      </c>
      <c r="Q72" s="493">
        <f t="shared" si="22"/>
        <v>-5.1324249576188266E-2</v>
      </c>
      <c r="R72" s="494">
        <f t="shared" si="3"/>
        <v>7.6665997787370974E-2</v>
      </c>
      <c r="S72" s="528" t="e">
        <f t="shared" si="3"/>
        <v>#DIV/0!</v>
      </c>
      <c r="T72" s="529" t="e">
        <f t="shared" si="3"/>
        <v>#DIV/0!</v>
      </c>
      <c r="AE72" s="415"/>
      <c r="AF72" s="415"/>
      <c r="AG72" s="415"/>
      <c r="AH72" s="415"/>
      <c r="AI72" s="415"/>
      <c r="AJ72" s="415"/>
      <c r="AK72" s="415"/>
      <c r="AL72" s="415"/>
      <c r="AM72" s="415"/>
      <c r="AN72" s="415"/>
      <c r="AO72" s="415"/>
      <c r="AP72" s="415"/>
    </row>
    <row r="73" spans="1:42">
      <c r="AE73" s="415"/>
      <c r="AF73" s="415"/>
      <c r="AG73" s="415"/>
      <c r="AH73" s="415"/>
      <c r="AI73" s="415"/>
      <c r="AJ73" s="415"/>
      <c r="AK73" s="415"/>
      <c r="AL73" s="415"/>
      <c r="AM73" s="415"/>
      <c r="AN73" s="415"/>
      <c r="AO73" s="415"/>
      <c r="AP73" s="415"/>
    </row>
    <row r="76" spans="1:42">
      <c r="B76" s="429"/>
      <c r="C76" s="430"/>
      <c r="D76" s="430"/>
      <c r="E76" s="430"/>
      <c r="F76" s="430"/>
      <c r="G76" s="430"/>
      <c r="H76" s="430"/>
      <c r="I76" s="430"/>
      <c r="J76" s="430"/>
      <c r="K76" s="430"/>
      <c r="L76" s="430"/>
      <c r="M76" s="430"/>
      <c r="N76" s="430"/>
      <c r="O76" s="430"/>
      <c r="P76" s="430"/>
      <c r="Q76" s="430"/>
      <c r="R76" s="430"/>
      <c r="S76" s="430"/>
      <c r="T76" s="430"/>
      <c r="U76" s="430"/>
      <c r="V76" s="430"/>
      <c r="W76" s="430"/>
      <c r="X76" s="430"/>
    </row>
    <row r="77" spans="1:42">
      <c r="B77" s="431"/>
      <c r="C77" s="432"/>
      <c r="D77" s="432"/>
      <c r="E77" s="432"/>
      <c r="F77" s="432"/>
      <c r="G77" s="432"/>
      <c r="H77" s="432"/>
      <c r="I77" s="432"/>
      <c r="J77" s="432"/>
      <c r="K77" s="432"/>
      <c r="L77" s="432"/>
      <c r="M77" s="432"/>
      <c r="N77" s="432"/>
      <c r="O77" s="432"/>
      <c r="P77" s="432"/>
      <c r="Q77" s="432"/>
      <c r="R77" s="432"/>
      <c r="S77" s="432"/>
      <c r="T77" s="432"/>
      <c r="U77" s="432"/>
      <c r="V77" s="432"/>
      <c r="W77" s="432"/>
      <c r="X77" s="432"/>
    </row>
    <row r="78" spans="1:42">
      <c r="B78" s="433"/>
      <c r="C78" s="432"/>
      <c r="D78" s="432"/>
      <c r="E78" s="432"/>
      <c r="F78" s="432"/>
      <c r="G78" s="432"/>
      <c r="H78" s="432"/>
      <c r="I78" s="432"/>
      <c r="J78" s="432"/>
      <c r="K78" s="432"/>
      <c r="L78" s="432"/>
      <c r="M78" s="432"/>
      <c r="N78" s="432"/>
      <c r="O78" s="432"/>
      <c r="P78" s="432"/>
      <c r="Q78" s="432"/>
      <c r="R78" s="432"/>
      <c r="S78" s="432"/>
      <c r="T78" s="432"/>
      <c r="U78" s="432"/>
      <c r="V78" s="432"/>
      <c r="W78" s="432"/>
      <c r="X78" s="434"/>
    </row>
    <row r="79" spans="1:42">
      <c r="B79" s="433"/>
      <c r="C79" s="432"/>
      <c r="D79" s="432"/>
      <c r="E79" s="432"/>
      <c r="F79" s="432"/>
      <c r="G79" s="432"/>
      <c r="H79" s="432"/>
      <c r="I79" s="432"/>
      <c r="J79" s="432"/>
      <c r="K79" s="432"/>
      <c r="L79" s="432"/>
      <c r="M79" s="432"/>
      <c r="N79" s="432"/>
      <c r="O79" s="432"/>
      <c r="P79" s="432"/>
      <c r="Q79" s="432"/>
      <c r="R79" s="432"/>
      <c r="S79" s="432"/>
      <c r="T79" s="432"/>
      <c r="U79" s="432"/>
      <c r="V79" s="432"/>
      <c r="W79" s="432"/>
      <c r="X79" s="416"/>
    </row>
    <row r="80" spans="1:42">
      <c r="B80" s="433"/>
      <c r="C80" s="432"/>
      <c r="D80" s="432"/>
      <c r="E80" s="432"/>
      <c r="F80" s="432"/>
      <c r="G80" s="432"/>
      <c r="H80" s="432"/>
      <c r="I80" s="432"/>
      <c r="J80" s="432"/>
      <c r="K80" s="432"/>
      <c r="L80" s="432"/>
      <c r="M80" s="432"/>
      <c r="N80" s="432"/>
      <c r="O80" s="432"/>
      <c r="P80" s="432"/>
      <c r="Q80" s="432"/>
      <c r="R80" s="432"/>
      <c r="S80" s="432"/>
      <c r="T80" s="432"/>
      <c r="U80" s="432"/>
      <c r="V80" s="432"/>
      <c r="W80" s="432"/>
      <c r="X80" s="416"/>
    </row>
    <row r="81" spans="2:24">
      <c r="B81" s="433"/>
      <c r="C81" s="432"/>
      <c r="D81" s="432"/>
      <c r="E81" s="432"/>
      <c r="F81" s="432"/>
      <c r="G81" s="432"/>
      <c r="H81" s="432"/>
      <c r="I81" s="432"/>
      <c r="J81" s="432"/>
      <c r="K81" s="432"/>
      <c r="L81" s="432"/>
      <c r="M81" s="432"/>
      <c r="N81" s="432"/>
      <c r="O81" s="432"/>
      <c r="P81" s="432"/>
      <c r="Q81" s="432"/>
      <c r="R81" s="432"/>
      <c r="S81" s="432"/>
      <c r="T81" s="432"/>
      <c r="U81" s="432"/>
      <c r="V81" s="432"/>
      <c r="W81" s="432"/>
      <c r="X81" s="416"/>
    </row>
    <row r="82" spans="2:24">
      <c r="B82" s="433"/>
      <c r="C82" s="432"/>
      <c r="D82" s="432"/>
      <c r="E82" s="432"/>
      <c r="F82" s="432"/>
      <c r="G82" s="432"/>
      <c r="H82" s="432"/>
      <c r="I82" s="432"/>
      <c r="J82" s="432"/>
      <c r="K82" s="432"/>
      <c r="L82" s="432"/>
      <c r="M82" s="432"/>
      <c r="N82" s="432"/>
      <c r="O82" s="432"/>
      <c r="P82" s="432"/>
      <c r="Q82" s="432"/>
      <c r="R82" s="432"/>
      <c r="S82" s="432"/>
      <c r="T82" s="432"/>
      <c r="U82" s="432"/>
      <c r="V82" s="432"/>
      <c r="W82" s="432"/>
      <c r="X82" s="416"/>
    </row>
    <row r="83" spans="2:24">
      <c r="B83" s="433"/>
      <c r="C83" s="432"/>
      <c r="D83" s="432"/>
      <c r="E83" s="432"/>
      <c r="F83" s="432"/>
      <c r="G83" s="432"/>
      <c r="H83" s="432"/>
      <c r="I83" s="432"/>
      <c r="J83" s="432"/>
      <c r="K83" s="432"/>
      <c r="L83" s="432"/>
      <c r="M83" s="432"/>
      <c r="N83" s="432"/>
      <c r="O83" s="432"/>
      <c r="P83" s="432"/>
      <c r="Q83" s="432"/>
      <c r="R83" s="432"/>
      <c r="S83" s="432"/>
      <c r="T83" s="432"/>
      <c r="U83" s="432"/>
      <c r="V83" s="432"/>
      <c r="W83" s="432"/>
      <c r="X83" s="416"/>
    </row>
    <row r="84" spans="2:24">
      <c r="B84" s="433"/>
      <c r="C84" s="434"/>
      <c r="D84" s="434"/>
      <c r="E84" s="434"/>
      <c r="F84" s="434"/>
      <c r="G84" s="434"/>
      <c r="H84" s="434"/>
      <c r="I84" s="434"/>
      <c r="J84" s="434"/>
      <c r="K84" s="434"/>
      <c r="L84" s="434"/>
      <c r="M84" s="434"/>
      <c r="N84" s="434"/>
      <c r="O84" s="434"/>
      <c r="P84" s="434"/>
      <c r="Q84" s="434"/>
      <c r="R84" s="434"/>
      <c r="S84" s="434"/>
      <c r="T84" s="434"/>
      <c r="U84" s="434"/>
      <c r="V84" s="434"/>
      <c r="W84" s="434"/>
      <c r="X84" s="416"/>
    </row>
    <row r="85" spans="2:24">
      <c r="B85" s="433"/>
      <c r="C85" s="434"/>
      <c r="D85" s="434"/>
      <c r="E85" s="434"/>
      <c r="F85" s="434"/>
      <c r="G85" s="434"/>
      <c r="H85" s="434"/>
      <c r="I85" s="434"/>
      <c r="J85" s="434"/>
      <c r="K85" s="434"/>
      <c r="L85" s="434"/>
      <c r="M85" s="434"/>
      <c r="N85" s="434"/>
      <c r="O85" s="434"/>
      <c r="P85" s="434"/>
      <c r="Q85" s="434"/>
      <c r="R85" s="434"/>
      <c r="S85" s="434"/>
      <c r="T85" s="434"/>
      <c r="U85" s="434"/>
      <c r="V85" s="434"/>
      <c r="W85" s="434"/>
      <c r="X85" s="416"/>
    </row>
    <row r="86" spans="2:24">
      <c r="B86" s="429"/>
      <c r="C86" s="416"/>
      <c r="D86" s="416"/>
      <c r="E86" s="416"/>
      <c r="F86" s="416"/>
      <c r="G86" s="416"/>
      <c r="H86" s="416"/>
      <c r="I86" s="416"/>
      <c r="J86" s="416"/>
      <c r="K86" s="416"/>
      <c r="L86" s="416"/>
      <c r="M86" s="416"/>
      <c r="N86" s="416"/>
      <c r="O86" s="416"/>
      <c r="P86" s="416"/>
      <c r="Q86" s="416"/>
      <c r="R86" s="416"/>
      <c r="S86" s="416"/>
      <c r="T86" s="416"/>
      <c r="U86" s="416"/>
      <c r="V86" s="416"/>
      <c r="W86" s="416"/>
      <c r="X86" s="416"/>
    </row>
    <row r="87" spans="2:24">
      <c r="B87" s="429"/>
      <c r="C87" s="416"/>
      <c r="D87" s="416"/>
      <c r="E87" s="416"/>
      <c r="F87" s="416"/>
      <c r="G87" s="416"/>
      <c r="H87" s="416"/>
      <c r="I87" s="416"/>
      <c r="J87" s="416"/>
      <c r="K87" s="416"/>
      <c r="L87" s="416"/>
      <c r="M87" s="416"/>
      <c r="N87" s="416"/>
      <c r="O87" s="416"/>
      <c r="P87" s="416"/>
      <c r="Q87" s="416"/>
      <c r="R87" s="416"/>
      <c r="S87" s="416"/>
      <c r="T87" s="416"/>
      <c r="U87" s="416"/>
      <c r="V87" s="416"/>
      <c r="W87" s="416"/>
      <c r="X87" s="416"/>
    </row>
    <row r="88" spans="2:24">
      <c r="B88" s="429"/>
      <c r="C88" s="416"/>
      <c r="D88" s="416"/>
      <c r="E88" s="416"/>
      <c r="F88" s="416"/>
      <c r="G88" s="416"/>
      <c r="H88" s="416"/>
      <c r="I88" s="416"/>
      <c r="J88" s="416"/>
      <c r="K88" s="416"/>
      <c r="L88" s="416"/>
      <c r="M88" s="416"/>
      <c r="N88" s="416"/>
      <c r="O88" s="416"/>
      <c r="P88" s="416"/>
      <c r="Q88" s="416"/>
      <c r="R88" s="416"/>
      <c r="S88" s="416"/>
      <c r="T88" s="416"/>
      <c r="U88" s="416"/>
      <c r="V88" s="416"/>
      <c r="W88" s="416"/>
      <c r="X88" s="416"/>
    </row>
    <row r="89" spans="2:24">
      <c r="B89" s="429"/>
      <c r="C89" s="416"/>
      <c r="D89" s="416"/>
      <c r="E89" s="416"/>
      <c r="F89" s="416"/>
      <c r="G89" s="416"/>
      <c r="H89" s="416"/>
      <c r="I89" s="416"/>
      <c r="J89" s="416"/>
      <c r="K89" s="416"/>
      <c r="L89" s="416"/>
      <c r="M89" s="416"/>
      <c r="N89" s="416"/>
      <c r="O89" s="416"/>
      <c r="P89" s="416"/>
      <c r="Q89" s="416"/>
      <c r="R89" s="416"/>
      <c r="S89" s="416"/>
      <c r="T89" s="416"/>
      <c r="U89" s="416"/>
      <c r="V89" s="416"/>
      <c r="W89" s="416"/>
      <c r="X89" s="416"/>
    </row>
  </sheetData>
  <mergeCells count="60">
    <mergeCell ref="L54:L55"/>
    <mergeCell ref="R54:R55"/>
    <mergeCell ref="S54:S55"/>
    <mergeCell ref="T54:T55"/>
    <mergeCell ref="M54:M55"/>
    <mergeCell ref="G54:G55"/>
    <mergeCell ref="H54:H55"/>
    <mergeCell ref="I54:I55"/>
    <mergeCell ref="J54:J55"/>
    <mergeCell ref="K54:K55"/>
    <mergeCell ref="B54:B55"/>
    <mergeCell ref="C54:C55"/>
    <mergeCell ref="D54:D55"/>
    <mergeCell ref="E54:E55"/>
    <mergeCell ref="F54:F55"/>
    <mergeCell ref="P29:P30"/>
    <mergeCell ref="J29:J30"/>
    <mergeCell ref="K29:K30"/>
    <mergeCell ref="B4:B5"/>
    <mergeCell ref="B29:B30"/>
    <mergeCell ref="H29:H30"/>
    <mergeCell ref="C4:C5"/>
    <mergeCell ref="D4:D5"/>
    <mergeCell ref="E4:E5"/>
    <mergeCell ref="F4:F5"/>
    <mergeCell ref="G4:G5"/>
    <mergeCell ref="H4:H5"/>
    <mergeCell ref="L4:L5"/>
    <mergeCell ref="R4:R5"/>
    <mergeCell ref="C53:T53"/>
    <mergeCell ref="C28:T28"/>
    <mergeCell ref="S4:S5"/>
    <mergeCell ref="T4:T5"/>
    <mergeCell ref="C29:C30"/>
    <mergeCell ref="D29:D30"/>
    <mergeCell ref="E29:E30"/>
    <mergeCell ref="F29:F30"/>
    <mergeCell ref="G29:G30"/>
    <mergeCell ref="S29:S30"/>
    <mergeCell ref="T29:T30"/>
    <mergeCell ref="I4:I5"/>
    <mergeCell ref="J4:J5"/>
    <mergeCell ref="K4:K5"/>
    <mergeCell ref="O29:O30"/>
    <mergeCell ref="C3:T3"/>
    <mergeCell ref="O54:O55"/>
    <mergeCell ref="P54:P55"/>
    <mergeCell ref="Q54:Q55"/>
    <mergeCell ref="Q29:Q30"/>
    <mergeCell ref="O4:O5"/>
    <mergeCell ref="P4:P5"/>
    <mergeCell ref="Q4:Q5"/>
    <mergeCell ref="N54:N55"/>
    <mergeCell ref="M29:M30"/>
    <mergeCell ref="N29:N30"/>
    <mergeCell ref="M4:M5"/>
    <mergeCell ref="N4:N5"/>
    <mergeCell ref="I29:I30"/>
    <mergeCell ref="L29:L30"/>
    <mergeCell ref="R29:R30"/>
  </mergeCells>
  <phoneticPr fontId="38"/>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AX41"/>
  <sheetViews>
    <sheetView workbookViewId="0">
      <pane xSplit="2" ySplit="4" topLeftCell="C5" activePane="bottomRight" state="frozen"/>
      <selection activeCell="H24" sqref="H24"/>
      <selection pane="topRight" activeCell="H24" sqref="H24"/>
      <selection pane="bottomLeft" activeCell="H24" sqref="H24"/>
      <selection pane="bottomRight"/>
    </sheetView>
  </sheetViews>
  <sheetFormatPr defaultRowHeight="11.25"/>
  <cols>
    <col min="1" max="1" width="4" style="83" customWidth="1"/>
    <col min="2" max="2" width="27.1640625" style="284" bestFit="1" customWidth="1"/>
    <col min="3" max="3" width="13" style="284" customWidth="1"/>
    <col min="4" max="31" width="10.33203125" style="284" customWidth="1"/>
    <col min="32" max="33" width="12.1640625" style="284" bestFit="1" customWidth="1"/>
    <col min="34" max="34" width="17.6640625" style="284" customWidth="1"/>
    <col min="35" max="37" width="15.83203125" style="284" customWidth="1"/>
    <col min="38" max="38" width="26" style="284" bestFit="1" customWidth="1"/>
    <col min="39" max="39" width="21.33203125" style="284" bestFit="1" customWidth="1"/>
    <col min="40" max="41" width="15.83203125" style="284" customWidth="1"/>
    <col min="42" max="42" width="22.5" style="284" bestFit="1" customWidth="1"/>
    <col min="43" max="43" width="18" style="284" bestFit="1" customWidth="1"/>
    <col min="44" max="45" width="15.83203125" style="284" customWidth="1"/>
    <col min="46" max="46" width="22.5" style="284" bestFit="1" customWidth="1"/>
    <col min="47" max="47" width="18" style="284" bestFit="1" customWidth="1"/>
    <col min="48" max="50" width="15.83203125" style="284" customWidth="1"/>
    <col min="51" max="273" width="9.33203125" style="284"/>
    <col min="274" max="274" width="4" style="284" customWidth="1"/>
    <col min="275" max="275" width="27.1640625" style="284" bestFit="1" customWidth="1"/>
    <col min="276" max="276" width="13" style="284" customWidth="1"/>
    <col min="277" max="304" width="10.33203125" style="284" customWidth="1"/>
    <col min="305" max="529" width="9.33203125" style="284"/>
    <col min="530" max="530" width="4" style="284" customWidth="1"/>
    <col min="531" max="531" width="27.1640625" style="284" bestFit="1" customWidth="1"/>
    <col min="532" max="532" width="13" style="284" customWidth="1"/>
    <col min="533" max="560" width="10.33203125" style="284" customWidth="1"/>
    <col min="561" max="785" width="9.33203125" style="284"/>
    <col min="786" max="786" width="4" style="284" customWidth="1"/>
    <col min="787" max="787" width="27.1640625" style="284" bestFit="1" customWidth="1"/>
    <col min="788" max="788" width="13" style="284" customWidth="1"/>
    <col min="789" max="816" width="10.33203125" style="284" customWidth="1"/>
    <col min="817" max="1041" width="9.33203125" style="284"/>
    <col min="1042" max="1042" width="4" style="284" customWidth="1"/>
    <col min="1043" max="1043" width="27.1640625" style="284" bestFit="1" customWidth="1"/>
    <col min="1044" max="1044" width="13" style="284" customWidth="1"/>
    <col min="1045" max="1072" width="10.33203125" style="284" customWidth="1"/>
    <col min="1073" max="1297" width="9.33203125" style="284"/>
    <col min="1298" max="1298" width="4" style="284" customWidth="1"/>
    <col min="1299" max="1299" width="27.1640625" style="284" bestFit="1" customWidth="1"/>
    <col min="1300" max="1300" width="13" style="284" customWidth="1"/>
    <col min="1301" max="1328" width="10.33203125" style="284" customWidth="1"/>
    <col min="1329" max="1553" width="9.33203125" style="284"/>
    <col min="1554" max="1554" width="4" style="284" customWidth="1"/>
    <col min="1555" max="1555" width="27.1640625" style="284" bestFit="1" customWidth="1"/>
    <col min="1556" max="1556" width="13" style="284" customWidth="1"/>
    <col min="1557" max="1584" width="10.33203125" style="284" customWidth="1"/>
    <col min="1585" max="1809" width="9.33203125" style="284"/>
    <col min="1810" max="1810" width="4" style="284" customWidth="1"/>
    <col min="1811" max="1811" width="27.1640625" style="284" bestFit="1" customWidth="1"/>
    <col min="1812" max="1812" width="13" style="284" customWidth="1"/>
    <col min="1813" max="1840" width="10.33203125" style="284" customWidth="1"/>
    <col min="1841" max="2065" width="9.33203125" style="284"/>
    <col min="2066" max="2066" width="4" style="284" customWidth="1"/>
    <col min="2067" max="2067" width="27.1640625" style="284" bestFit="1" customWidth="1"/>
    <col min="2068" max="2068" width="13" style="284" customWidth="1"/>
    <col min="2069" max="2096" width="10.33203125" style="284" customWidth="1"/>
    <col min="2097" max="2321" width="9.33203125" style="284"/>
    <col min="2322" max="2322" width="4" style="284" customWidth="1"/>
    <col min="2323" max="2323" width="27.1640625" style="284" bestFit="1" customWidth="1"/>
    <col min="2324" max="2324" width="13" style="284" customWidth="1"/>
    <col min="2325" max="2352" width="10.33203125" style="284" customWidth="1"/>
    <col min="2353" max="2577" width="9.33203125" style="284"/>
    <col min="2578" max="2578" width="4" style="284" customWidth="1"/>
    <col min="2579" max="2579" width="27.1640625" style="284" bestFit="1" customWidth="1"/>
    <col min="2580" max="2580" width="13" style="284" customWidth="1"/>
    <col min="2581" max="2608" width="10.33203125" style="284" customWidth="1"/>
    <col min="2609" max="2833" width="9.33203125" style="284"/>
    <col min="2834" max="2834" width="4" style="284" customWidth="1"/>
    <col min="2835" max="2835" width="27.1640625" style="284" bestFit="1" customWidth="1"/>
    <col min="2836" max="2836" width="13" style="284" customWidth="1"/>
    <col min="2837" max="2864" width="10.33203125" style="284" customWidth="1"/>
    <col min="2865" max="3089" width="9.33203125" style="284"/>
    <col min="3090" max="3090" width="4" style="284" customWidth="1"/>
    <col min="3091" max="3091" width="27.1640625" style="284" bestFit="1" customWidth="1"/>
    <col min="3092" max="3092" width="13" style="284" customWidth="1"/>
    <col min="3093" max="3120" width="10.33203125" style="284" customWidth="1"/>
    <col min="3121" max="3345" width="9.33203125" style="284"/>
    <col min="3346" max="3346" width="4" style="284" customWidth="1"/>
    <col min="3347" max="3347" width="27.1640625" style="284" bestFit="1" customWidth="1"/>
    <col min="3348" max="3348" width="13" style="284" customWidth="1"/>
    <col min="3349" max="3376" width="10.33203125" style="284" customWidth="1"/>
    <col min="3377" max="3601" width="9.33203125" style="284"/>
    <col min="3602" max="3602" width="4" style="284" customWidth="1"/>
    <col min="3603" max="3603" width="27.1640625" style="284" bestFit="1" customWidth="1"/>
    <col min="3604" max="3604" width="13" style="284" customWidth="1"/>
    <col min="3605" max="3632" width="10.33203125" style="284" customWidth="1"/>
    <col min="3633" max="3857" width="9.33203125" style="284"/>
    <col min="3858" max="3858" width="4" style="284" customWidth="1"/>
    <col min="3859" max="3859" width="27.1640625" style="284" bestFit="1" customWidth="1"/>
    <col min="3860" max="3860" width="13" style="284" customWidth="1"/>
    <col min="3861" max="3888" width="10.33203125" style="284" customWidth="1"/>
    <col min="3889" max="4113" width="9.33203125" style="284"/>
    <col min="4114" max="4114" width="4" style="284" customWidth="1"/>
    <col min="4115" max="4115" width="27.1640625" style="284" bestFit="1" customWidth="1"/>
    <col min="4116" max="4116" width="13" style="284" customWidth="1"/>
    <col min="4117" max="4144" width="10.33203125" style="284" customWidth="1"/>
    <col min="4145" max="4369" width="9.33203125" style="284"/>
    <col min="4370" max="4370" width="4" style="284" customWidth="1"/>
    <col min="4371" max="4371" width="27.1640625" style="284" bestFit="1" customWidth="1"/>
    <col min="4372" max="4372" width="13" style="284" customWidth="1"/>
    <col min="4373" max="4400" width="10.33203125" style="284" customWidth="1"/>
    <col min="4401" max="4625" width="9.33203125" style="284"/>
    <col min="4626" max="4626" width="4" style="284" customWidth="1"/>
    <col min="4627" max="4627" width="27.1640625" style="284" bestFit="1" customWidth="1"/>
    <col min="4628" max="4628" width="13" style="284" customWidth="1"/>
    <col min="4629" max="4656" width="10.33203125" style="284" customWidth="1"/>
    <col min="4657" max="4881" width="9.33203125" style="284"/>
    <col min="4882" max="4882" width="4" style="284" customWidth="1"/>
    <col min="4883" max="4883" width="27.1640625" style="284" bestFit="1" customWidth="1"/>
    <col min="4884" max="4884" width="13" style="284" customWidth="1"/>
    <col min="4885" max="4912" width="10.33203125" style="284" customWidth="1"/>
    <col min="4913" max="5137" width="9.33203125" style="284"/>
    <col min="5138" max="5138" width="4" style="284" customWidth="1"/>
    <col min="5139" max="5139" width="27.1640625" style="284" bestFit="1" customWidth="1"/>
    <col min="5140" max="5140" width="13" style="284" customWidth="1"/>
    <col min="5141" max="5168" width="10.33203125" style="284" customWidth="1"/>
    <col min="5169" max="5393" width="9.33203125" style="284"/>
    <col min="5394" max="5394" width="4" style="284" customWidth="1"/>
    <col min="5395" max="5395" width="27.1640625" style="284" bestFit="1" customWidth="1"/>
    <col min="5396" max="5396" width="13" style="284" customWidth="1"/>
    <col min="5397" max="5424" width="10.33203125" style="284" customWidth="1"/>
    <col min="5425" max="5649" width="9.33203125" style="284"/>
    <col min="5650" max="5650" width="4" style="284" customWidth="1"/>
    <col min="5651" max="5651" width="27.1640625" style="284" bestFit="1" customWidth="1"/>
    <col min="5652" max="5652" width="13" style="284" customWidth="1"/>
    <col min="5653" max="5680" width="10.33203125" style="284" customWidth="1"/>
    <col min="5681" max="5905" width="9.33203125" style="284"/>
    <col min="5906" max="5906" width="4" style="284" customWidth="1"/>
    <col min="5907" max="5907" width="27.1640625" style="284" bestFit="1" customWidth="1"/>
    <col min="5908" max="5908" width="13" style="284" customWidth="1"/>
    <col min="5909" max="5936" width="10.33203125" style="284" customWidth="1"/>
    <col min="5937" max="6161" width="9.33203125" style="284"/>
    <col min="6162" max="6162" width="4" style="284" customWidth="1"/>
    <col min="6163" max="6163" width="27.1640625" style="284" bestFit="1" customWidth="1"/>
    <col min="6164" max="6164" width="13" style="284" customWidth="1"/>
    <col min="6165" max="6192" width="10.33203125" style="284" customWidth="1"/>
    <col min="6193" max="6417" width="9.33203125" style="284"/>
    <col min="6418" max="6418" width="4" style="284" customWidth="1"/>
    <col min="6419" max="6419" width="27.1640625" style="284" bestFit="1" customWidth="1"/>
    <col min="6420" max="6420" width="13" style="284" customWidth="1"/>
    <col min="6421" max="6448" width="10.33203125" style="284" customWidth="1"/>
    <col min="6449" max="6673" width="9.33203125" style="284"/>
    <col min="6674" max="6674" width="4" style="284" customWidth="1"/>
    <col min="6675" max="6675" width="27.1640625" style="284" bestFit="1" customWidth="1"/>
    <col min="6676" max="6676" width="13" style="284" customWidth="1"/>
    <col min="6677" max="6704" width="10.33203125" style="284" customWidth="1"/>
    <col min="6705" max="6929" width="9.33203125" style="284"/>
    <col min="6930" max="6930" width="4" style="284" customWidth="1"/>
    <col min="6931" max="6931" width="27.1640625" style="284" bestFit="1" customWidth="1"/>
    <col min="6932" max="6932" width="13" style="284" customWidth="1"/>
    <col min="6933" max="6960" width="10.33203125" style="284" customWidth="1"/>
    <col min="6961" max="7185" width="9.33203125" style="284"/>
    <col min="7186" max="7186" width="4" style="284" customWidth="1"/>
    <col min="7187" max="7187" width="27.1640625" style="284" bestFit="1" customWidth="1"/>
    <col min="7188" max="7188" width="13" style="284" customWidth="1"/>
    <col min="7189" max="7216" width="10.33203125" style="284" customWidth="1"/>
    <col min="7217" max="7441" width="9.33203125" style="284"/>
    <col min="7442" max="7442" width="4" style="284" customWidth="1"/>
    <col min="7443" max="7443" width="27.1640625" style="284" bestFit="1" customWidth="1"/>
    <col min="7444" max="7444" width="13" style="284" customWidth="1"/>
    <col min="7445" max="7472" width="10.33203125" style="284" customWidth="1"/>
    <col min="7473" max="7697" width="9.33203125" style="284"/>
    <col min="7698" max="7698" width="4" style="284" customWidth="1"/>
    <col min="7699" max="7699" width="27.1640625" style="284" bestFit="1" customWidth="1"/>
    <col min="7700" max="7700" width="13" style="284" customWidth="1"/>
    <col min="7701" max="7728" width="10.33203125" style="284" customWidth="1"/>
    <col min="7729" max="7953" width="9.33203125" style="284"/>
    <col min="7954" max="7954" width="4" style="284" customWidth="1"/>
    <col min="7955" max="7955" width="27.1640625" style="284" bestFit="1" customWidth="1"/>
    <col min="7956" max="7956" width="13" style="284" customWidth="1"/>
    <col min="7957" max="7984" width="10.33203125" style="284" customWidth="1"/>
    <col min="7985" max="8209" width="9.33203125" style="284"/>
    <col min="8210" max="8210" width="4" style="284" customWidth="1"/>
    <col min="8211" max="8211" width="27.1640625" style="284" bestFit="1" customWidth="1"/>
    <col min="8212" max="8212" width="13" style="284" customWidth="1"/>
    <col min="8213" max="8240" width="10.33203125" style="284" customWidth="1"/>
    <col min="8241" max="8465" width="9.33203125" style="284"/>
    <col min="8466" max="8466" width="4" style="284" customWidth="1"/>
    <col min="8467" max="8467" width="27.1640625" style="284" bestFit="1" customWidth="1"/>
    <col min="8468" max="8468" width="13" style="284" customWidth="1"/>
    <col min="8469" max="8496" width="10.33203125" style="284" customWidth="1"/>
    <col min="8497" max="8721" width="9.33203125" style="284"/>
    <col min="8722" max="8722" width="4" style="284" customWidth="1"/>
    <col min="8723" max="8723" width="27.1640625" style="284" bestFit="1" customWidth="1"/>
    <col min="8724" max="8724" width="13" style="284" customWidth="1"/>
    <col min="8725" max="8752" width="10.33203125" style="284" customWidth="1"/>
    <col min="8753" max="8977" width="9.33203125" style="284"/>
    <col min="8978" max="8978" width="4" style="284" customWidth="1"/>
    <col min="8979" max="8979" width="27.1640625" style="284" bestFit="1" customWidth="1"/>
    <col min="8980" max="8980" width="13" style="284" customWidth="1"/>
    <col min="8981" max="9008" width="10.33203125" style="284" customWidth="1"/>
    <col min="9009" max="9233" width="9.33203125" style="284"/>
    <col min="9234" max="9234" width="4" style="284" customWidth="1"/>
    <col min="9235" max="9235" width="27.1640625" style="284" bestFit="1" customWidth="1"/>
    <col min="9236" max="9236" width="13" style="284" customWidth="1"/>
    <col min="9237" max="9264" width="10.33203125" style="284" customWidth="1"/>
    <col min="9265" max="9489" width="9.33203125" style="284"/>
    <col min="9490" max="9490" width="4" style="284" customWidth="1"/>
    <col min="9491" max="9491" width="27.1640625" style="284" bestFit="1" customWidth="1"/>
    <col min="9492" max="9492" width="13" style="284" customWidth="1"/>
    <col min="9493" max="9520" width="10.33203125" style="284" customWidth="1"/>
    <col min="9521" max="9745" width="9.33203125" style="284"/>
    <col min="9746" max="9746" width="4" style="284" customWidth="1"/>
    <col min="9747" max="9747" width="27.1640625" style="284" bestFit="1" customWidth="1"/>
    <col min="9748" max="9748" width="13" style="284" customWidth="1"/>
    <col min="9749" max="9776" width="10.33203125" style="284" customWidth="1"/>
    <col min="9777" max="10001" width="9.33203125" style="284"/>
    <col min="10002" max="10002" width="4" style="284" customWidth="1"/>
    <col min="10003" max="10003" width="27.1640625" style="284" bestFit="1" customWidth="1"/>
    <col min="10004" max="10004" width="13" style="284" customWidth="1"/>
    <col min="10005" max="10032" width="10.33203125" style="284" customWidth="1"/>
    <col min="10033" max="10257" width="9.33203125" style="284"/>
    <col min="10258" max="10258" width="4" style="284" customWidth="1"/>
    <col min="10259" max="10259" width="27.1640625" style="284" bestFit="1" customWidth="1"/>
    <col min="10260" max="10260" width="13" style="284" customWidth="1"/>
    <col min="10261" max="10288" width="10.33203125" style="284" customWidth="1"/>
    <col min="10289" max="10513" width="9.33203125" style="284"/>
    <col min="10514" max="10514" width="4" style="284" customWidth="1"/>
    <col min="10515" max="10515" width="27.1640625" style="284" bestFit="1" customWidth="1"/>
    <col min="10516" max="10516" width="13" style="284" customWidth="1"/>
    <col min="10517" max="10544" width="10.33203125" style="284" customWidth="1"/>
    <col min="10545" max="10769" width="9.33203125" style="284"/>
    <col min="10770" max="10770" width="4" style="284" customWidth="1"/>
    <col min="10771" max="10771" width="27.1640625" style="284" bestFit="1" customWidth="1"/>
    <col min="10772" max="10772" width="13" style="284" customWidth="1"/>
    <col min="10773" max="10800" width="10.33203125" style="284" customWidth="1"/>
    <col min="10801" max="11025" width="9.33203125" style="284"/>
    <col min="11026" max="11026" width="4" style="284" customWidth="1"/>
    <col min="11027" max="11027" width="27.1640625" style="284" bestFit="1" customWidth="1"/>
    <col min="11028" max="11028" width="13" style="284" customWidth="1"/>
    <col min="11029" max="11056" width="10.33203125" style="284" customWidth="1"/>
    <col min="11057" max="11281" width="9.33203125" style="284"/>
    <col min="11282" max="11282" width="4" style="284" customWidth="1"/>
    <col min="11283" max="11283" width="27.1640625" style="284" bestFit="1" customWidth="1"/>
    <col min="11284" max="11284" width="13" style="284" customWidth="1"/>
    <col min="11285" max="11312" width="10.33203125" style="284" customWidth="1"/>
    <col min="11313" max="11537" width="9.33203125" style="284"/>
    <col min="11538" max="11538" width="4" style="284" customWidth="1"/>
    <col min="11539" max="11539" width="27.1640625" style="284" bestFit="1" customWidth="1"/>
    <col min="11540" max="11540" width="13" style="284" customWidth="1"/>
    <col min="11541" max="11568" width="10.33203125" style="284" customWidth="1"/>
    <col min="11569" max="11793" width="9.33203125" style="284"/>
    <col min="11794" max="11794" width="4" style="284" customWidth="1"/>
    <col min="11795" max="11795" width="27.1640625" style="284" bestFit="1" customWidth="1"/>
    <col min="11796" max="11796" width="13" style="284" customWidth="1"/>
    <col min="11797" max="11824" width="10.33203125" style="284" customWidth="1"/>
    <col min="11825" max="12049" width="9.33203125" style="284"/>
    <col min="12050" max="12050" width="4" style="284" customWidth="1"/>
    <col min="12051" max="12051" width="27.1640625" style="284" bestFit="1" customWidth="1"/>
    <col min="12052" max="12052" width="13" style="284" customWidth="1"/>
    <col min="12053" max="12080" width="10.33203125" style="284" customWidth="1"/>
    <col min="12081" max="12305" width="9.33203125" style="284"/>
    <col min="12306" max="12306" width="4" style="284" customWidth="1"/>
    <col min="12307" max="12307" width="27.1640625" style="284" bestFit="1" customWidth="1"/>
    <col min="12308" max="12308" width="13" style="284" customWidth="1"/>
    <col min="12309" max="12336" width="10.33203125" style="284" customWidth="1"/>
    <col min="12337" max="12561" width="9.33203125" style="284"/>
    <col min="12562" max="12562" width="4" style="284" customWidth="1"/>
    <col min="12563" max="12563" width="27.1640625" style="284" bestFit="1" customWidth="1"/>
    <col min="12564" max="12564" width="13" style="284" customWidth="1"/>
    <col min="12565" max="12592" width="10.33203125" style="284" customWidth="1"/>
    <col min="12593" max="12817" width="9.33203125" style="284"/>
    <col min="12818" max="12818" width="4" style="284" customWidth="1"/>
    <col min="12819" max="12819" width="27.1640625" style="284" bestFit="1" customWidth="1"/>
    <col min="12820" max="12820" width="13" style="284" customWidth="1"/>
    <col min="12821" max="12848" width="10.33203125" style="284" customWidth="1"/>
    <col min="12849" max="13073" width="9.33203125" style="284"/>
    <col min="13074" max="13074" width="4" style="284" customWidth="1"/>
    <col min="13075" max="13075" width="27.1640625" style="284" bestFit="1" customWidth="1"/>
    <col min="13076" max="13076" width="13" style="284" customWidth="1"/>
    <col min="13077" max="13104" width="10.33203125" style="284" customWidth="1"/>
    <col min="13105" max="13329" width="9.33203125" style="284"/>
    <col min="13330" max="13330" width="4" style="284" customWidth="1"/>
    <col min="13331" max="13331" width="27.1640625" style="284" bestFit="1" customWidth="1"/>
    <col min="13332" max="13332" width="13" style="284" customWidth="1"/>
    <col min="13333" max="13360" width="10.33203125" style="284" customWidth="1"/>
    <col min="13361" max="13585" width="9.33203125" style="284"/>
    <col min="13586" max="13586" width="4" style="284" customWidth="1"/>
    <col min="13587" max="13587" width="27.1640625" style="284" bestFit="1" customWidth="1"/>
    <col min="13588" max="13588" width="13" style="284" customWidth="1"/>
    <col min="13589" max="13616" width="10.33203125" style="284" customWidth="1"/>
    <col min="13617" max="13841" width="9.33203125" style="284"/>
    <col min="13842" max="13842" width="4" style="284" customWidth="1"/>
    <col min="13843" max="13843" width="27.1640625" style="284" bestFit="1" customWidth="1"/>
    <col min="13844" max="13844" width="13" style="284" customWidth="1"/>
    <col min="13845" max="13872" width="10.33203125" style="284" customWidth="1"/>
    <col min="13873" max="14097" width="9.33203125" style="284"/>
    <col min="14098" max="14098" width="4" style="284" customWidth="1"/>
    <col min="14099" max="14099" width="27.1640625" style="284" bestFit="1" customWidth="1"/>
    <col min="14100" max="14100" width="13" style="284" customWidth="1"/>
    <col min="14101" max="14128" width="10.33203125" style="284" customWidth="1"/>
    <col min="14129" max="14353" width="9.33203125" style="284"/>
    <col min="14354" max="14354" width="4" style="284" customWidth="1"/>
    <col min="14355" max="14355" width="27.1640625" style="284" bestFit="1" customWidth="1"/>
    <col min="14356" max="14356" width="13" style="284" customWidth="1"/>
    <col min="14357" max="14384" width="10.33203125" style="284" customWidth="1"/>
    <col min="14385" max="14609" width="9.33203125" style="284"/>
    <col min="14610" max="14610" width="4" style="284" customWidth="1"/>
    <col min="14611" max="14611" width="27.1640625" style="284" bestFit="1" customWidth="1"/>
    <col min="14612" max="14612" width="13" style="284" customWidth="1"/>
    <col min="14613" max="14640" width="10.33203125" style="284" customWidth="1"/>
    <col min="14641" max="14865" width="9.33203125" style="284"/>
    <col min="14866" max="14866" width="4" style="284" customWidth="1"/>
    <col min="14867" max="14867" width="27.1640625" style="284" bestFit="1" customWidth="1"/>
    <col min="14868" max="14868" width="13" style="284" customWidth="1"/>
    <col min="14869" max="14896" width="10.33203125" style="284" customWidth="1"/>
    <col min="14897" max="15121" width="9.33203125" style="284"/>
    <col min="15122" max="15122" width="4" style="284" customWidth="1"/>
    <col min="15123" max="15123" width="27.1640625" style="284" bestFit="1" customWidth="1"/>
    <col min="15124" max="15124" width="13" style="284" customWidth="1"/>
    <col min="15125" max="15152" width="10.33203125" style="284" customWidth="1"/>
    <col min="15153" max="15377" width="9.33203125" style="284"/>
    <col min="15378" max="15378" width="4" style="284" customWidth="1"/>
    <col min="15379" max="15379" width="27.1640625" style="284" bestFit="1" customWidth="1"/>
    <col min="15380" max="15380" width="13" style="284" customWidth="1"/>
    <col min="15381" max="15408" width="10.33203125" style="284" customWidth="1"/>
    <col min="15409" max="15633" width="9.33203125" style="284"/>
    <col min="15634" max="15634" width="4" style="284" customWidth="1"/>
    <col min="15635" max="15635" width="27.1640625" style="284" bestFit="1" customWidth="1"/>
    <col min="15636" max="15636" width="13" style="284" customWidth="1"/>
    <col min="15637" max="15664" width="10.33203125" style="284" customWidth="1"/>
    <col min="15665" max="15889" width="9.33203125" style="284"/>
    <col min="15890" max="15890" width="4" style="284" customWidth="1"/>
    <col min="15891" max="15891" width="27.1640625" style="284" bestFit="1" customWidth="1"/>
    <col min="15892" max="15892" width="13" style="284" customWidth="1"/>
    <col min="15893" max="15920" width="10.33203125" style="284" customWidth="1"/>
    <col min="15921" max="16145" width="9.33203125" style="284"/>
    <col min="16146" max="16146" width="4" style="284" customWidth="1"/>
    <col min="16147" max="16147" width="27.1640625" style="284" bestFit="1" customWidth="1"/>
    <col min="16148" max="16148" width="13" style="284" customWidth="1"/>
    <col min="16149" max="16176" width="10.33203125" style="284" customWidth="1"/>
    <col min="16177" max="16384" width="9.33203125" style="284"/>
  </cols>
  <sheetData>
    <row r="1" spans="1:50" ht="12" thickBot="1"/>
    <row r="2" spans="1:50" ht="15" customHeight="1" thickBot="1">
      <c r="A2" s="106"/>
      <c r="B2" s="107"/>
      <c r="C2" s="610" t="s">
        <v>249</v>
      </c>
      <c r="D2" s="373" t="s">
        <v>40</v>
      </c>
      <c r="E2" s="373"/>
      <c r="F2" s="373"/>
      <c r="G2" s="72" t="s">
        <v>41</v>
      </c>
      <c r="H2" s="73"/>
      <c r="I2" s="73"/>
      <c r="J2" s="374" t="s">
        <v>78</v>
      </c>
      <c r="K2" s="375"/>
      <c r="L2" s="376"/>
      <c r="M2" s="73"/>
      <c r="N2" s="73"/>
      <c r="O2" s="74"/>
      <c r="P2" s="74"/>
      <c r="Q2" s="74"/>
      <c r="R2" s="377" t="s">
        <v>79</v>
      </c>
      <c r="S2" s="378"/>
      <c r="T2" s="378"/>
      <c r="U2" s="287" t="s">
        <v>42</v>
      </c>
      <c r="V2" s="288"/>
      <c r="W2" s="288"/>
      <c r="X2" s="379" t="s">
        <v>41</v>
      </c>
      <c r="Y2" s="380" t="s">
        <v>43</v>
      </c>
      <c r="Z2" s="382" t="s">
        <v>44</v>
      </c>
      <c r="AA2" s="384" t="s">
        <v>266</v>
      </c>
      <c r="AB2" s="383" t="s">
        <v>41</v>
      </c>
      <c r="AC2" s="380" t="s">
        <v>43</v>
      </c>
      <c r="AD2" s="381" t="s">
        <v>44</v>
      </c>
      <c r="AE2" s="384" t="s">
        <v>266</v>
      </c>
      <c r="AF2" s="617" t="s">
        <v>453</v>
      </c>
      <c r="AG2" s="617"/>
      <c r="AH2" s="618"/>
      <c r="AI2" s="621" t="s">
        <v>390</v>
      </c>
      <c r="AJ2" s="619" t="s">
        <v>451</v>
      </c>
      <c r="AK2" s="620"/>
      <c r="AL2" s="379" t="s">
        <v>411</v>
      </c>
      <c r="AM2" s="379" t="s">
        <v>416</v>
      </c>
      <c r="AN2" s="615" t="s">
        <v>408</v>
      </c>
      <c r="AO2" s="615"/>
      <c r="AP2" s="380" t="s">
        <v>409</v>
      </c>
      <c r="AQ2" s="380" t="s">
        <v>410</v>
      </c>
      <c r="AR2" s="616" t="s">
        <v>425</v>
      </c>
      <c r="AS2" s="616"/>
      <c r="AT2" s="381" t="s">
        <v>424</v>
      </c>
      <c r="AU2" s="381" t="s">
        <v>427</v>
      </c>
      <c r="AV2" s="612" t="s">
        <v>405</v>
      </c>
      <c r="AW2" s="613"/>
      <c r="AX2" s="614"/>
    </row>
    <row r="3" spans="1:50" ht="32.25" customHeight="1">
      <c r="A3" s="108"/>
      <c r="B3" s="109"/>
      <c r="C3" s="611"/>
      <c r="D3" s="368" t="s">
        <v>250</v>
      </c>
      <c r="E3" s="368" t="s">
        <v>45</v>
      </c>
      <c r="F3" s="368" t="s">
        <v>46</v>
      </c>
      <c r="G3" s="75" t="s">
        <v>251</v>
      </c>
      <c r="H3" s="75" t="s">
        <v>252</v>
      </c>
      <c r="I3" s="75" t="s">
        <v>253</v>
      </c>
      <c r="J3" s="75" t="s">
        <v>47</v>
      </c>
      <c r="K3" s="75" t="s">
        <v>48</v>
      </c>
      <c r="L3" s="75" t="s">
        <v>49</v>
      </c>
      <c r="M3" s="75" t="s">
        <v>50</v>
      </c>
      <c r="N3" s="75" t="s">
        <v>51</v>
      </c>
      <c r="O3" s="369" t="s">
        <v>52</v>
      </c>
      <c r="P3" s="369" t="s">
        <v>53</v>
      </c>
      <c r="Q3" s="369" t="s">
        <v>54</v>
      </c>
      <c r="R3" s="369" t="s">
        <v>55</v>
      </c>
      <c r="S3" s="369" t="s">
        <v>56</v>
      </c>
      <c r="T3" s="369" t="s">
        <v>57</v>
      </c>
      <c r="U3" s="369" t="s">
        <v>58</v>
      </c>
      <c r="V3" s="369" t="s">
        <v>56</v>
      </c>
      <c r="W3" s="369" t="s">
        <v>57</v>
      </c>
      <c r="X3" s="75" t="s">
        <v>254</v>
      </c>
      <c r="Y3" s="75" t="s">
        <v>254</v>
      </c>
      <c r="Z3" s="75" t="s">
        <v>254</v>
      </c>
      <c r="AA3" s="75" t="s">
        <v>80</v>
      </c>
      <c r="AB3" s="75" t="s">
        <v>255</v>
      </c>
      <c r="AC3" s="75" t="s">
        <v>255</v>
      </c>
      <c r="AD3" s="75" t="s">
        <v>255</v>
      </c>
      <c r="AE3" s="75" t="s">
        <v>59</v>
      </c>
      <c r="AF3" s="395" t="s">
        <v>454</v>
      </c>
      <c r="AG3" s="480" t="s">
        <v>455</v>
      </c>
      <c r="AH3" s="464" t="s">
        <v>456</v>
      </c>
      <c r="AI3" s="622"/>
      <c r="AJ3" s="464" t="s">
        <v>394</v>
      </c>
      <c r="AK3" s="464" t="s">
        <v>391</v>
      </c>
      <c r="AL3" s="464" t="s">
        <v>395</v>
      </c>
      <c r="AM3" s="464" t="s">
        <v>396</v>
      </c>
      <c r="AN3" s="464" t="s">
        <v>394</v>
      </c>
      <c r="AO3" s="464" t="s">
        <v>391</v>
      </c>
      <c r="AP3" s="464" t="s">
        <v>395</v>
      </c>
      <c r="AQ3" s="464" t="s">
        <v>396</v>
      </c>
      <c r="AR3" s="464" t="s">
        <v>394</v>
      </c>
      <c r="AS3" s="464" t="s">
        <v>391</v>
      </c>
      <c r="AT3" s="464" t="s">
        <v>395</v>
      </c>
      <c r="AU3" s="464" t="s">
        <v>396</v>
      </c>
      <c r="AV3" s="75" t="s">
        <v>406</v>
      </c>
      <c r="AW3" s="395" t="s">
        <v>395</v>
      </c>
      <c r="AX3" s="75" t="s">
        <v>407</v>
      </c>
    </row>
    <row r="4" spans="1:50" ht="22.5">
      <c r="A4" s="85"/>
      <c r="B4" s="65"/>
      <c r="C4" s="76" t="s">
        <v>256</v>
      </c>
      <c r="D4" s="77" t="s">
        <v>257</v>
      </c>
      <c r="E4" s="76" t="s">
        <v>60</v>
      </c>
      <c r="F4" s="76" t="s">
        <v>61</v>
      </c>
      <c r="G4" s="78" t="s">
        <v>258</v>
      </c>
      <c r="H4" s="78" t="s">
        <v>259</v>
      </c>
      <c r="I4" s="78" t="s">
        <v>260</v>
      </c>
      <c r="J4" s="78" t="s">
        <v>261</v>
      </c>
      <c r="K4" s="78" t="s">
        <v>62</v>
      </c>
      <c r="L4" s="78" t="s">
        <v>63</v>
      </c>
      <c r="M4" s="78" t="s">
        <v>262</v>
      </c>
      <c r="N4" s="78" t="s">
        <v>263</v>
      </c>
      <c r="O4" s="76" t="s">
        <v>64</v>
      </c>
      <c r="P4" s="76" t="s">
        <v>65</v>
      </c>
      <c r="Q4" s="76" t="s">
        <v>66</v>
      </c>
      <c r="R4" s="78" t="s">
        <v>67</v>
      </c>
      <c r="S4" s="78" t="s">
        <v>68</v>
      </c>
      <c r="T4" s="78" t="s">
        <v>69</v>
      </c>
      <c r="U4" s="76" t="s">
        <v>267</v>
      </c>
      <c r="V4" s="76" t="s">
        <v>264</v>
      </c>
      <c r="W4" s="76" t="s">
        <v>265</v>
      </c>
      <c r="X4" s="78" t="s">
        <v>268</v>
      </c>
      <c r="Y4" s="78" t="s">
        <v>269</v>
      </c>
      <c r="Z4" s="78" t="s">
        <v>270</v>
      </c>
      <c r="AA4" s="78"/>
      <c r="AB4" s="78" t="s">
        <v>70</v>
      </c>
      <c r="AC4" s="78" t="s">
        <v>71</v>
      </c>
      <c r="AD4" s="78" t="s">
        <v>72</v>
      </c>
      <c r="AE4" s="78"/>
      <c r="AF4" s="478" t="s">
        <v>392</v>
      </c>
      <c r="AG4" s="78" t="s">
        <v>412</v>
      </c>
      <c r="AH4" s="78" t="s">
        <v>393</v>
      </c>
      <c r="AI4" s="466" t="s">
        <v>413</v>
      </c>
      <c r="AJ4" s="465" t="s">
        <v>414</v>
      </c>
      <c r="AK4" s="465" t="s">
        <v>443</v>
      </c>
      <c r="AL4" s="465" t="s">
        <v>415</v>
      </c>
      <c r="AM4" s="465" t="s">
        <v>417</v>
      </c>
      <c r="AN4" s="465" t="s">
        <v>421</v>
      </c>
      <c r="AO4" s="465" t="s">
        <v>418</v>
      </c>
      <c r="AP4" s="465" t="s">
        <v>419</v>
      </c>
      <c r="AQ4" s="465" t="s">
        <v>420</v>
      </c>
      <c r="AR4" s="465" t="s">
        <v>422</v>
      </c>
      <c r="AS4" s="465" t="s">
        <v>423</v>
      </c>
      <c r="AT4" s="465" t="s">
        <v>426</v>
      </c>
      <c r="AU4" s="465" t="s">
        <v>428</v>
      </c>
      <c r="AV4" s="465" t="s">
        <v>429</v>
      </c>
      <c r="AW4" s="463" t="s">
        <v>430</v>
      </c>
      <c r="AX4" s="386" t="s">
        <v>431</v>
      </c>
    </row>
    <row r="5" spans="1:50">
      <c r="A5" s="108">
        <v>1</v>
      </c>
      <c r="B5" s="56" t="s">
        <v>0</v>
      </c>
      <c r="C5" s="110">
        <f>価格変換!J6</f>
        <v>0</v>
      </c>
      <c r="D5" s="110">
        <f>C5*各種係数!D4</f>
        <v>0</v>
      </c>
      <c r="E5" s="110">
        <f>D5*各種係数!E4</f>
        <v>0</v>
      </c>
      <c r="F5" s="110">
        <f>D5*各種係数!F4</f>
        <v>0</v>
      </c>
      <c r="G5" s="110">
        <f>投入係数!AM54</f>
        <v>0</v>
      </c>
      <c r="H5" s="110">
        <f>G5*各種係数!D4</f>
        <v>0</v>
      </c>
      <c r="I5" s="110">
        <f>G5*各種係数!C4</f>
        <v>0</v>
      </c>
      <c r="J5" s="110">
        <f t="array" ref="J5:J40">MMULT(逆行列係数!C4:AL39,計算!H5:H40)</f>
        <v>0</v>
      </c>
      <c r="K5" s="110">
        <f>J5*各種係数!E4</f>
        <v>0</v>
      </c>
      <c r="L5" s="110">
        <f>J5*各種係数!F4</f>
        <v>0</v>
      </c>
      <c r="M5" s="110"/>
      <c r="N5" s="110"/>
      <c r="O5" s="110">
        <f>+N$41*各種係数!G4</f>
        <v>0</v>
      </c>
      <c r="P5" s="110">
        <f>+O5*各種係数!D4</f>
        <v>0</v>
      </c>
      <c r="Q5" s="110">
        <f>+O5*各種係数!C4</f>
        <v>0</v>
      </c>
      <c r="R5" s="110">
        <f t="array" ref="R5:R40">MMULT(逆行列係数!C4:AL39,計算!P5:P40)</f>
        <v>0</v>
      </c>
      <c r="S5" s="110">
        <f>+R5*各種係数!E4</f>
        <v>0</v>
      </c>
      <c r="T5" s="110">
        <f>+R5*各種係数!F4</f>
        <v>0</v>
      </c>
      <c r="U5" s="110">
        <f>+D5+J5+R5</f>
        <v>0</v>
      </c>
      <c r="V5" s="110">
        <f>+E5+K5+S5</f>
        <v>0</v>
      </c>
      <c r="W5" s="110">
        <f>+F5+L5+T5</f>
        <v>0</v>
      </c>
      <c r="X5" s="110">
        <f>$D5*各種係数!H4*各種係数!$L$5</f>
        <v>0</v>
      </c>
      <c r="Y5" s="110">
        <f>$J5*各種係数!H4*各種係数!$L$5</f>
        <v>0</v>
      </c>
      <c r="Z5" s="110">
        <f>$R5*各種係数!H4*各種係数!$L$5</f>
        <v>0</v>
      </c>
      <c r="AA5" s="110">
        <f>SUM(X5:Z5)</f>
        <v>0</v>
      </c>
      <c r="AB5" s="110">
        <f>$D5*各種係数!I4*各種係数!$L$5</f>
        <v>0</v>
      </c>
      <c r="AC5" s="110">
        <f>$J5*各種係数!I4*各種係数!$L$5</f>
        <v>0</v>
      </c>
      <c r="AD5" s="110">
        <f>$R5*各種係数!I4*各種係数!$L$5</f>
        <v>0</v>
      </c>
      <c r="AE5" s="385">
        <f>SUM(AB5:AD5)</f>
        <v>0</v>
      </c>
      <c r="AF5" s="468">
        <f>税収係数_直接税!Q$17</f>
        <v>0.22395330682383693</v>
      </c>
      <c r="AG5" s="468">
        <f>税収係数_直接税!P$17</f>
        <v>7.4559077703396537E-2</v>
      </c>
      <c r="AH5" s="468">
        <f>税収係数_間接税!C72</f>
        <v>2.4790677107849431E-2</v>
      </c>
      <c r="AI5" s="468">
        <f t="array" ref="AI5:AI40">TRANSPOSE(投入係数!C43:AL43)</f>
        <v>0.20816499999999999</v>
      </c>
      <c r="AJ5" s="143">
        <f>D5*AI5</f>
        <v>0</v>
      </c>
      <c r="AK5" s="143">
        <f>IF(AI5&gt;0,AJ5*AF5,0)</f>
        <v>0</v>
      </c>
      <c r="AL5" s="143">
        <f>F5*AG5</f>
        <v>0</v>
      </c>
      <c r="AM5" s="143">
        <f>E5*AH5</f>
        <v>0</v>
      </c>
      <c r="AN5" s="143">
        <f t="shared" ref="AN5:AN40" si="0">J5*AI5</f>
        <v>0</v>
      </c>
      <c r="AO5" s="143">
        <f>IF(AI5&gt;0,AN5*AF5,0)</f>
        <v>0</v>
      </c>
      <c r="AP5" s="143">
        <f>L5*AG5</f>
        <v>0</v>
      </c>
      <c r="AQ5" s="143">
        <f>K5*AH5</f>
        <v>0</v>
      </c>
      <c r="AR5" s="143">
        <f>R5*AI5</f>
        <v>0</v>
      </c>
      <c r="AS5" s="143">
        <f>IF(AI5&gt;0,AR5*AF5,0)</f>
        <v>0</v>
      </c>
      <c r="AT5" s="143">
        <f>T5*AG5</f>
        <v>0</v>
      </c>
      <c r="AU5" s="143">
        <f>S5*AH5</f>
        <v>0</v>
      </c>
      <c r="AV5" s="143">
        <f>AK5+AO5+AS5</f>
        <v>0</v>
      </c>
      <c r="AW5" s="143">
        <f>AL5+AP5+AT5</f>
        <v>0</v>
      </c>
      <c r="AX5" s="111">
        <f>AM5+AQ5+AU5</f>
        <v>0</v>
      </c>
    </row>
    <row r="6" spans="1:50">
      <c r="A6" s="108">
        <v>2</v>
      </c>
      <c r="B6" s="56" t="s">
        <v>1</v>
      </c>
      <c r="C6" s="111">
        <f>価格変換!J7</f>
        <v>0</v>
      </c>
      <c r="D6" s="111">
        <f>C6*各種係数!D5</f>
        <v>0</v>
      </c>
      <c r="E6" s="111">
        <f>D6*各種係数!E5</f>
        <v>0</v>
      </c>
      <c r="F6" s="111">
        <f>D6*各種係数!F5</f>
        <v>0</v>
      </c>
      <c r="G6" s="111">
        <f>投入係数!AM55</f>
        <v>0</v>
      </c>
      <c r="H6" s="111">
        <f>G6*各種係数!D5</f>
        <v>0</v>
      </c>
      <c r="I6" s="111">
        <f>G6*各種係数!C5</f>
        <v>0</v>
      </c>
      <c r="J6" s="111">
        <v>0</v>
      </c>
      <c r="K6" s="111">
        <f>J6*各種係数!E5</f>
        <v>0</v>
      </c>
      <c r="L6" s="111">
        <f>J6*各種係数!F5</f>
        <v>0</v>
      </c>
      <c r="M6" s="111"/>
      <c r="N6" s="111"/>
      <c r="O6" s="111">
        <f>+N$41*各種係数!G5</f>
        <v>0</v>
      </c>
      <c r="P6" s="111">
        <f>+O6*各種係数!D5</f>
        <v>0</v>
      </c>
      <c r="Q6" s="111">
        <f>+O6*各種係数!C5</f>
        <v>0</v>
      </c>
      <c r="R6" s="111">
        <v>0</v>
      </c>
      <c r="S6" s="111">
        <f>+R6*各種係数!E5</f>
        <v>0</v>
      </c>
      <c r="T6" s="111">
        <f>+R6*各種係数!F5</f>
        <v>0</v>
      </c>
      <c r="U6" s="111">
        <f t="shared" ref="U6:W40" si="1">+D6+J6+R6</f>
        <v>0</v>
      </c>
      <c r="V6" s="111">
        <f t="shared" si="1"/>
        <v>0</v>
      </c>
      <c r="W6" s="111">
        <f t="shared" si="1"/>
        <v>0</v>
      </c>
      <c r="X6" s="111">
        <f>$D6*各種係数!H5*各種係数!$L$5</f>
        <v>0</v>
      </c>
      <c r="Y6" s="111">
        <f>$J6*各種係数!H5*各種係数!$L$5</f>
        <v>0</v>
      </c>
      <c r="Z6" s="111">
        <f>$R6*各種係数!H5*各種係数!$L$5</f>
        <v>0</v>
      </c>
      <c r="AA6" s="111">
        <f t="shared" ref="AA6:AA40" si="2">SUM(X6:Z6)</f>
        <v>0</v>
      </c>
      <c r="AB6" s="111">
        <f>$D6*各種係数!I5*各種係数!$L$5</f>
        <v>0</v>
      </c>
      <c r="AC6" s="111">
        <f>$J6*各種係数!I5*各種係数!$L$5</f>
        <v>0</v>
      </c>
      <c r="AD6" s="111">
        <f>$R6*各種係数!I5*各種係数!$L$5</f>
        <v>0</v>
      </c>
      <c r="AE6" s="143">
        <f t="shared" ref="AE6:AE40" si="3">SUM(AB6:AD6)</f>
        <v>0</v>
      </c>
      <c r="AF6" s="468">
        <f>税収係数_直接税!Q$17</f>
        <v>0.22395330682383693</v>
      </c>
      <c r="AG6" s="468">
        <f>税収係数_直接税!P$17</f>
        <v>7.4559077703396537E-2</v>
      </c>
      <c r="AH6" s="468">
        <f>税収係数_間接税!D72</f>
        <v>3.783991790661878E-3</v>
      </c>
      <c r="AI6" s="468">
        <v>0.28093200000000002</v>
      </c>
      <c r="AJ6" s="143">
        <f t="shared" ref="AJ6:AJ40" si="4">D6*AI6</f>
        <v>0</v>
      </c>
      <c r="AK6" s="143">
        <f t="shared" ref="AK6:AK40" si="5">IF(AI6&gt;0,AJ6*AF6,0)</f>
        <v>0</v>
      </c>
      <c r="AL6" s="143">
        <f t="shared" ref="AL6:AL40" si="6">F6*AG6</f>
        <v>0</v>
      </c>
      <c r="AM6" s="143">
        <f t="shared" ref="AM6:AM40" si="7">E6*AH6</f>
        <v>0</v>
      </c>
      <c r="AN6" s="143">
        <f t="shared" si="0"/>
        <v>0</v>
      </c>
      <c r="AO6" s="143">
        <f t="shared" ref="AO6:AO40" si="8">IF(AI6&gt;0,AN6*AF6,0)</f>
        <v>0</v>
      </c>
      <c r="AP6" s="143">
        <f t="shared" ref="AP6:AP40" si="9">L6*AG6</f>
        <v>0</v>
      </c>
      <c r="AQ6" s="143">
        <f t="shared" ref="AQ6:AQ40" si="10">K6*AH6</f>
        <v>0</v>
      </c>
      <c r="AR6" s="143">
        <f t="shared" ref="AR6:AR40" si="11">R6*AI6</f>
        <v>0</v>
      </c>
      <c r="AS6" s="143">
        <f t="shared" ref="AS6:AS40" si="12">IF(AI6&gt;0,AR6*AF6,0)</f>
        <v>0</v>
      </c>
      <c r="AT6" s="143">
        <f t="shared" ref="AT6:AT40" si="13">T6*AG6</f>
        <v>0</v>
      </c>
      <c r="AU6" s="143">
        <f t="shared" ref="AU6:AU40" si="14">S6*AH6</f>
        <v>0</v>
      </c>
      <c r="AV6" s="143">
        <f t="shared" ref="AV6:AV40" si="15">AK6+AO6+AS6</f>
        <v>0</v>
      </c>
      <c r="AW6" s="143">
        <f t="shared" ref="AW6:AW40" si="16">AL6+AP6+AT6</f>
        <v>0</v>
      </c>
      <c r="AX6" s="111">
        <f t="shared" ref="AX6:AX40" si="17">AM6+AQ6+AU6</f>
        <v>0</v>
      </c>
    </row>
    <row r="7" spans="1:50">
      <c r="A7" s="108">
        <v>3</v>
      </c>
      <c r="B7" s="56" t="s">
        <v>2</v>
      </c>
      <c r="C7" s="111">
        <f>価格変換!J8</f>
        <v>0</v>
      </c>
      <c r="D7" s="111">
        <f>C7*各種係数!D6</f>
        <v>0</v>
      </c>
      <c r="E7" s="111">
        <f>D7*各種係数!E6</f>
        <v>0</v>
      </c>
      <c r="F7" s="111">
        <f>D7*各種係数!F6</f>
        <v>0</v>
      </c>
      <c r="G7" s="111">
        <f>投入係数!AM56</f>
        <v>0</v>
      </c>
      <c r="H7" s="111">
        <f>G7*各種係数!D6</f>
        <v>0</v>
      </c>
      <c r="I7" s="111">
        <f>G7*各種係数!C6</f>
        <v>0</v>
      </c>
      <c r="J7" s="111">
        <v>0</v>
      </c>
      <c r="K7" s="111">
        <f>J7*各種係数!E6</f>
        <v>0</v>
      </c>
      <c r="L7" s="111">
        <f>J7*各種係数!F6</f>
        <v>0</v>
      </c>
      <c r="M7" s="111"/>
      <c r="N7" s="111"/>
      <c r="O7" s="111">
        <f>+N$41*各種係数!G6</f>
        <v>0</v>
      </c>
      <c r="P7" s="111">
        <f>+O7*各種係数!D6</f>
        <v>0</v>
      </c>
      <c r="Q7" s="111">
        <f>+O7*各種係数!C6</f>
        <v>0</v>
      </c>
      <c r="R7" s="111">
        <v>0</v>
      </c>
      <c r="S7" s="111">
        <f>+R7*各種係数!E6</f>
        <v>0</v>
      </c>
      <c r="T7" s="111">
        <f>+R7*各種係数!F6</f>
        <v>0</v>
      </c>
      <c r="U7" s="111">
        <f t="shared" si="1"/>
        <v>0</v>
      </c>
      <c r="V7" s="111">
        <f t="shared" si="1"/>
        <v>0</v>
      </c>
      <c r="W7" s="111">
        <f t="shared" si="1"/>
        <v>0</v>
      </c>
      <c r="X7" s="111">
        <f>$D7*各種係数!H6*各種係数!$L$5</f>
        <v>0</v>
      </c>
      <c r="Y7" s="111">
        <f>$J7*各種係数!H6*各種係数!$L$5</f>
        <v>0</v>
      </c>
      <c r="Z7" s="111">
        <f>$R7*各種係数!H6*各種係数!$L$5</f>
        <v>0</v>
      </c>
      <c r="AA7" s="111">
        <f t="shared" si="2"/>
        <v>0</v>
      </c>
      <c r="AB7" s="111">
        <f>$D7*各種係数!I6*各種係数!$L$5</f>
        <v>0</v>
      </c>
      <c r="AC7" s="111">
        <f>$J7*各種係数!I6*各種係数!$L$5</f>
        <v>0</v>
      </c>
      <c r="AD7" s="111">
        <f>$R7*各種係数!I6*各種係数!$L$5</f>
        <v>0</v>
      </c>
      <c r="AE7" s="143">
        <f t="shared" si="3"/>
        <v>0</v>
      </c>
      <c r="AF7" s="468">
        <f>税収係数_直接税!Q$17</f>
        <v>0.22395330682383693</v>
      </c>
      <c r="AG7" s="468">
        <f>税収係数_直接税!P$17</f>
        <v>7.4559077703396537E-2</v>
      </c>
      <c r="AH7" s="468">
        <f>税収係数_間接税!E72</f>
        <v>7.7764039825600317E-2</v>
      </c>
      <c r="AI7" s="468">
        <v>0.176597</v>
      </c>
      <c r="AJ7" s="143">
        <f t="shared" si="4"/>
        <v>0</v>
      </c>
      <c r="AK7" s="143">
        <f t="shared" si="5"/>
        <v>0</v>
      </c>
      <c r="AL7" s="143">
        <f t="shared" si="6"/>
        <v>0</v>
      </c>
      <c r="AM7" s="143">
        <f t="shared" si="7"/>
        <v>0</v>
      </c>
      <c r="AN7" s="143">
        <f t="shared" si="0"/>
        <v>0</v>
      </c>
      <c r="AO7" s="143">
        <f t="shared" si="8"/>
        <v>0</v>
      </c>
      <c r="AP7" s="143">
        <f t="shared" si="9"/>
        <v>0</v>
      </c>
      <c r="AQ7" s="143">
        <f t="shared" si="10"/>
        <v>0</v>
      </c>
      <c r="AR7" s="143">
        <f t="shared" si="11"/>
        <v>0</v>
      </c>
      <c r="AS7" s="143">
        <f t="shared" si="12"/>
        <v>0</v>
      </c>
      <c r="AT7" s="143">
        <f t="shared" si="13"/>
        <v>0</v>
      </c>
      <c r="AU7" s="143">
        <f t="shared" si="14"/>
        <v>0</v>
      </c>
      <c r="AV7" s="143">
        <f t="shared" si="15"/>
        <v>0</v>
      </c>
      <c r="AW7" s="143">
        <f t="shared" si="16"/>
        <v>0</v>
      </c>
      <c r="AX7" s="111">
        <f t="shared" si="17"/>
        <v>0</v>
      </c>
    </row>
    <row r="8" spans="1:50">
      <c r="A8" s="108">
        <v>6</v>
      </c>
      <c r="B8" s="56" t="s">
        <v>3</v>
      </c>
      <c r="C8" s="111">
        <f>価格変換!J9</f>
        <v>0</v>
      </c>
      <c r="D8" s="111">
        <f>C8*各種係数!D7</f>
        <v>0</v>
      </c>
      <c r="E8" s="111">
        <f>D8*各種係数!E7</f>
        <v>0</v>
      </c>
      <c r="F8" s="111">
        <f>D8*各種係数!F7</f>
        <v>0</v>
      </c>
      <c r="G8" s="111">
        <f>投入係数!AM57</f>
        <v>0</v>
      </c>
      <c r="H8" s="111">
        <f>G8*各種係数!D7</f>
        <v>0</v>
      </c>
      <c r="I8" s="111">
        <f>G8*各種係数!C7</f>
        <v>0</v>
      </c>
      <c r="J8" s="111">
        <v>0</v>
      </c>
      <c r="K8" s="111">
        <f>J8*各種係数!E7</f>
        <v>0</v>
      </c>
      <c r="L8" s="111">
        <f>J8*各種係数!F7</f>
        <v>0</v>
      </c>
      <c r="M8" s="111"/>
      <c r="N8" s="111"/>
      <c r="O8" s="111">
        <f>+N$41*各種係数!G7</f>
        <v>0</v>
      </c>
      <c r="P8" s="111">
        <f>+O8*各種係数!D7</f>
        <v>0</v>
      </c>
      <c r="Q8" s="111">
        <f>+O8*各種係数!C7</f>
        <v>0</v>
      </c>
      <c r="R8" s="111">
        <v>0</v>
      </c>
      <c r="S8" s="111">
        <f>+R8*各種係数!E7</f>
        <v>0</v>
      </c>
      <c r="T8" s="111">
        <f>+R8*各種係数!F7</f>
        <v>0</v>
      </c>
      <c r="U8" s="111">
        <f t="shared" si="1"/>
        <v>0</v>
      </c>
      <c r="V8" s="111">
        <f t="shared" si="1"/>
        <v>0</v>
      </c>
      <c r="W8" s="111">
        <f t="shared" si="1"/>
        <v>0</v>
      </c>
      <c r="X8" s="111">
        <f>$D8*各種係数!H7*各種係数!$L$5</f>
        <v>0</v>
      </c>
      <c r="Y8" s="111">
        <f>$J8*各種係数!H7*各種係数!$L$5</f>
        <v>0</v>
      </c>
      <c r="Z8" s="111">
        <f>$R8*各種係数!H7*各種係数!$L$5</f>
        <v>0</v>
      </c>
      <c r="AA8" s="111">
        <f t="shared" si="2"/>
        <v>0</v>
      </c>
      <c r="AB8" s="111">
        <f>$D8*各種係数!I7*各種係数!$L$5</f>
        <v>0</v>
      </c>
      <c r="AC8" s="111">
        <f>$J8*各種係数!I7*各種係数!$L$5</f>
        <v>0</v>
      </c>
      <c r="AD8" s="111">
        <f>$R8*各種係数!I7*各種係数!$L$5</f>
        <v>0</v>
      </c>
      <c r="AE8" s="143">
        <f t="shared" si="3"/>
        <v>0</v>
      </c>
      <c r="AF8" s="468">
        <f>税収係数_直接税!Q$17</f>
        <v>0.22395330682383693</v>
      </c>
      <c r="AG8" s="468">
        <f>税収係数_直接税!P$17</f>
        <v>7.4559077703396537E-2</v>
      </c>
      <c r="AH8" s="468">
        <f>税収係数_間接税!F72</f>
        <v>0.21820274603305106</v>
      </c>
      <c r="AI8" s="468">
        <v>9.4877000000000003E-2</v>
      </c>
      <c r="AJ8" s="143">
        <f t="shared" si="4"/>
        <v>0</v>
      </c>
      <c r="AK8" s="143">
        <f t="shared" si="5"/>
        <v>0</v>
      </c>
      <c r="AL8" s="143">
        <f t="shared" si="6"/>
        <v>0</v>
      </c>
      <c r="AM8" s="143">
        <f t="shared" si="7"/>
        <v>0</v>
      </c>
      <c r="AN8" s="143">
        <f t="shared" si="0"/>
        <v>0</v>
      </c>
      <c r="AO8" s="143">
        <f t="shared" si="8"/>
        <v>0</v>
      </c>
      <c r="AP8" s="143">
        <f t="shared" si="9"/>
        <v>0</v>
      </c>
      <c r="AQ8" s="143">
        <f t="shared" si="10"/>
        <v>0</v>
      </c>
      <c r="AR8" s="143">
        <f t="shared" si="11"/>
        <v>0</v>
      </c>
      <c r="AS8" s="143">
        <f t="shared" si="12"/>
        <v>0</v>
      </c>
      <c r="AT8" s="143">
        <f t="shared" si="13"/>
        <v>0</v>
      </c>
      <c r="AU8" s="143">
        <f t="shared" si="14"/>
        <v>0</v>
      </c>
      <c r="AV8" s="143">
        <f t="shared" si="15"/>
        <v>0</v>
      </c>
      <c r="AW8" s="143">
        <f t="shared" si="16"/>
        <v>0</v>
      </c>
      <c r="AX8" s="111">
        <f t="shared" si="17"/>
        <v>0</v>
      </c>
    </row>
    <row r="9" spans="1:50">
      <c r="A9" s="108">
        <v>11</v>
      </c>
      <c r="B9" s="56" t="s">
        <v>4</v>
      </c>
      <c r="C9" s="111">
        <f>価格変換!J10</f>
        <v>0</v>
      </c>
      <c r="D9" s="111">
        <f>C9*各種係数!D8</f>
        <v>0</v>
      </c>
      <c r="E9" s="111">
        <f>D9*各種係数!E8</f>
        <v>0</v>
      </c>
      <c r="F9" s="111">
        <f>D9*各種係数!F8</f>
        <v>0</v>
      </c>
      <c r="G9" s="111">
        <f>投入係数!AM58</f>
        <v>0</v>
      </c>
      <c r="H9" s="111">
        <f>G9*各種係数!D8</f>
        <v>0</v>
      </c>
      <c r="I9" s="111">
        <f>G9*各種係数!C8</f>
        <v>0</v>
      </c>
      <c r="J9" s="111">
        <v>0</v>
      </c>
      <c r="K9" s="111">
        <f>J9*各種係数!E8</f>
        <v>0</v>
      </c>
      <c r="L9" s="111">
        <f>J9*各種係数!F8</f>
        <v>0</v>
      </c>
      <c r="M9" s="111"/>
      <c r="N9" s="111"/>
      <c r="O9" s="111">
        <f>+N$41*各種係数!G8</f>
        <v>0</v>
      </c>
      <c r="P9" s="111">
        <f>+O9*各種係数!D8</f>
        <v>0</v>
      </c>
      <c r="Q9" s="111">
        <f>+O9*各種係数!C8</f>
        <v>0</v>
      </c>
      <c r="R9" s="111">
        <v>0</v>
      </c>
      <c r="S9" s="111">
        <f>+R9*各種係数!E8</f>
        <v>0</v>
      </c>
      <c r="T9" s="111">
        <f>+R9*各種係数!F8</f>
        <v>0</v>
      </c>
      <c r="U9" s="111">
        <f t="shared" si="1"/>
        <v>0</v>
      </c>
      <c r="V9" s="111">
        <f t="shared" si="1"/>
        <v>0</v>
      </c>
      <c r="W9" s="111">
        <f t="shared" si="1"/>
        <v>0</v>
      </c>
      <c r="X9" s="111">
        <f>$D9*各種係数!H8*各種係数!$L$5</f>
        <v>0</v>
      </c>
      <c r="Y9" s="111">
        <f>$J9*各種係数!H8*各種係数!$L$5</f>
        <v>0</v>
      </c>
      <c r="Z9" s="111">
        <f>$R9*各種係数!H8*各種係数!$L$5</f>
        <v>0</v>
      </c>
      <c r="AA9" s="111">
        <f t="shared" si="2"/>
        <v>0</v>
      </c>
      <c r="AB9" s="111">
        <f>$D9*各種係数!I8*各種係数!$L$5</f>
        <v>0</v>
      </c>
      <c r="AC9" s="111">
        <f>$J9*各種係数!I8*各種係数!$L$5</f>
        <v>0</v>
      </c>
      <c r="AD9" s="111">
        <f>$R9*各種係数!I8*各種係数!$L$5</f>
        <v>0</v>
      </c>
      <c r="AE9" s="143">
        <f t="shared" si="3"/>
        <v>0</v>
      </c>
      <c r="AF9" s="468">
        <f>税収係数_直接税!Q$17</f>
        <v>0.22395330682383693</v>
      </c>
      <c r="AG9" s="468">
        <f>税収係数_直接税!P$17</f>
        <v>7.4559077703396537E-2</v>
      </c>
      <c r="AH9" s="468">
        <f>税収係数_間接税!G$72</f>
        <v>0.1784674890452371</v>
      </c>
      <c r="AI9" s="468">
        <v>4.1020000000000001E-2</v>
      </c>
      <c r="AJ9" s="143">
        <f t="shared" si="4"/>
        <v>0</v>
      </c>
      <c r="AK9" s="143">
        <f t="shared" si="5"/>
        <v>0</v>
      </c>
      <c r="AL9" s="143">
        <f t="shared" si="6"/>
        <v>0</v>
      </c>
      <c r="AM9" s="143">
        <f t="shared" si="7"/>
        <v>0</v>
      </c>
      <c r="AN9" s="143">
        <f t="shared" si="0"/>
        <v>0</v>
      </c>
      <c r="AO9" s="143">
        <f t="shared" si="8"/>
        <v>0</v>
      </c>
      <c r="AP9" s="143">
        <f t="shared" si="9"/>
        <v>0</v>
      </c>
      <c r="AQ9" s="143">
        <f t="shared" si="10"/>
        <v>0</v>
      </c>
      <c r="AR9" s="143">
        <f t="shared" si="11"/>
        <v>0</v>
      </c>
      <c r="AS9" s="143">
        <f t="shared" si="12"/>
        <v>0</v>
      </c>
      <c r="AT9" s="143">
        <f t="shared" si="13"/>
        <v>0</v>
      </c>
      <c r="AU9" s="143">
        <f t="shared" si="14"/>
        <v>0</v>
      </c>
      <c r="AV9" s="143">
        <f t="shared" si="15"/>
        <v>0</v>
      </c>
      <c r="AW9" s="143">
        <f t="shared" si="16"/>
        <v>0</v>
      </c>
      <c r="AX9" s="111">
        <f t="shared" si="17"/>
        <v>0</v>
      </c>
    </row>
    <row r="10" spans="1:50">
      <c r="A10" s="80">
        <v>15</v>
      </c>
      <c r="B10" s="57" t="s">
        <v>5</v>
      </c>
      <c r="C10" s="112">
        <f>価格変換!J11</f>
        <v>0</v>
      </c>
      <c r="D10" s="112">
        <f>C10*各種係数!D9</f>
        <v>0</v>
      </c>
      <c r="E10" s="112">
        <f>D10*各種係数!E9</f>
        <v>0</v>
      </c>
      <c r="F10" s="112">
        <f>D10*各種係数!F9</f>
        <v>0</v>
      </c>
      <c r="G10" s="112">
        <f>投入係数!AM59</f>
        <v>0</v>
      </c>
      <c r="H10" s="112">
        <f>G10*各種係数!D9</f>
        <v>0</v>
      </c>
      <c r="I10" s="112">
        <f>G10*各種係数!C9</f>
        <v>0</v>
      </c>
      <c r="J10" s="112">
        <v>0</v>
      </c>
      <c r="K10" s="112">
        <f>J10*各種係数!E9</f>
        <v>0</v>
      </c>
      <c r="L10" s="112">
        <f>J10*各種係数!F9</f>
        <v>0</v>
      </c>
      <c r="M10" s="112"/>
      <c r="N10" s="112"/>
      <c r="O10" s="112">
        <f>+N$41*各種係数!G9</f>
        <v>0</v>
      </c>
      <c r="P10" s="112">
        <f>+O10*各種係数!D9</f>
        <v>0</v>
      </c>
      <c r="Q10" s="112">
        <f>+O10*各種係数!C9</f>
        <v>0</v>
      </c>
      <c r="R10" s="112">
        <v>0</v>
      </c>
      <c r="S10" s="112">
        <f>+R10*各種係数!E9</f>
        <v>0</v>
      </c>
      <c r="T10" s="112">
        <f>+R10*各種係数!F9</f>
        <v>0</v>
      </c>
      <c r="U10" s="112">
        <f t="shared" si="1"/>
        <v>0</v>
      </c>
      <c r="V10" s="112">
        <f t="shared" si="1"/>
        <v>0</v>
      </c>
      <c r="W10" s="112">
        <f t="shared" si="1"/>
        <v>0</v>
      </c>
      <c r="X10" s="112">
        <f>$D10*各種係数!H9*各種係数!$L$5</f>
        <v>0</v>
      </c>
      <c r="Y10" s="112">
        <f>$J10*各種係数!H9*各種係数!$L$5</f>
        <v>0</v>
      </c>
      <c r="Z10" s="112">
        <f>$R10*各種係数!H9*各種係数!$L$5</f>
        <v>0</v>
      </c>
      <c r="AA10" s="112">
        <f t="shared" si="2"/>
        <v>0</v>
      </c>
      <c r="AB10" s="112">
        <f>$D10*各種係数!I9*各種係数!$L$5</f>
        <v>0</v>
      </c>
      <c r="AC10" s="112">
        <f>$J10*各種係数!I9*各種係数!$L$5</f>
        <v>0</v>
      </c>
      <c r="AD10" s="112">
        <f>$R10*各種係数!I9*各種係数!$L$5</f>
        <v>0</v>
      </c>
      <c r="AE10" s="144">
        <f t="shared" si="3"/>
        <v>0</v>
      </c>
      <c r="AF10" s="469">
        <f>税収係数_直接税!Q$17</f>
        <v>0.22395330682383693</v>
      </c>
      <c r="AG10" s="469">
        <f>税収係数_直接税!P$17</f>
        <v>7.4559077703396537E-2</v>
      </c>
      <c r="AH10" s="469">
        <f>税収係数_間接税!G$72</f>
        <v>0.1784674890452371</v>
      </c>
      <c r="AI10" s="469">
        <v>7.0495000000000002E-2</v>
      </c>
      <c r="AJ10" s="144">
        <f t="shared" si="4"/>
        <v>0</v>
      </c>
      <c r="AK10" s="144">
        <f t="shared" si="5"/>
        <v>0</v>
      </c>
      <c r="AL10" s="144">
        <f t="shared" si="6"/>
        <v>0</v>
      </c>
      <c r="AM10" s="144">
        <f t="shared" si="7"/>
        <v>0</v>
      </c>
      <c r="AN10" s="144">
        <f t="shared" si="0"/>
        <v>0</v>
      </c>
      <c r="AO10" s="144">
        <f t="shared" si="8"/>
        <v>0</v>
      </c>
      <c r="AP10" s="144">
        <f t="shared" si="9"/>
        <v>0</v>
      </c>
      <c r="AQ10" s="144">
        <f t="shared" si="10"/>
        <v>0</v>
      </c>
      <c r="AR10" s="144">
        <f t="shared" si="11"/>
        <v>0</v>
      </c>
      <c r="AS10" s="144">
        <f t="shared" si="12"/>
        <v>0</v>
      </c>
      <c r="AT10" s="144">
        <f t="shared" si="13"/>
        <v>0</v>
      </c>
      <c r="AU10" s="144">
        <f t="shared" si="14"/>
        <v>0</v>
      </c>
      <c r="AV10" s="112">
        <f t="shared" si="15"/>
        <v>0</v>
      </c>
      <c r="AW10" s="112">
        <f t="shared" si="16"/>
        <v>0</v>
      </c>
      <c r="AX10" s="112">
        <f t="shared" si="17"/>
        <v>0</v>
      </c>
    </row>
    <row r="11" spans="1:50">
      <c r="A11" s="108">
        <v>16</v>
      </c>
      <c r="B11" s="56" t="s">
        <v>6</v>
      </c>
      <c r="C11" s="111">
        <f>価格変換!J12</f>
        <v>0</v>
      </c>
      <c r="D11" s="111">
        <f>C11*各種係数!D10</f>
        <v>0</v>
      </c>
      <c r="E11" s="111">
        <f>D11*各種係数!E10</f>
        <v>0</v>
      </c>
      <c r="F11" s="111">
        <f>D11*各種係数!F10</f>
        <v>0</v>
      </c>
      <c r="G11" s="111">
        <f>投入係数!AM60</f>
        <v>0</v>
      </c>
      <c r="H11" s="111">
        <f>G11*各種係数!D10</f>
        <v>0</v>
      </c>
      <c r="I11" s="111">
        <f>G11*各種係数!C10</f>
        <v>0</v>
      </c>
      <c r="J11" s="111">
        <v>0</v>
      </c>
      <c r="K11" s="111">
        <f>J11*各種係数!E10</f>
        <v>0</v>
      </c>
      <c r="L11" s="111">
        <f>J11*各種係数!F10</f>
        <v>0</v>
      </c>
      <c r="M11" s="111"/>
      <c r="N11" s="111"/>
      <c r="O11" s="111">
        <f>+N$41*各種係数!G10</f>
        <v>0</v>
      </c>
      <c r="P11" s="111">
        <f>+O11*各種係数!D10</f>
        <v>0</v>
      </c>
      <c r="Q11" s="111">
        <f>+O11*各種係数!C10</f>
        <v>0</v>
      </c>
      <c r="R11" s="111">
        <v>0</v>
      </c>
      <c r="S11" s="111">
        <f>+R11*各種係数!E10</f>
        <v>0</v>
      </c>
      <c r="T11" s="111">
        <f>+R11*各種係数!F10</f>
        <v>0</v>
      </c>
      <c r="U11" s="111">
        <f t="shared" si="1"/>
        <v>0</v>
      </c>
      <c r="V11" s="111">
        <f t="shared" si="1"/>
        <v>0</v>
      </c>
      <c r="W11" s="111">
        <f t="shared" si="1"/>
        <v>0</v>
      </c>
      <c r="X11" s="111">
        <f>$D11*各種係数!H10*各種係数!$L$5</f>
        <v>0</v>
      </c>
      <c r="Y11" s="111">
        <f>$J11*各種係数!H10*各種係数!$L$5</f>
        <v>0</v>
      </c>
      <c r="Z11" s="111">
        <f>$R11*各種係数!H10*各種係数!$L$5</f>
        <v>0</v>
      </c>
      <c r="AA11" s="111">
        <f t="shared" si="2"/>
        <v>0</v>
      </c>
      <c r="AB11" s="111">
        <f>$D11*各種係数!I10*各種係数!$L$5</f>
        <v>0</v>
      </c>
      <c r="AC11" s="111">
        <f>$J11*各種係数!I10*各種係数!$L$5</f>
        <v>0</v>
      </c>
      <c r="AD11" s="111">
        <f>$R11*各種係数!I10*各種係数!$L$5</f>
        <v>0</v>
      </c>
      <c r="AE11" s="143">
        <f t="shared" si="3"/>
        <v>0</v>
      </c>
      <c r="AF11" s="468">
        <f>税収係数_直接税!Q$17</f>
        <v>0.22395330682383693</v>
      </c>
      <c r="AG11" s="468">
        <f>税収係数_直接税!P$17</f>
        <v>7.4559077703396537E-2</v>
      </c>
      <c r="AH11" s="468">
        <f>税収係数_間接税!G$72</f>
        <v>0.1784674890452371</v>
      </c>
      <c r="AI11" s="468">
        <v>-1.6130000000000001E-3</v>
      </c>
      <c r="AJ11" s="143">
        <f t="shared" si="4"/>
        <v>0</v>
      </c>
      <c r="AK11" s="143">
        <f t="shared" si="5"/>
        <v>0</v>
      </c>
      <c r="AL11" s="143">
        <f t="shared" si="6"/>
        <v>0</v>
      </c>
      <c r="AM11" s="143">
        <f t="shared" si="7"/>
        <v>0</v>
      </c>
      <c r="AN11" s="143">
        <f t="shared" si="0"/>
        <v>0</v>
      </c>
      <c r="AO11" s="143">
        <f t="shared" si="8"/>
        <v>0</v>
      </c>
      <c r="AP11" s="143">
        <f t="shared" si="9"/>
        <v>0</v>
      </c>
      <c r="AQ11" s="143">
        <f t="shared" si="10"/>
        <v>0</v>
      </c>
      <c r="AR11" s="143">
        <f t="shared" si="11"/>
        <v>0</v>
      </c>
      <c r="AS11" s="143">
        <f t="shared" si="12"/>
        <v>0</v>
      </c>
      <c r="AT11" s="143">
        <f t="shared" si="13"/>
        <v>0</v>
      </c>
      <c r="AU11" s="143">
        <f t="shared" si="14"/>
        <v>0</v>
      </c>
      <c r="AV11" s="143">
        <f t="shared" si="15"/>
        <v>0</v>
      </c>
      <c r="AW11" s="143">
        <f t="shared" si="16"/>
        <v>0</v>
      </c>
      <c r="AX11" s="111">
        <f t="shared" si="17"/>
        <v>0</v>
      </c>
    </row>
    <row r="12" spans="1:50">
      <c r="A12" s="108">
        <v>20</v>
      </c>
      <c r="B12" s="56" t="s">
        <v>7</v>
      </c>
      <c r="C12" s="111">
        <f>価格変換!J13</f>
        <v>0</v>
      </c>
      <c r="D12" s="111">
        <f>C12*各種係数!D11</f>
        <v>0</v>
      </c>
      <c r="E12" s="111">
        <f>D12*各種係数!E11</f>
        <v>0</v>
      </c>
      <c r="F12" s="111">
        <f>D12*各種係数!F11</f>
        <v>0</v>
      </c>
      <c r="G12" s="111">
        <f>投入係数!AM61</f>
        <v>0</v>
      </c>
      <c r="H12" s="111">
        <f>G12*各種係数!D11</f>
        <v>0</v>
      </c>
      <c r="I12" s="111">
        <f>G12*各種係数!C11</f>
        <v>0</v>
      </c>
      <c r="J12" s="111">
        <v>0</v>
      </c>
      <c r="K12" s="111">
        <f>J12*各種係数!E11</f>
        <v>0</v>
      </c>
      <c r="L12" s="111">
        <f>J12*各種係数!F11</f>
        <v>0</v>
      </c>
      <c r="M12" s="111"/>
      <c r="N12" s="111"/>
      <c r="O12" s="111">
        <f>+N$41*各種係数!G11</f>
        <v>0</v>
      </c>
      <c r="P12" s="111">
        <f>+O12*各種係数!D11</f>
        <v>0</v>
      </c>
      <c r="Q12" s="111">
        <f>+O12*各種係数!C11</f>
        <v>0</v>
      </c>
      <c r="R12" s="111">
        <v>0</v>
      </c>
      <c r="S12" s="111">
        <f>+R12*各種係数!E11</f>
        <v>0</v>
      </c>
      <c r="T12" s="111">
        <f>+R12*各種係数!F11</f>
        <v>0</v>
      </c>
      <c r="U12" s="111">
        <f t="shared" si="1"/>
        <v>0</v>
      </c>
      <c r="V12" s="111">
        <f t="shared" si="1"/>
        <v>0</v>
      </c>
      <c r="W12" s="111">
        <f t="shared" si="1"/>
        <v>0</v>
      </c>
      <c r="X12" s="111">
        <f>$D12*各種係数!H11*各種係数!$L$5</f>
        <v>0</v>
      </c>
      <c r="Y12" s="111">
        <f>$J12*各種係数!H11*各種係数!$L$5</f>
        <v>0</v>
      </c>
      <c r="Z12" s="111">
        <f>$R12*各種係数!H11*各種係数!$L$5</f>
        <v>0</v>
      </c>
      <c r="AA12" s="111">
        <f t="shared" si="2"/>
        <v>0</v>
      </c>
      <c r="AB12" s="111">
        <f>$D12*各種係数!I11*各種係数!$L$5</f>
        <v>0</v>
      </c>
      <c r="AC12" s="111">
        <f>$J12*各種係数!I11*各種係数!$L$5</f>
        <v>0</v>
      </c>
      <c r="AD12" s="111">
        <f>$R12*各種係数!I11*各種係数!$L$5</f>
        <v>0</v>
      </c>
      <c r="AE12" s="143">
        <f t="shared" si="3"/>
        <v>0</v>
      </c>
      <c r="AF12" s="468">
        <f>税収係数_直接税!Q$17</f>
        <v>0.22395330682383693</v>
      </c>
      <c r="AG12" s="468">
        <f>税収係数_直接税!P$17</f>
        <v>7.4559077703396537E-2</v>
      </c>
      <c r="AH12" s="468">
        <f>税収係数_間接税!G$72</f>
        <v>0.1784674890452371</v>
      </c>
      <c r="AI12" s="468">
        <v>6.0217E-2</v>
      </c>
      <c r="AJ12" s="143">
        <f t="shared" si="4"/>
        <v>0</v>
      </c>
      <c r="AK12" s="143">
        <f t="shared" si="5"/>
        <v>0</v>
      </c>
      <c r="AL12" s="143">
        <f t="shared" si="6"/>
        <v>0</v>
      </c>
      <c r="AM12" s="143">
        <f t="shared" si="7"/>
        <v>0</v>
      </c>
      <c r="AN12" s="143">
        <f t="shared" si="0"/>
        <v>0</v>
      </c>
      <c r="AO12" s="143">
        <f t="shared" si="8"/>
        <v>0</v>
      </c>
      <c r="AP12" s="143">
        <f t="shared" si="9"/>
        <v>0</v>
      </c>
      <c r="AQ12" s="143">
        <f t="shared" si="10"/>
        <v>0</v>
      </c>
      <c r="AR12" s="143">
        <f t="shared" si="11"/>
        <v>0</v>
      </c>
      <c r="AS12" s="143">
        <f t="shared" si="12"/>
        <v>0</v>
      </c>
      <c r="AT12" s="143">
        <f t="shared" si="13"/>
        <v>0</v>
      </c>
      <c r="AU12" s="143">
        <f t="shared" si="14"/>
        <v>0</v>
      </c>
      <c r="AV12" s="143">
        <f t="shared" si="15"/>
        <v>0</v>
      </c>
      <c r="AW12" s="143">
        <f t="shared" si="16"/>
        <v>0</v>
      </c>
      <c r="AX12" s="111">
        <f t="shared" si="17"/>
        <v>0</v>
      </c>
    </row>
    <row r="13" spans="1:50">
      <c r="A13" s="108">
        <v>21</v>
      </c>
      <c r="B13" s="56" t="s">
        <v>8</v>
      </c>
      <c r="C13" s="111">
        <f>価格変換!J14</f>
        <v>0</v>
      </c>
      <c r="D13" s="111">
        <f>C13*各種係数!D12</f>
        <v>0</v>
      </c>
      <c r="E13" s="111">
        <f>D13*各種係数!E12</f>
        <v>0</v>
      </c>
      <c r="F13" s="111">
        <f>D13*各種係数!F12</f>
        <v>0</v>
      </c>
      <c r="G13" s="111">
        <f>投入係数!AM62</f>
        <v>0</v>
      </c>
      <c r="H13" s="111">
        <f>G13*各種係数!D12</f>
        <v>0</v>
      </c>
      <c r="I13" s="111">
        <f>G13*各種係数!C12</f>
        <v>0</v>
      </c>
      <c r="J13" s="111">
        <v>0</v>
      </c>
      <c r="K13" s="111">
        <f>J13*各種係数!E12</f>
        <v>0</v>
      </c>
      <c r="L13" s="111">
        <f>J13*各種係数!F12</f>
        <v>0</v>
      </c>
      <c r="M13" s="111"/>
      <c r="N13" s="111"/>
      <c r="O13" s="111">
        <f>+N$41*各種係数!G12</f>
        <v>0</v>
      </c>
      <c r="P13" s="111">
        <f>+O13*各種係数!D12</f>
        <v>0</v>
      </c>
      <c r="Q13" s="111">
        <f>+O13*各種係数!C12</f>
        <v>0</v>
      </c>
      <c r="R13" s="111">
        <v>0</v>
      </c>
      <c r="S13" s="111">
        <f>+R13*各種係数!E12</f>
        <v>0</v>
      </c>
      <c r="T13" s="111">
        <f>+R13*各種係数!F12</f>
        <v>0</v>
      </c>
      <c r="U13" s="111">
        <f t="shared" si="1"/>
        <v>0</v>
      </c>
      <c r="V13" s="111">
        <f t="shared" si="1"/>
        <v>0</v>
      </c>
      <c r="W13" s="111">
        <f t="shared" si="1"/>
        <v>0</v>
      </c>
      <c r="X13" s="111">
        <f>$D13*各種係数!H12*各種係数!$L$5</f>
        <v>0</v>
      </c>
      <c r="Y13" s="111">
        <f>$J13*各種係数!H12*各種係数!$L$5</f>
        <v>0</v>
      </c>
      <c r="Z13" s="111">
        <f>$R13*各種係数!H12*各種係数!$L$5</f>
        <v>0</v>
      </c>
      <c r="AA13" s="111">
        <f t="shared" si="2"/>
        <v>0</v>
      </c>
      <c r="AB13" s="111">
        <f>$D13*各種係数!I12*各種係数!$L$5</f>
        <v>0</v>
      </c>
      <c r="AC13" s="111">
        <f>$J13*各種係数!I12*各種係数!$L$5</f>
        <v>0</v>
      </c>
      <c r="AD13" s="111">
        <f>$R13*各種係数!I12*各種係数!$L$5</f>
        <v>0</v>
      </c>
      <c r="AE13" s="143">
        <f t="shared" si="3"/>
        <v>0</v>
      </c>
      <c r="AF13" s="468">
        <f>税収係数_直接税!Q$17</f>
        <v>0.22395330682383693</v>
      </c>
      <c r="AG13" s="468">
        <f>税収係数_直接税!P$17</f>
        <v>7.4559077703396537E-2</v>
      </c>
      <c r="AH13" s="468">
        <f>税収係数_間接税!G$72</f>
        <v>0.1784674890452371</v>
      </c>
      <c r="AI13" s="468">
        <v>3.8850999999999997E-2</v>
      </c>
      <c r="AJ13" s="143">
        <f t="shared" si="4"/>
        <v>0</v>
      </c>
      <c r="AK13" s="143">
        <f t="shared" si="5"/>
        <v>0</v>
      </c>
      <c r="AL13" s="143">
        <f t="shared" si="6"/>
        <v>0</v>
      </c>
      <c r="AM13" s="143">
        <f t="shared" si="7"/>
        <v>0</v>
      </c>
      <c r="AN13" s="143">
        <f t="shared" si="0"/>
        <v>0</v>
      </c>
      <c r="AO13" s="143">
        <f t="shared" si="8"/>
        <v>0</v>
      </c>
      <c r="AP13" s="143">
        <f t="shared" si="9"/>
        <v>0</v>
      </c>
      <c r="AQ13" s="143">
        <f t="shared" si="10"/>
        <v>0</v>
      </c>
      <c r="AR13" s="143">
        <f t="shared" si="11"/>
        <v>0</v>
      </c>
      <c r="AS13" s="143">
        <f t="shared" si="12"/>
        <v>0</v>
      </c>
      <c r="AT13" s="143">
        <f t="shared" si="13"/>
        <v>0</v>
      </c>
      <c r="AU13" s="143">
        <f t="shared" si="14"/>
        <v>0</v>
      </c>
      <c r="AV13" s="143">
        <f t="shared" si="15"/>
        <v>0</v>
      </c>
      <c r="AW13" s="143">
        <f t="shared" si="16"/>
        <v>0</v>
      </c>
      <c r="AX13" s="111">
        <f t="shared" si="17"/>
        <v>0</v>
      </c>
    </row>
    <row r="14" spans="1:50">
      <c r="A14" s="81">
        <v>25</v>
      </c>
      <c r="B14" s="58" t="s">
        <v>9</v>
      </c>
      <c r="C14" s="113">
        <f>価格変換!J15</f>
        <v>0</v>
      </c>
      <c r="D14" s="113">
        <f>C14*各種係数!D13</f>
        <v>0</v>
      </c>
      <c r="E14" s="113">
        <f>D14*各種係数!E13</f>
        <v>0</v>
      </c>
      <c r="F14" s="113">
        <f>D14*各種係数!F13</f>
        <v>0</v>
      </c>
      <c r="G14" s="113">
        <f>投入係数!AM63</f>
        <v>0</v>
      </c>
      <c r="H14" s="113">
        <f>G14*各種係数!D13</f>
        <v>0</v>
      </c>
      <c r="I14" s="113">
        <f>G14*各種係数!C13</f>
        <v>0</v>
      </c>
      <c r="J14" s="113">
        <v>0</v>
      </c>
      <c r="K14" s="113">
        <f>J14*各種係数!E13</f>
        <v>0</v>
      </c>
      <c r="L14" s="113">
        <f>J14*各種係数!F13</f>
        <v>0</v>
      </c>
      <c r="M14" s="113"/>
      <c r="N14" s="113"/>
      <c r="O14" s="113">
        <f>+N$41*各種係数!G13</f>
        <v>0</v>
      </c>
      <c r="P14" s="113">
        <f>+O14*各種係数!D13</f>
        <v>0</v>
      </c>
      <c r="Q14" s="113">
        <f>+O14*各種係数!C13</f>
        <v>0</v>
      </c>
      <c r="R14" s="113">
        <v>0</v>
      </c>
      <c r="S14" s="113">
        <f>+R14*各種係数!E13</f>
        <v>0</v>
      </c>
      <c r="T14" s="113">
        <f>+R14*各種係数!F13</f>
        <v>0</v>
      </c>
      <c r="U14" s="113">
        <f t="shared" si="1"/>
        <v>0</v>
      </c>
      <c r="V14" s="113">
        <f t="shared" si="1"/>
        <v>0</v>
      </c>
      <c r="W14" s="113">
        <f t="shared" si="1"/>
        <v>0</v>
      </c>
      <c r="X14" s="113">
        <f>$D14*各種係数!H13*各種係数!$L$5</f>
        <v>0</v>
      </c>
      <c r="Y14" s="113">
        <f>$J14*各種係数!H13*各種係数!$L$5</f>
        <v>0</v>
      </c>
      <c r="Z14" s="113">
        <f>$R14*各種係数!H13*各種係数!$L$5</f>
        <v>0</v>
      </c>
      <c r="AA14" s="113">
        <f t="shared" si="2"/>
        <v>0</v>
      </c>
      <c r="AB14" s="113">
        <f>$D14*各種係数!I13*各種係数!$L$5</f>
        <v>0</v>
      </c>
      <c r="AC14" s="113">
        <f>$J14*各種係数!I13*各種係数!$L$5</f>
        <v>0</v>
      </c>
      <c r="AD14" s="113">
        <f>$R14*各種係数!I13*各種係数!$L$5</f>
        <v>0</v>
      </c>
      <c r="AE14" s="145">
        <f t="shared" si="3"/>
        <v>0</v>
      </c>
      <c r="AF14" s="470">
        <f>税収係数_直接税!Q$17</f>
        <v>0.22395330682383693</v>
      </c>
      <c r="AG14" s="470">
        <f>税収係数_直接税!P$17</f>
        <v>7.4559077703396537E-2</v>
      </c>
      <c r="AH14" s="470">
        <f>税収係数_間接税!G$72</f>
        <v>0.1784674890452371</v>
      </c>
      <c r="AI14" s="470">
        <v>8.6787000000000003E-2</v>
      </c>
      <c r="AJ14" s="145">
        <f t="shared" si="4"/>
        <v>0</v>
      </c>
      <c r="AK14" s="145">
        <f t="shared" si="5"/>
        <v>0</v>
      </c>
      <c r="AL14" s="145">
        <f t="shared" si="6"/>
        <v>0</v>
      </c>
      <c r="AM14" s="145">
        <f t="shared" si="7"/>
        <v>0</v>
      </c>
      <c r="AN14" s="145">
        <f t="shared" si="0"/>
        <v>0</v>
      </c>
      <c r="AO14" s="145">
        <f t="shared" si="8"/>
        <v>0</v>
      </c>
      <c r="AP14" s="145">
        <f t="shared" si="9"/>
        <v>0</v>
      </c>
      <c r="AQ14" s="145">
        <f t="shared" si="10"/>
        <v>0</v>
      </c>
      <c r="AR14" s="145">
        <f t="shared" si="11"/>
        <v>0</v>
      </c>
      <c r="AS14" s="145">
        <f t="shared" si="12"/>
        <v>0</v>
      </c>
      <c r="AT14" s="145">
        <f t="shared" si="13"/>
        <v>0</v>
      </c>
      <c r="AU14" s="145">
        <f t="shared" si="14"/>
        <v>0</v>
      </c>
      <c r="AV14" s="113">
        <f t="shared" si="15"/>
        <v>0</v>
      </c>
      <c r="AW14" s="111">
        <f t="shared" si="16"/>
        <v>0</v>
      </c>
      <c r="AX14" s="111">
        <f t="shared" si="17"/>
        <v>0</v>
      </c>
    </row>
    <row r="15" spans="1:50">
      <c r="A15" s="108">
        <v>26</v>
      </c>
      <c r="B15" s="56" t="s">
        <v>10</v>
      </c>
      <c r="C15" s="111">
        <f>価格変換!J16</f>
        <v>0</v>
      </c>
      <c r="D15" s="111">
        <f>C15*各種係数!D14</f>
        <v>0</v>
      </c>
      <c r="E15" s="111">
        <f>D15*各種係数!E14</f>
        <v>0</v>
      </c>
      <c r="F15" s="111">
        <f>D15*各種係数!F14</f>
        <v>0</v>
      </c>
      <c r="G15" s="111">
        <f>投入係数!AM64</f>
        <v>0</v>
      </c>
      <c r="H15" s="111">
        <f>G15*各種係数!D14</f>
        <v>0</v>
      </c>
      <c r="I15" s="111">
        <f>G15*各種係数!C14</f>
        <v>0</v>
      </c>
      <c r="J15" s="111">
        <v>0</v>
      </c>
      <c r="K15" s="111">
        <f>J15*各種係数!E14</f>
        <v>0</v>
      </c>
      <c r="L15" s="111">
        <f>J15*各種係数!F14</f>
        <v>0</v>
      </c>
      <c r="M15" s="111"/>
      <c r="N15" s="111"/>
      <c r="O15" s="111">
        <f>+N$41*各種係数!G14</f>
        <v>0</v>
      </c>
      <c r="P15" s="111">
        <f>+O15*各種係数!D14</f>
        <v>0</v>
      </c>
      <c r="Q15" s="111">
        <f>+O15*各種係数!C14</f>
        <v>0</v>
      </c>
      <c r="R15" s="111">
        <v>0</v>
      </c>
      <c r="S15" s="111">
        <f>+R15*各種係数!E14</f>
        <v>0</v>
      </c>
      <c r="T15" s="111">
        <f>+R15*各種係数!F14</f>
        <v>0</v>
      </c>
      <c r="U15" s="111">
        <f t="shared" si="1"/>
        <v>0</v>
      </c>
      <c r="V15" s="111">
        <f t="shared" si="1"/>
        <v>0</v>
      </c>
      <c r="W15" s="111">
        <f t="shared" si="1"/>
        <v>0</v>
      </c>
      <c r="X15" s="111">
        <f>$D15*各種係数!H14*各種係数!$L$5</f>
        <v>0</v>
      </c>
      <c r="Y15" s="111">
        <f>$J15*各種係数!H14*各種係数!$L$5</f>
        <v>0</v>
      </c>
      <c r="Z15" s="111">
        <f>$R15*各種係数!H14*各種係数!$L$5</f>
        <v>0</v>
      </c>
      <c r="AA15" s="111">
        <f t="shared" si="2"/>
        <v>0</v>
      </c>
      <c r="AB15" s="111">
        <f>$D15*各種係数!I14*各種係数!$L$5</f>
        <v>0</v>
      </c>
      <c r="AC15" s="111">
        <f>$J15*各種係数!I14*各種係数!$L$5</f>
        <v>0</v>
      </c>
      <c r="AD15" s="111">
        <f>$R15*各種係数!I14*各種係数!$L$5</f>
        <v>0</v>
      </c>
      <c r="AE15" s="143">
        <f t="shared" si="3"/>
        <v>0</v>
      </c>
      <c r="AF15" s="468">
        <f>税収係数_直接税!Q$17</f>
        <v>0.22395330682383693</v>
      </c>
      <c r="AG15" s="468">
        <f>税収係数_直接税!P$17</f>
        <v>7.4559077703396537E-2</v>
      </c>
      <c r="AH15" s="468">
        <f>税収係数_間接税!G$72</f>
        <v>0.1784674890452371</v>
      </c>
      <c r="AI15" s="468">
        <v>0.142985</v>
      </c>
      <c r="AJ15" s="143">
        <f t="shared" si="4"/>
        <v>0</v>
      </c>
      <c r="AK15" s="143">
        <f t="shared" si="5"/>
        <v>0</v>
      </c>
      <c r="AL15" s="143">
        <f t="shared" si="6"/>
        <v>0</v>
      </c>
      <c r="AM15" s="143">
        <f t="shared" si="7"/>
        <v>0</v>
      </c>
      <c r="AN15" s="143">
        <f t="shared" si="0"/>
        <v>0</v>
      </c>
      <c r="AO15" s="143">
        <f t="shared" si="8"/>
        <v>0</v>
      </c>
      <c r="AP15" s="143">
        <f t="shared" si="9"/>
        <v>0</v>
      </c>
      <c r="AQ15" s="143">
        <f t="shared" si="10"/>
        <v>0</v>
      </c>
      <c r="AR15" s="143">
        <f t="shared" si="11"/>
        <v>0</v>
      </c>
      <c r="AS15" s="143">
        <f t="shared" si="12"/>
        <v>0</v>
      </c>
      <c r="AT15" s="143">
        <f t="shared" si="13"/>
        <v>0</v>
      </c>
      <c r="AU15" s="143">
        <f t="shared" si="14"/>
        <v>0</v>
      </c>
      <c r="AV15" s="143">
        <f t="shared" si="15"/>
        <v>0</v>
      </c>
      <c r="AW15" s="112">
        <f t="shared" si="16"/>
        <v>0</v>
      </c>
      <c r="AX15" s="112">
        <f t="shared" si="17"/>
        <v>0</v>
      </c>
    </row>
    <row r="16" spans="1:50">
      <c r="A16" s="108">
        <v>27</v>
      </c>
      <c r="B16" s="56" t="s">
        <v>11</v>
      </c>
      <c r="C16" s="111">
        <f>価格変換!J17</f>
        <v>0</v>
      </c>
      <c r="D16" s="111">
        <f>C16*各種係数!D15</f>
        <v>0</v>
      </c>
      <c r="E16" s="111">
        <f>D16*各種係数!E15</f>
        <v>0</v>
      </c>
      <c r="F16" s="111">
        <f>D16*各種係数!F15</f>
        <v>0</v>
      </c>
      <c r="G16" s="111">
        <f>投入係数!AM65</f>
        <v>0</v>
      </c>
      <c r="H16" s="111">
        <f>G16*各種係数!D15</f>
        <v>0</v>
      </c>
      <c r="I16" s="111">
        <f>G16*各種係数!C15</f>
        <v>0</v>
      </c>
      <c r="J16" s="111">
        <v>0</v>
      </c>
      <c r="K16" s="111">
        <f>J16*各種係数!E15</f>
        <v>0</v>
      </c>
      <c r="L16" s="111">
        <f>J16*各種係数!F15</f>
        <v>0</v>
      </c>
      <c r="M16" s="111"/>
      <c r="N16" s="111"/>
      <c r="O16" s="111">
        <f>+N$41*各種係数!G15</f>
        <v>0</v>
      </c>
      <c r="P16" s="111">
        <f>+O16*各種係数!D15</f>
        <v>0</v>
      </c>
      <c r="Q16" s="111">
        <f>+O16*各種係数!C15</f>
        <v>0</v>
      </c>
      <c r="R16" s="111">
        <v>0</v>
      </c>
      <c r="S16" s="111">
        <f>+R16*各種係数!E15</f>
        <v>0</v>
      </c>
      <c r="T16" s="111">
        <f>+R16*各種係数!F15</f>
        <v>0</v>
      </c>
      <c r="U16" s="111">
        <f t="shared" si="1"/>
        <v>0</v>
      </c>
      <c r="V16" s="111">
        <f t="shared" si="1"/>
        <v>0</v>
      </c>
      <c r="W16" s="111">
        <f t="shared" si="1"/>
        <v>0</v>
      </c>
      <c r="X16" s="111">
        <f>$D16*各種係数!H15*各種係数!$L$5</f>
        <v>0</v>
      </c>
      <c r="Y16" s="111">
        <f>$J16*各種係数!H15*各種係数!$L$5</f>
        <v>0</v>
      </c>
      <c r="Z16" s="111">
        <f>$R16*各種係数!H15*各種係数!$L$5</f>
        <v>0</v>
      </c>
      <c r="AA16" s="111">
        <f t="shared" si="2"/>
        <v>0</v>
      </c>
      <c r="AB16" s="111">
        <f>$D16*各種係数!I15*各種係数!$L$5</f>
        <v>0</v>
      </c>
      <c r="AC16" s="111">
        <f>$J16*各種係数!I15*各種係数!$L$5</f>
        <v>0</v>
      </c>
      <c r="AD16" s="111">
        <f>$R16*各種係数!I15*各種係数!$L$5</f>
        <v>0</v>
      </c>
      <c r="AE16" s="143">
        <f t="shared" si="3"/>
        <v>0</v>
      </c>
      <c r="AF16" s="468">
        <f>税収係数_直接税!Q$17</f>
        <v>0.22395330682383693</v>
      </c>
      <c r="AG16" s="468">
        <f>税収係数_直接税!P$17</f>
        <v>7.4559077703396537E-2</v>
      </c>
      <c r="AH16" s="468">
        <f>税収係数_間接税!G$72</f>
        <v>0.1784674890452371</v>
      </c>
      <c r="AI16" s="468">
        <v>0.19101099999999999</v>
      </c>
      <c r="AJ16" s="143">
        <f t="shared" si="4"/>
        <v>0</v>
      </c>
      <c r="AK16" s="143">
        <f t="shared" si="5"/>
        <v>0</v>
      </c>
      <c r="AL16" s="143">
        <f t="shared" si="6"/>
        <v>0</v>
      </c>
      <c r="AM16" s="143">
        <f t="shared" si="7"/>
        <v>0</v>
      </c>
      <c r="AN16" s="143">
        <f t="shared" si="0"/>
        <v>0</v>
      </c>
      <c r="AO16" s="143">
        <f t="shared" si="8"/>
        <v>0</v>
      </c>
      <c r="AP16" s="143">
        <f t="shared" si="9"/>
        <v>0</v>
      </c>
      <c r="AQ16" s="143">
        <f t="shared" si="10"/>
        <v>0</v>
      </c>
      <c r="AR16" s="143">
        <f t="shared" si="11"/>
        <v>0</v>
      </c>
      <c r="AS16" s="143">
        <f t="shared" si="12"/>
        <v>0</v>
      </c>
      <c r="AT16" s="143">
        <f t="shared" si="13"/>
        <v>0</v>
      </c>
      <c r="AU16" s="143">
        <f t="shared" si="14"/>
        <v>0</v>
      </c>
      <c r="AV16" s="143">
        <f t="shared" si="15"/>
        <v>0</v>
      </c>
      <c r="AW16" s="143">
        <f t="shared" si="16"/>
        <v>0</v>
      </c>
      <c r="AX16" s="111">
        <f t="shared" si="17"/>
        <v>0</v>
      </c>
    </row>
    <row r="17" spans="1:50">
      <c r="A17" s="108">
        <v>28</v>
      </c>
      <c r="B17" s="56" t="s">
        <v>12</v>
      </c>
      <c r="C17" s="111">
        <f>価格変換!J18</f>
        <v>0</v>
      </c>
      <c r="D17" s="111">
        <f>C17*各種係数!D16</f>
        <v>0</v>
      </c>
      <c r="E17" s="111">
        <f>D17*各種係数!E16</f>
        <v>0</v>
      </c>
      <c r="F17" s="111">
        <f>D17*各種係数!F16</f>
        <v>0</v>
      </c>
      <c r="G17" s="111">
        <f>投入係数!AM66</f>
        <v>0</v>
      </c>
      <c r="H17" s="111">
        <f>G17*各種係数!D16</f>
        <v>0</v>
      </c>
      <c r="I17" s="111">
        <f>G17*各種係数!C16</f>
        <v>0</v>
      </c>
      <c r="J17" s="111">
        <v>0</v>
      </c>
      <c r="K17" s="111">
        <f>J17*各種係数!E16</f>
        <v>0</v>
      </c>
      <c r="L17" s="111">
        <f>J17*各種係数!F16</f>
        <v>0</v>
      </c>
      <c r="M17" s="111"/>
      <c r="N17" s="111"/>
      <c r="O17" s="111">
        <f>+N$41*各種係数!G16</f>
        <v>0</v>
      </c>
      <c r="P17" s="111">
        <f>+O17*各種係数!D16</f>
        <v>0</v>
      </c>
      <c r="Q17" s="111">
        <f>+O17*各種係数!C16</f>
        <v>0</v>
      </c>
      <c r="R17" s="111">
        <v>0</v>
      </c>
      <c r="S17" s="111">
        <f>+R17*各種係数!E16</f>
        <v>0</v>
      </c>
      <c r="T17" s="111">
        <f>+R17*各種係数!F16</f>
        <v>0</v>
      </c>
      <c r="U17" s="111">
        <f t="shared" si="1"/>
        <v>0</v>
      </c>
      <c r="V17" s="111">
        <f t="shared" si="1"/>
        <v>0</v>
      </c>
      <c r="W17" s="111">
        <f t="shared" si="1"/>
        <v>0</v>
      </c>
      <c r="X17" s="111">
        <f>$D17*各種係数!H16*各種係数!$L$5</f>
        <v>0</v>
      </c>
      <c r="Y17" s="111">
        <f>$J17*各種係数!H16*各種係数!$L$5</f>
        <v>0</v>
      </c>
      <c r="Z17" s="111">
        <f>$R17*各種係数!H16*各種係数!$L$5</f>
        <v>0</v>
      </c>
      <c r="AA17" s="111">
        <f t="shared" si="2"/>
        <v>0</v>
      </c>
      <c r="AB17" s="111">
        <f>$D17*各種係数!I16*各種係数!$L$5</f>
        <v>0</v>
      </c>
      <c r="AC17" s="111">
        <f>$J17*各種係数!I16*各種係数!$L$5</f>
        <v>0</v>
      </c>
      <c r="AD17" s="111">
        <f>$R17*各種係数!I16*各種係数!$L$5</f>
        <v>0</v>
      </c>
      <c r="AE17" s="143">
        <f t="shared" si="3"/>
        <v>0</v>
      </c>
      <c r="AF17" s="468">
        <f>税収係数_直接税!Q$17</f>
        <v>0.22395330682383693</v>
      </c>
      <c r="AG17" s="468">
        <f>税収係数_直接税!P$17</f>
        <v>7.4559077703396537E-2</v>
      </c>
      <c r="AH17" s="468">
        <f>税収係数_間接税!G$72</f>
        <v>0.1784674890452371</v>
      </c>
      <c r="AI17" s="468">
        <v>4.7606999999999997E-2</v>
      </c>
      <c r="AJ17" s="143">
        <f t="shared" si="4"/>
        <v>0</v>
      </c>
      <c r="AK17" s="143">
        <f t="shared" si="5"/>
        <v>0</v>
      </c>
      <c r="AL17" s="143">
        <f t="shared" si="6"/>
        <v>0</v>
      </c>
      <c r="AM17" s="143">
        <f t="shared" si="7"/>
        <v>0</v>
      </c>
      <c r="AN17" s="143">
        <f t="shared" si="0"/>
        <v>0</v>
      </c>
      <c r="AO17" s="143">
        <f t="shared" si="8"/>
        <v>0</v>
      </c>
      <c r="AP17" s="143">
        <f t="shared" si="9"/>
        <v>0</v>
      </c>
      <c r="AQ17" s="143">
        <f t="shared" si="10"/>
        <v>0</v>
      </c>
      <c r="AR17" s="143">
        <f t="shared" si="11"/>
        <v>0</v>
      </c>
      <c r="AS17" s="143">
        <f t="shared" si="12"/>
        <v>0</v>
      </c>
      <c r="AT17" s="143">
        <f t="shared" si="13"/>
        <v>0</v>
      </c>
      <c r="AU17" s="143">
        <f t="shared" si="14"/>
        <v>0</v>
      </c>
      <c r="AV17" s="143">
        <f t="shared" si="15"/>
        <v>0</v>
      </c>
      <c r="AW17" s="143">
        <f t="shared" si="16"/>
        <v>0</v>
      </c>
      <c r="AX17" s="111">
        <f t="shared" si="17"/>
        <v>0</v>
      </c>
    </row>
    <row r="18" spans="1:50">
      <c r="A18" s="108">
        <v>29</v>
      </c>
      <c r="B18" s="56" t="s">
        <v>13</v>
      </c>
      <c r="C18" s="111">
        <f>価格変換!J19</f>
        <v>0</v>
      </c>
      <c r="D18" s="111">
        <f>C18*各種係数!D17</f>
        <v>0</v>
      </c>
      <c r="E18" s="111">
        <f>D18*各種係数!E17</f>
        <v>0</v>
      </c>
      <c r="F18" s="111">
        <f>D18*各種係数!F17</f>
        <v>0</v>
      </c>
      <c r="G18" s="111">
        <f>投入係数!AM67</f>
        <v>0</v>
      </c>
      <c r="H18" s="111">
        <f>G18*各種係数!D17</f>
        <v>0</v>
      </c>
      <c r="I18" s="111">
        <f>G18*各種係数!C17</f>
        <v>0</v>
      </c>
      <c r="J18" s="111">
        <v>0</v>
      </c>
      <c r="K18" s="111">
        <f>J18*各種係数!E17</f>
        <v>0</v>
      </c>
      <c r="L18" s="111">
        <f>J18*各種係数!F17</f>
        <v>0</v>
      </c>
      <c r="M18" s="111"/>
      <c r="N18" s="111"/>
      <c r="O18" s="111">
        <f>+N$41*各種係数!G17</f>
        <v>0</v>
      </c>
      <c r="P18" s="111">
        <f>+O18*各種係数!D17</f>
        <v>0</v>
      </c>
      <c r="Q18" s="111">
        <f>+O18*各種係数!C17</f>
        <v>0</v>
      </c>
      <c r="R18" s="111">
        <v>0</v>
      </c>
      <c r="S18" s="111">
        <f>+R18*各種係数!E17</f>
        <v>0</v>
      </c>
      <c r="T18" s="111">
        <f>+R18*各種係数!F17</f>
        <v>0</v>
      </c>
      <c r="U18" s="111">
        <f t="shared" si="1"/>
        <v>0</v>
      </c>
      <c r="V18" s="111">
        <f t="shared" si="1"/>
        <v>0</v>
      </c>
      <c r="W18" s="111">
        <f t="shared" si="1"/>
        <v>0</v>
      </c>
      <c r="X18" s="111">
        <f>$D18*各種係数!H17*各種係数!$L$5</f>
        <v>0</v>
      </c>
      <c r="Y18" s="111">
        <f>$J18*各種係数!H17*各種係数!$L$5</f>
        <v>0</v>
      </c>
      <c r="Z18" s="111">
        <f>$R18*各種係数!H17*各種係数!$L$5</f>
        <v>0</v>
      </c>
      <c r="AA18" s="111">
        <f t="shared" si="2"/>
        <v>0</v>
      </c>
      <c r="AB18" s="111">
        <f>$D18*各種係数!I17*各種係数!$L$5</f>
        <v>0</v>
      </c>
      <c r="AC18" s="111">
        <f>$J18*各種係数!I17*各種係数!$L$5</f>
        <v>0</v>
      </c>
      <c r="AD18" s="111">
        <f>$R18*各種係数!I17*各種係数!$L$5</f>
        <v>0</v>
      </c>
      <c r="AE18" s="143">
        <f t="shared" si="3"/>
        <v>0</v>
      </c>
      <c r="AF18" s="468">
        <f>税収係数_直接税!Q$17</f>
        <v>0.22395330682383693</v>
      </c>
      <c r="AG18" s="468">
        <f>税収係数_直接税!P$17</f>
        <v>7.4559077703396537E-2</v>
      </c>
      <c r="AH18" s="468">
        <f>税収係数_間接税!G$72</f>
        <v>0.1784674890452371</v>
      </c>
      <c r="AI18" s="468">
        <v>0.127917</v>
      </c>
      <c r="AJ18" s="143">
        <f t="shared" si="4"/>
        <v>0</v>
      </c>
      <c r="AK18" s="143">
        <f t="shared" si="5"/>
        <v>0</v>
      </c>
      <c r="AL18" s="143">
        <f t="shared" si="6"/>
        <v>0</v>
      </c>
      <c r="AM18" s="143">
        <f t="shared" si="7"/>
        <v>0</v>
      </c>
      <c r="AN18" s="143">
        <f t="shared" si="0"/>
        <v>0</v>
      </c>
      <c r="AO18" s="143">
        <f t="shared" si="8"/>
        <v>0</v>
      </c>
      <c r="AP18" s="143">
        <f t="shared" si="9"/>
        <v>0</v>
      </c>
      <c r="AQ18" s="143">
        <f t="shared" si="10"/>
        <v>0</v>
      </c>
      <c r="AR18" s="143">
        <f t="shared" si="11"/>
        <v>0</v>
      </c>
      <c r="AS18" s="143">
        <f t="shared" si="12"/>
        <v>0</v>
      </c>
      <c r="AT18" s="143">
        <f t="shared" si="13"/>
        <v>0</v>
      </c>
      <c r="AU18" s="143">
        <f t="shared" si="14"/>
        <v>0</v>
      </c>
      <c r="AV18" s="143">
        <f t="shared" si="15"/>
        <v>0</v>
      </c>
      <c r="AW18" s="143">
        <f t="shared" si="16"/>
        <v>0</v>
      </c>
      <c r="AX18" s="111">
        <f t="shared" si="17"/>
        <v>0</v>
      </c>
    </row>
    <row r="19" spans="1:50">
      <c r="A19" s="108">
        <v>32</v>
      </c>
      <c r="B19" s="56" t="s">
        <v>16</v>
      </c>
      <c r="C19" s="111">
        <f>価格変換!J20</f>
        <v>0</v>
      </c>
      <c r="D19" s="111">
        <f>C19*各種係数!D18</f>
        <v>0</v>
      </c>
      <c r="E19" s="111">
        <f>D19*各種係数!E18</f>
        <v>0</v>
      </c>
      <c r="F19" s="111">
        <f>D19*各種係数!F18</f>
        <v>0</v>
      </c>
      <c r="G19" s="111">
        <f>投入係数!AM68</f>
        <v>0</v>
      </c>
      <c r="H19" s="111">
        <f>G19*各種係数!D18</f>
        <v>0</v>
      </c>
      <c r="I19" s="111">
        <f>G19*各種係数!C18</f>
        <v>0</v>
      </c>
      <c r="J19" s="111">
        <v>0</v>
      </c>
      <c r="K19" s="111">
        <f>J19*各種係数!E18</f>
        <v>0</v>
      </c>
      <c r="L19" s="111">
        <f>J19*各種係数!F18</f>
        <v>0</v>
      </c>
      <c r="M19" s="111"/>
      <c r="N19" s="111"/>
      <c r="O19" s="111">
        <f>+N$41*各種係数!G18</f>
        <v>0</v>
      </c>
      <c r="P19" s="111">
        <f>+O19*各種係数!D18</f>
        <v>0</v>
      </c>
      <c r="Q19" s="111">
        <f>+O19*各種係数!C18</f>
        <v>0</v>
      </c>
      <c r="R19" s="111">
        <v>0</v>
      </c>
      <c r="S19" s="111">
        <f>+R19*各種係数!E18</f>
        <v>0</v>
      </c>
      <c r="T19" s="111">
        <f>+R19*各種係数!F18</f>
        <v>0</v>
      </c>
      <c r="U19" s="111">
        <f t="shared" si="1"/>
        <v>0</v>
      </c>
      <c r="V19" s="111">
        <f t="shared" si="1"/>
        <v>0</v>
      </c>
      <c r="W19" s="111">
        <f t="shared" si="1"/>
        <v>0</v>
      </c>
      <c r="X19" s="111">
        <f>$D19*各種係数!H18*各種係数!$L$5</f>
        <v>0</v>
      </c>
      <c r="Y19" s="111">
        <f>$J19*各種係数!H18*各種係数!$L$5</f>
        <v>0</v>
      </c>
      <c r="Z19" s="111">
        <f>$R19*各種係数!H18*各種係数!$L$5</f>
        <v>0</v>
      </c>
      <c r="AA19" s="111">
        <f t="shared" si="2"/>
        <v>0</v>
      </c>
      <c r="AB19" s="111">
        <f>$D19*各種係数!I18*各種係数!$L$5</f>
        <v>0</v>
      </c>
      <c r="AC19" s="111">
        <f>$J19*各種係数!I18*各種係数!$L$5</f>
        <v>0</v>
      </c>
      <c r="AD19" s="111">
        <f>$R19*各種係数!I18*各種係数!$L$5</f>
        <v>0</v>
      </c>
      <c r="AE19" s="143">
        <f t="shared" si="3"/>
        <v>0</v>
      </c>
      <c r="AF19" s="468">
        <f>税収係数_直接税!Q$17</f>
        <v>0.22395330682383693</v>
      </c>
      <c r="AG19" s="468">
        <f>税収係数_直接税!P$17</f>
        <v>7.4559077703396537E-2</v>
      </c>
      <c r="AH19" s="468">
        <f>税収係数_間接税!G$72</f>
        <v>0.1784674890452371</v>
      </c>
      <c r="AI19" s="468">
        <v>-9.3132000000000006E-2</v>
      </c>
      <c r="AJ19" s="143">
        <f t="shared" si="4"/>
        <v>0</v>
      </c>
      <c r="AK19" s="143">
        <f t="shared" si="5"/>
        <v>0</v>
      </c>
      <c r="AL19" s="143">
        <f t="shared" si="6"/>
        <v>0</v>
      </c>
      <c r="AM19" s="143">
        <f t="shared" si="7"/>
        <v>0</v>
      </c>
      <c r="AN19" s="143">
        <f t="shared" si="0"/>
        <v>0</v>
      </c>
      <c r="AO19" s="143">
        <f t="shared" si="8"/>
        <v>0</v>
      </c>
      <c r="AP19" s="143">
        <f t="shared" si="9"/>
        <v>0</v>
      </c>
      <c r="AQ19" s="143">
        <f t="shared" si="10"/>
        <v>0</v>
      </c>
      <c r="AR19" s="143">
        <f t="shared" si="11"/>
        <v>0</v>
      </c>
      <c r="AS19" s="143">
        <f t="shared" si="12"/>
        <v>0</v>
      </c>
      <c r="AT19" s="143">
        <f t="shared" si="13"/>
        <v>0</v>
      </c>
      <c r="AU19" s="143">
        <f t="shared" si="14"/>
        <v>0</v>
      </c>
      <c r="AV19" s="143">
        <f t="shared" si="15"/>
        <v>0</v>
      </c>
      <c r="AW19" s="143">
        <f t="shared" si="16"/>
        <v>0</v>
      </c>
      <c r="AX19" s="111">
        <f t="shared" si="17"/>
        <v>0</v>
      </c>
    </row>
    <row r="20" spans="1:50">
      <c r="A20" s="80">
        <v>33</v>
      </c>
      <c r="B20" s="57" t="s">
        <v>14</v>
      </c>
      <c r="C20" s="112">
        <f>価格変換!J21</f>
        <v>0</v>
      </c>
      <c r="D20" s="112">
        <f>C20*各種係数!D19</f>
        <v>0</v>
      </c>
      <c r="E20" s="112">
        <f>D20*各種係数!E19</f>
        <v>0</v>
      </c>
      <c r="F20" s="112">
        <f>D20*各種係数!F19</f>
        <v>0</v>
      </c>
      <c r="G20" s="112">
        <f>投入係数!AM69</f>
        <v>0</v>
      </c>
      <c r="H20" s="112">
        <f>G20*各種係数!D19</f>
        <v>0</v>
      </c>
      <c r="I20" s="112">
        <f>G20*各種係数!C19</f>
        <v>0</v>
      </c>
      <c r="J20" s="112">
        <v>0</v>
      </c>
      <c r="K20" s="112">
        <f>J20*各種係数!E19</f>
        <v>0</v>
      </c>
      <c r="L20" s="112">
        <f>J20*各種係数!F19</f>
        <v>0</v>
      </c>
      <c r="M20" s="112"/>
      <c r="N20" s="112"/>
      <c r="O20" s="112">
        <f>+N$41*各種係数!G19</f>
        <v>0</v>
      </c>
      <c r="P20" s="112">
        <f>+O20*各種係数!D19</f>
        <v>0</v>
      </c>
      <c r="Q20" s="112">
        <f>+O20*各種係数!C19</f>
        <v>0</v>
      </c>
      <c r="R20" s="112">
        <v>0</v>
      </c>
      <c r="S20" s="112">
        <f>+R20*各種係数!E19</f>
        <v>0</v>
      </c>
      <c r="T20" s="112">
        <f>+R20*各種係数!F19</f>
        <v>0</v>
      </c>
      <c r="U20" s="112">
        <f t="shared" si="1"/>
        <v>0</v>
      </c>
      <c r="V20" s="112">
        <f t="shared" si="1"/>
        <v>0</v>
      </c>
      <c r="W20" s="112">
        <f t="shared" si="1"/>
        <v>0</v>
      </c>
      <c r="X20" s="112">
        <f>$D20*各種係数!H19*各種係数!$L$5</f>
        <v>0</v>
      </c>
      <c r="Y20" s="112">
        <f>$J20*各種係数!H19*各種係数!$L$5</f>
        <v>0</v>
      </c>
      <c r="Z20" s="112">
        <f>$R20*各種係数!H19*各種係数!$L$5</f>
        <v>0</v>
      </c>
      <c r="AA20" s="112">
        <f t="shared" si="2"/>
        <v>0</v>
      </c>
      <c r="AB20" s="112">
        <f>$D20*各種係数!I19*各種係数!$L$5</f>
        <v>0</v>
      </c>
      <c r="AC20" s="112">
        <f>$J20*各種係数!I19*各種係数!$L$5</f>
        <v>0</v>
      </c>
      <c r="AD20" s="112">
        <f>$R20*各種係数!I19*各種係数!$L$5</f>
        <v>0</v>
      </c>
      <c r="AE20" s="144">
        <f t="shared" si="3"/>
        <v>0</v>
      </c>
      <c r="AF20" s="469">
        <f>税収係数_直接税!Q$17</f>
        <v>0.22395330682383693</v>
      </c>
      <c r="AG20" s="469">
        <f>税収係数_直接税!P$17</f>
        <v>7.4559077703396537E-2</v>
      </c>
      <c r="AH20" s="469">
        <f>税収係数_間接税!G$72</f>
        <v>0.1784674890452371</v>
      </c>
      <c r="AI20" s="469">
        <v>-3.7331999999999997E-2</v>
      </c>
      <c r="AJ20" s="144">
        <f t="shared" si="4"/>
        <v>0</v>
      </c>
      <c r="AK20" s="144">
        <f t="shared" si="5"/>
        <v>0</v>
      </c>
      <c r="AL20" s="144">
        <f t="shared" si="6"/>
        <v>0</v>
      </c>
      <c r="AM20" s="144">
        <f t="shared" si="7"/>
        <v>0</v>
      </c>
      <c r="AN20" s="144">
        <f t="shared" si="0"/>
        <v>0</v>
      </c>
      <c r="AO20" s="144">
        <f t="shared" si="8"/>
        <v>0</v>
      </c>
      <c r="AP20" s="144">
        <f t="shared" si="9"/>
        <v>0</v>
      </c>
      <c r="AQ20" s="144">
        <f t="shared" si="10"/>
        <v>0</v>
      </c>
      <c r="AR20" s="144">
        <f t="shared" si="11"/>
        <v>0</v>
      </c>
      <c r="AS20" s="144">
        <f t="shared" si="12"/>
        <v>0</v>
      </c>
      <c r="AT20" s="144">
        <f t="shared" si="13"/>
        <v>0</v>
      </c>
      <c r="AU20" s="144">
        <f t="shared" si="14"/>
        <v>0</v>
      </c>
      <c r="AV20" s="112">
        <f t="shared" si="15"/>
        <v>0</v>
      </c>
      <c r="AW20" s="112">
        <f t="shared" si="16"/>
        <v>0</v>
      </c>
      <c r="AX20" s="112">
        <f t="shared" si="17"/>
        <v>0</v>
      </c>
    </row>
    <row r="21" spans="1:50">
      <c r="A21" s="108">
        <v>34</v>
      </c>
      <c r="B21" s="56" t="s">
        <v>15</v>
      </c>
      <c r="C21" s="111">
        <f>価格変換!J22</f>
        <v>0</v>
      </c>
      <c r="D21" s="111">
        <f>C21*各種係数!D20</f>
        <v>0</v>
      </c>
      <c r="E21" s="111">
        <f>D21*各種係数!E20</f>
        <v>0</v>
      </c>
      <c r="F21" s="111">
        <f>D21*各種係数!F20</f>
        <v>0</v>
      </c>
      <c r="G21" s="111">
        <f>投入係数!AM70</f>
        <v>0</v>
      </c>
      <c r="H21" s="111">
        <f>G21*各種係数!D20</f>
        <v>0</v>
      </c>
      <c r="I21" s="111">
        <f>G21*各種係数!C20</f>
        <v>0</v>
      </c>
      <c r="J21" s="111">
        <v>0</v>
      </c>
      <c r="K21" s="111">
        <f>J21*各種係数!E20</f>
        <v>0</v>
      </c>
      <c r="L21" s="111">
        <f>J21*各種係数!F20</f>
        <v>0</v>
      </c>
      <c r="M21" s="111"/>
      <c r="N21" s="111"/>
      <c r="O21" s="111">
        <f>+N$41*各種係数!G20</f>
        <v>0</v>
      </c>
      <c r="P21" s="111">
        <f>+O21*各種係数!D20</f>
        <v>0</v>
      </c>
      <c r="Q21" s="111">
        <f>+O21*各種係数!C20</f>
        <v>0</v>
      </c>
      <c r="R21" s="111">
        <v>0</v>
      </c>
      <c r="S21" s="111">
        <f>+R21*各種係数!E20</f>
        <v>0</v>
      </c>
      <c r="T21" s="111">
        <f>+R21*各種係数!F20</f>
        <v>0</v>
      </c>
      <c r="U21" s="111">
        <f t="shared" si="1"/>
        <v>0</v>
      </c>
      <c r="V21" s="111">
        <f t="shared" si="1"/>
        <v>0</v>
      </c>
      <c r="W21" s="111">
        <f t="shared" si="1"/>
        <v>0</v>
      </c>
      <c r="X21" s="111">
        <f>$D21*各種係数!H20*各種係数!$L$5</f>
        <v>0</v>
      </c>
      <c r="Y21" s="111">
        <f>$J21*各種係数!H20*各種係数!$L$5</f>
        <v>0</v>
      </c>
      <c r="Z21" s="111">
        <f>$R21*各種係数!H20*各種係数!$L$5</f>
        <v>0</v>
      </c>
      <c r="AA21" s="111">
        <f t="shared" si="2"/>
        <v>0</v>
      </c>
      <c r="AB21" s="111">
        <f>$D21*各種係数!I20*各種係数!$L$5</f>
        <v>0</v>
      </c>
      <c r="AC21" s="111">
        <f>$J21*各種係数!I20*各種係数!$L$5</f>
        <v>0</v>
      </c>
      <c r="AD21" s="111">
        <f>$R21*各種係数!I20*各種係数!$L$5</f>
        <v>0</v>
      </c>
      <c r="AE21" s="143">
        <f t="shared" si="3"/>
        <v>0</v>
      </c>
      <c r="AF21" s="468">
        <f>税収係数_直接税!Q$17</f>
        <v>0.22395330682383693</v>
      </c>
      <c r="AG21" s="468">
        <f>税収係数_直接税!P$17</f>
        <v>7.4559077703396537E-2</v>
      </c>
      <c r="AH21" s="468">
        <f>税収係数_間接税!G$72</f>
        <v>0.1784674890452371</v>
      </c>
      <c r="AI21" s="468">
        <v>-5.8187000000000003E-2</v>
      </c>
      <c r="AJ21" s="143">
        <f t="shared" si="4"/>
        <v>0</v>
      </c>
      <c r="AK21" s="143">
        <f t="shared" si="5"/>
        <v>0</v>
      </c>
      <c r="AL21" s="143">
        <f t="shared" si="6"/>
        <v>0</v>
      </c>
      <c r="AM21" s="143">
        <f t="shared" si="7"/>
        <v>0</v>
      </c>
      <c r="AN21" s="143">
        <f t="shared" si="0"/>
        <v>0</v>
      </c>
      <c r="AO21" s="143">
        <f t="shared" si="8"/>
        <v>0</v>
      </c>
      <c r="AP21" s="143">
        <f t="shared" si="9"/>
        <v>0</v>
      </c>
      <c r="AQ21" s="143">
        <f t="shared" si="10"/>
        <v>0</v>
      </c>
      <c r="AR21" s="143">
        <f t="shared" si="11"/>
        <v>0</v>
      </c>
      <c r="AS21" s="143">
        <f t="shared" si="12"/>
        <v>0</v>
      </c>
      <c r="AT21" s="143">
        <f t="shared" si="13"/>
        <v>0</v>
      </c>
      <c r="AU21" s="143">
        <f t="shared" si="14"/>
        <v>0</v>
      </c>
      <c r="AV21" s="143">
        <f t="shared" si="15"/>
        <v>0</v>
      </c>
      <c r="AW21" s="143">
        <f t="shared" si="16"/>
        <v>0</v>
      </c>
      <c r="AX21" s="111">
        <f t="shared" si="17"/>
        <v>0</v>
      </c>
    </row>
    <row r="22" spans="1:50">
      <c r="A22" s="108">
        <v>35</v>
      </c>
      <c r="B22" s="56" t="s">
        <v>17</v>
      </c>
      <c r="C22" s="111">
        <f>価格変換!J23</f>
        <v>0</v>
      </c>
      <c r="D22" s="111">
        <f>C22*各種係数!D21</f>
        <v>0</v>
      </c>
      <c r="E22" s="111">
        <f>D22*各種係数!E21</f>
        <v>0</v>
      </c>
      <c r="F22" s="111">
        <f>D22*各種係数!F21</f>
        <v>0</v>
      </c>
      <c r="G22" s="111">
        <f>投入係数!AM71</f>
        <v>0</v>
      </c>
      <c r="H22" s="111">
        <f>G22*各種係数!D21</f>
        <v>0</v>
      </c>
      <c r="I22" s="111">
        <f>G22*各種係数!C21</f>
        <v>0</v>
      </c>
      <c r="J22" s="111">
        <v>0</v>
      </c>
      <c r="K22" s="111">
        <f>J22*各種係数!E21</f>
        <v>0</v>
      </c>
      <c r="L22" s="111">
        <f>J22*各種係数!F21</f>
        <v>0</v>
      </c>
      <c r="M22" s="111"/>
      <c r="N22" s="111"/>
      <c r="O22" s="111">
        <f>+N$41*各種係数!G21</f>
        <v>0</v>
      </c>
      <c r="P22" s="111">
        <f>+O22*各種係数!D21</f>
        <v>0</v>
      </c>
      <c r="Q22" s="111">
        <f>+O22*各種係数!C21</f>
        <v>0</v>
      </c>
      <c r="R22" s="111">
        <v>0</v>
      </c>
      <c r="S22" s="111">
        <f>+R22*各種係数!E21</f>
        <v>0</v>
      </c>
      <c r="T22" s="111">
        <f>+R22*各種係数!F21</f>
        <v>0</v>
      </c>
      <c r="U22" s="111">
        <f t="shared" si="1"/>
        <v>0</v>
      </c>
      <c r="V22" s="111">
        <f t="shared" si="1"/>
        <v>0</v>
      </c>
      <c r="W22" s="111">
        <f t="shared" si="1"/>
        <v>0</v>
      </c>
      <c r="X22" s="111">
        <f>$D22*各種係数!H21*各種係数!$L$5</f>
        <v>0</v>
      </c>
      <c r="Y22" s="111">
        <f>$J22*各種係数!H21*各種係数!$L$5</f>
        <v>0</v>
      </c>
      <c r="Z22" s="111">
        <f>$R22*各種係数!H21*各種係数!$L$5</f>
        <v>0</v>
      </c>
      <c r="AA22" s="111">
        <f t="shared" si="2"/>
        <v>0</v>
      </c>
      <c r="AB22" s="111">
        <f>$D22*各種係数!I21*各種係数!$L$5</f>
        <v>0</v>
      </c>
      <c r="AC22" s="111">
        <f>$J22*各種係数!I21*各種係数!$L$5</f>
        <v>0</v>
      </c>
      <c r="AD22" s="111">
        <f>$R22*各種係数!I21*各種係数!$L$5</f>
        <v>0</v>
      </c>
      <c r="AE22" s="143">
        <f t="shared" si="3"/>
        <v>0</v>
      </c>
      <c r="AF22" s="468">
        <f>税収係数_直接税!Q$17</f>
        <v>0.22395330682383693</v>
      </c>
      <c r="AG22" s="468">
        <f>税収係数_直接税!P$17</f>
        <v>7.4559077703396537E-2</v>
      </c>
      <c r="AH22" s="468">
        <f>税収係数_間接税!G$72</f>
        <v>0.1784674890452371</v>
      </c>
      <c r="AI22" s="468">
        <v>6.0033999999999997E-2</v>
      </c>
      <c r="AJ22" s="143">
        <f t="shared" si="4"/>
        <v>0</v>
      </c>
      <c r="AK22" s="143">
        <f t="shared" si="5"/>
        <v>0</v>
      </c>
      <c r="AL22" s="143">
        <f t="shared" si="6"/>
        <v>0</v>
      </c>
      <c r="AM22" s="143">
        <f t="shared" si="7"/>
        <v>0</v>
      </c>
      <c r="AN22" s="143">
        <f t="shared" si="0"/>
        <v>0</v>
      </c>
      <c r="AO22" s="143">
        <f t="shared" si="8"/>
        <v>0</v>
      </c>
      <c r="AP22" s="143">
        <f t="shared" si="9"/>
        <v>0</v>
      </c>
      <c r="AQ22" s="143">
        <f t="shared" si="10"/>
        <v>0</v>
      </c>
      <c r="AR22" s="143">
        <f t="shared" si="11"/>
        <v>0</v>
      </c>
      <c r="AS22" s="143">
        <f t="shared" si="12"/>
        <v>0</v>
      </c>
      <c r="AT22" s="143">
        <f t="shared" si="13"/>
        <v>0</v>
      </c>
      <c r="AU22" s="143">
        <f t="shared" si="14"/>
        <v>0</v>
      </c>
      <c r="AV22" s="143">
        <f t="shared" si="15"/>
        <v>0</v>
      </c>
      <c r="AW22" s="143">
        <f t="shared" si="16"/>
        <v>0</v>
      </c>
      <c r="AX22" s="111">
        <f t="shared" si="17"/>
        <v>0</v>
      </c>
    </row>
    <row r="23" spans="1:50">
      <c r="A23" s="108">
        <v>39</v>
      </c>
      <c r="B23" s="56" t="s">
        <v>18</v>
      </c>
      <c r="C23" s="111">
        <f>価格変換!J24</f>
        <v>0</v>
      </c>
      <c r="D23" s="111">
        <f>C23*各種係数!D22</f>
        <v>0</v>
      </c>
      <c r="E23" s="111">
        <f>D23*各種係数!E22</f>
        <v>0</v>
      </c>
      <c r="F23" s="111">
        <f>D23*各種係数!F22</f>
        <v>0</v>
      </c>
      <c r="G23" s="111">
        <f>投入係数!AM72</f>
        <v>0</v>
      </c>
      <c r="H23" s="111">
        <f>G23*各種係数!D22</f>
        <v>0</v>
      </c>
      <c r="I23" s="111">
        <f>G23*各種係数!C22</f>
        <v>0</v>
      </c>
      <c r="J23" s="111">
        <v>0</v>
      </c>
      <c r="K23" s="111">
        <f>J23*各種係数!E22</f>
        <v>0</v>
      </c>
      <c r="L23" s="111">
        <f>J23*各種係数!F22</f>
        <v>0</v>
      </c>
      <c r="M23" s="111"/>
      <c r="N23" s="111"/>
      <c r="O23" s="111">
        <f>+N$41*各種係数!G22</f>
        <v>0</v>
      </c>
      <c r="P23" s="111">
        <f>+O23*各種係数!D22</f>
        <v>0</v>
      </c>
      <c r="Q23" s="111">
        <f>+O23*各種係数!C22</f>
        <v>0</v>
      </c>
      <c r="R23" s="111">
        <v>0</v>
      </c>
      <c r="S23" s="111">
        <f>+R23*各種係数!E22</f>
        <v>0</v>
      </c>
      <c r="T23" s="111">
        <f>+R23*各種係数!F22</f>
        <v>0</v>
      </c>
      <c r="U23" s="111">
        <f t="shared" si="1"/>
        <v>0</v>
      </c>
      <c r="V23" s="111">
        <f t="shared" si="1"/>
        <v>0</v>
      </c>
      <c r="W23" s="111">
        <f t="shared" si="1"/>
        <v>0</v>
      </c>
      <c r="X23" s="111">
        <f>$D23*各種係数!H22*各種係数!$L$5</f>
        <v>0</v>
      </c>
      <c r="Y23" s="111">
        <f>$J23*各種係数!H22*各種係数!$L$5</f>
        <v>0</v>
      </c>
      <c r="Z23" s="111">
        <f>$R23*各種係数!H22*各種係数!$L$5</f>
        <v>0</v>
      </c>
      <c r="AA23" s="111">
        <f t="shared" si="2"/>
        <v>0</v>
      </c>
      <c r="AB23" s="111">
        <f>$D23*各種係数!I22*各種係数!$L$5</f>
        <v>0</v>
      </c>
      <c r="AC23" s="111">
        <f>$J23*各種係数!I22*各種係数!$L$5</f>
        <v>0</v>
      </c>
      <c r="AD23" s="111">
        <f>$R23*各種係数!I22*各種係数!$L$5</f>
        <v>0</v>
      </c>
      <c r="AE23" s="143">
        <f t="shared" si="3"/>
        <v>0</v>
      </c>
      <c r="AF23" s="468">
        <f>税収係数_直接税!Q$17</f>
        <v>0.22395330682383693</v>
      </c>
      <c r="AG23" s="468">
        <f>税収係数_直接税!P$17</f>
        <v>7.4559077703396537E-2</v>
      </c>
      <c r="AH23" s="468">
        <f>税収係数_間接税!G$72</f>
        <v>0.1784674890452371</v>
      </c>
      <c r="AI23" s="468">
        <v>2.9936999999999998E-2</v>
      </c>
      <c r="AJ23" s="143">
        <f t="shared" si="4"/>
        <v>0</v>
      </c>
      <c r="AK23" s="143">
        <f t="shared" si="5"/>
        <v>0</v>
      </c>
      <c r="AL23" s="143">
        <f t="shared" si="6"/>
        <v>0</v>
      </c>
      <c r="AM23" s="143">
        <f t="shared" si="7"/>
        <v>0</v>
      </c>
      <c r="AN23" s="143">
        <f t="shared" si="0"/>
        <v>0</v>
      </c>
      <c r="AO23" s="143">
        <f t="shared" si="8"/>
        <v>0</v>
      </c>
      <c r="AP23" s="143">
        <f t="shared" si="9"/>
        <v>0</v>
      </c>
      <c r="AQ23" s="143">
        <f t="shared" si="10"/>
        <v>0</v>
      </c>
      <c r="AR23" s="143">
        <f t="shared" si="11"/>
        <v>0</v>
      </c>
      <c r="AS23" s="143">
        <f t="shared" si="12"/>
        <v>0</v>
      </c>
      <c r="AT23" s="143">
        <f t="shared" si="13"/>
        <v>0</v>
      </c>
      <c r="AU23" s="143">
        <f t="shared" si="14"/>
        <v>0</v>
      </c>
      <c r="AV23" s="143">
        <f t="shared" si="15"/>
        <v>0</v>
      </c>
      <c r="AW23" s="143">
        <f t="shared" si="16"/>
        <v>0</v>
      </c>
      <c r="AX23" s="111">
        <f t="shared" si="17"/>
        <v>0</v>
      </c>
    </row>
    <row r="24" spans="1:50">
      <c r="A24" s="81">
        <v>41</v>
      </c>
      <c r="B24" s="58" t="s">
        <v>19</v>
      </c>
      <c r="C24" s="113">
        <f>価格変換!J25</f>
        <v>0</v>
      </c>
      <c r="D24" s="113">
        <f>C24*各種係数!D23</f>
        <v>0</v>
      </c>
      <c r="E24" s="113">
        <f>D24*各種係数!E23</f>
        <v>0</v>
      </c>
      <c r="F24" s="113">
        <f>D24*各種係数!F23</f>
        <v>0</v>
      </c>
      <c r="G24" s="113">
        <f>投入係数!AM73</f>
        <v>0</v>
      </c>
      <c r="H24" s="113">
        <f>G24*各種係数!D23</f>
        <v>0</v>
      </c>
      <c r="I24" s="113">
        <f>G24*各種係数!C23</f>
        <v>0</v>
      </c>
      <c r="J24" s="113">
        <v>0</v>
      </c>
      <c r="K24" s="113">
        <f>J24*各種係数!E23</f>
        <v>0</v>
      </c>
      <c r="L24" s="113">
        <f>J24*各種係数!F23</f>
        <v>0</v>
      </c>
      <c r="M24" s="113"/>
      <c r="N24" s="113"/>
      <c r="O24" s="113">
        <f>+N$41*各種係数!G23</f>
        <v>0</v>
      </c>
      <c r="P24" s="113">
        <f>+O24*各種係数!D23</f>
        <v>0</v>
      </c>
      <c r="Q24" s="113">
        <f>+O24*各種係数!C23</f>
        <v>0</v>
      </c>
      <c r="R24" s="113">
        <v>0</v>
      </c>
      <c r="S24" s="113">
        <f>+R24*各種係数!E23</f>
        <v>0</v>
      </c>
      <c r="T24" s="113">
        <f>+R24*各種係数!F23</f>
        <v>0</v>
      </c>
      <c r="U24" s="113">
        <f t="shared" si="1"/>
        <v>0</v>
      </c>
      <c r="V24" s="113">
        <f t="shared" si="1"/>
        <v>0</v>
      </c>
      <c r="W24" s="113">
        <f t="shared" si="1"/>
        <v>0</v>
      </c>
      <c r="X24" s="113">
        <f>$D24*各種係数!H23*各種係数!$L$5</f>
        <v>0</v>
      </c>
      <c r="Y24" s="113">
        <f>$J24*各種係数!H23*各種係数!$L$5</f>
        <v>0</v>
      </c>
      <c r="Z24" s="113">
        <f>$R24*各種係数!H23*各種係数!$L$5</f>
        <v>0</v>
      </c>
      <c r="AA24" s="113">
        <f t="shared" si="2"/>
        <v>0</v>
      </c>
      <c r="AB24" s="113">
        <f>$D24*各種係数!I23*各種係数!$L$5</f>
        <v>0</v>
      </c>
      <c r="AC24" s="113">
        <f>$J24*各種係数!I23*各種係数!$L$5</f>
        <v>0</v>
      </c>
      <c r="AD24" s="113">
        <f>$R24*各種係数!I23*各種係数!$L$5</f>
        <v>0</v>
      </c>
      <c r="AE24" s="145">
        <f t="shared" si="3"/>
        <v>0</v>
      </c>
      <c r="AF24" s="470">
        <f>税収係数_直接税!Q$17</f>
        <v>0.22395330682383693</v>
      </c>
      <c r="AG24" s="470">
        <f>税収係数_直接税!P$17</f>
        <v>7.4559077703396537E-2</v>
      </c>
      <c r="AH24" s="470">
        <f>税収係数_間接税!H72</f>
        <v>5.7733722856192209E-2</v>
      </c>
      <c r="AI24" s="470">
        <v>1.8435E-2</v>
      </c>
      <c r="AJ24" s="145">
        <f t="shared" si="4"/>
        <v>0</v>
      </c>
      <c r="AK24" s="145">
        <f t="shared" si="5"/>
        <v>0</v>
      </c>
      <c r="AL24" s="145">
        <f t="shared" si="6"/>
        <v>0</v>
      </c>
      <c r="AM24" s="145">
        <f t="shared" si="7"/>
        <v>0</v>
      </c>
      <c r="AN24" s="145">
        <f t="shared" si="0"/>
        <v>0</v>
      </c>
      <c r="AO24" s="145">
        <f t="shared" si="8"/>
        <v>0</v>
      </c>
      <c r="AP24" s="145">
        <f t="shared" si="9"/>
        <v>0</v>
      </c>
      <c r="AQ24" s="145">
        <f t="shared" si="10"/>
        <v>0</v>
      </c>
      <c r="AR24" s="145">
        <f t="shared" si="11"/>
        <v>0</v>
      </c>
      <c r="AS24" s="145">
        <f t="shared" si="12"/>
        <v>0</v>
      </c>
      <c r="AT24" s="145">
        <f t="shared" si="13"/>
        <v>0</v>
      </c>
      <c r="AU24" s="145">
        <f t="shared" si="14"/>
        <v>0</v>
      </c>
      <c r="AV24" s="113">
        <f t="shared" si="15"/>
        <v>0</v>
      </c>
      <c r="AW24" s="113">
        <f t="shared" si="16"/>
        <v>0</v>
      </c>
      <c r="AX24" s="113">
        <f t="shared" si="17"/>
        <v>0</v>
      </c>
    </row>
    <row r="25" spans="1:50">
      <c r="A25" s="108">
        <v>46</v>
      </c>
      <c r="B25" s="56" t="s">
        <v>20</v>
      </c>
      <c r="C25" s="111">
        <f>価格変換!J26</f>
        <v>0</v>
      </c>
      <c r="D25" s="111">
        <f>C25*各種係数!D24</f>
        <v>0</v>
      </c>
      <c r="E25" s="111">
        <f>D25*各種係数!E24</f>
        <v>0</v>
      </c>
      <c r="F25" s="111">
        <f>D25*各種係数!F24</f>
        <v>0</v>
      </c>
      <c r="G25" s="111">
        <f>投入係数!AM74</f>
        <v>0</v>
      </c>
      <c r="H25" s="111">
        <f>G25*各種係数!D24</f>
        <v>0</v>
      </c>
      <c r="I25" s="111">
        <f>G25*各種係数!C24</f>
        <v>0</v>
      </c>
      <c r="J25" s="111">
        <v>0</v>
      </c>
      <c r="K25" s="111">
        <f>J25*各種係数!E24</f>
        <v>0</v>
      </c>
      <c r="L25" s="111">
        <f>J25*各種係数!F24</f>
        <v>0</v>
      </c>
      <c r="M25" s="111"/>
      <c r="N25" s="111"/>
      <c r="O25" s="111">
        <f>+N$41*各種係数!G24</f>
        <v>0</v>
      </c>
      <c r="P25" s="111">
        <f>+O25*各種係数!D24</f>
        <v>0</v>
      </c>
      <c r="Q25" s="111">
        <f>+O25*各種係数!C24</f>
        <v>0</v>
      </c>
      <c r="R25" s="111">
        <v>0</v>
      </c>
      <c r="S25" s="111">
        <f>+R25*各種係数!E24</f>
        <v>0</v>
      </c>
      <c r="T25" s="111">
        <f>+R25*各種係数!F24</f>
        <v>0</v>
      </c>
      <c r="U25" s="111">
        <f t="shared" si="1"/>
        <v>0</v>
      </c>
      <c r="V25" s="111">
        <f t="shared" si="1"/>
        <v>0</v>
      </c>
      <c r="W25" s="111">
        <f t="shared" si="1"/>
        <v>0</v>
      </c>
      <c r="X25" s="111">
        <f>$D25*各種係数!H24*各種係数!$L$5</f>
        <v>0</v>
      </c>
      <c r="Y25" s="111">
        <f>$J25*各種係数!H24*各種係数!$L$5</f>
        <v>0</v>
      </c>
      <c r="Z25" s="111">
        <f>$R25*各種係数!H24*各種係数!$L$5</f>
        <v>0</v>
      </c>
      <c r="AA25" s="111">
        <f t="shared" si="2"/>
        <v>0</v>
      </c>
      <c r="AB25" s="111">
        <f>$D25*各種係数!I24*各種係数!$L$5</f>
        <v>0</v>
      </c>
      <c r="AC25" s="111">
        <f>$J25*各種係数!I24*各種係数!$L$5</f>
        <v>0</v>
      </c>
      <c r="AD25" s="111">
        <f>$R25*各種係数!I24*各種係数!$L$5</f>
        <v>0</v>
      </c>
      <c r="AE25" s="143">
        <f t="shared" si="3"/>
        <v>0</v>
      </c>
      <c r="AF25" s="468">
        <f>税収係数_直接税!Q$17</f>
        <v>0.22395330682383693</v>
      </c>
      <c r="AG25" s="468">
        <f>税収係数_直接税!P$17</f>
        <v>7.4559077703396537E-2</v>
      </c>
      <c r="AH25" s="468">
        <f>税収係数_間接税!I$72</f>
        <v>4.686421499778505E-2</v>
      </c>
      <c r="AI25" s="468">
        <v>8.4094000000000002E-2</v>
      </c>
      <c r="AJ25" s="143">
        <f t="shared" si="4"/>
        <v>0</v>
      </c>
      <c r="AK25" s="143">
        <f t="shared" si="5"/>
        <v>0</v>
      </c>
      <c r="AL25" s="143">
        <f t="shared" si="6"/>
        <v>0</v>
      </c>
      <c r="AM25" s="143">
        <f t="shared" si="7"/>
        <v>0</v>
      </c>
      <c r="AN25" s="143">
        <f t="shared" si="0"/>
        <v>0</v>
      </c>
      <c r="AO25" s="143">
        <f t="shared" si="8"/>
        <v>0</v>
      </c>
      <c r="AP25" s="143">
        <f t="shared" si="9"/>
        <v>0</v>
      </c>
      <c r="AQ25" s="143">
        <f t="shared" si="10"/>
        <v>0</v>
      </c>
      <c r="AR25" s="143">
        <f t="shared" si="11"/>
        <v>0</v>
      </c>
      <c r="AS25" s="143">
        <f t="shared" si="12"/>
        <v>0</v>
      </c>
      <c r="AT25" s="143">
        <f t="shared" si="13"/>
        <v>0</v>
      </c>
      <c r="AU25" s="143">
        <f t="shared" si="14"/>
        <v>0</v>
      </c>
      <c r="AV25" s="143">
        <f t="shared" si="15"/>
        <v>0</v>
      </c>
      <c r="AW25" s="143">
        <f t="shared" si="16"/>
        <v>0</v>
      </c>
      <c r="AX25" s="111">
        <f t="shared" si="17"/>
        <v>0</v>
      </c>
    </row>
    <row r="26" spans="1:50">
      <c r="A26" s="108">
        <v>47</v>
      </c>
      <c r="B26" s="56" t="s">
        <v>168</v>
      </c>
      <c r="C26" s="111">
        <f>価格変換!J27</f>
        <v>0</v>
      </c>
      <c r="D26" s="111">
        <f>C26*各種係数!D25</f>
        <v>0</v>
      </c>
      <c r="E26" s="111">
        <f>D26*各種係数!E25</f>
        <v>0</v>
      </c>
      <c r="F26" s="111">
        <f>D26*各種係数!F25</f>
        <v>0</v>
      </c>
      <c r="G26" s="111">
        <f>投入係数!AM75</f>
        <v>0</v>
      </c>
      <c r="H26" s="111">
        <f>G26*各種係数!D25</f>
        <v>0</v>
      </c>
      <c r="I26" s="111">
        <f>G26*各種係数!C25</f>
        <v>0</v>
      </c>
      <c r="J26" s="111">
        <v>0</v>
      </c>
      <c r="K26" s="111">
        <f>J26*各種係数!E25</f>
        <v>0</v>
      </c>
      <c r="L26" s="111">
        <f>J26*各種係数!F25</f>
        <v>0</v>
      </c>
      <c r="M26" s="111"/>
      <c r="N26" s="111"/>
      <c r="O26" s="111">
        <f>+N$41*各種係数!G25</f>
        <v>0</v>
      </c>
      <c r="P26" s="111">
        <f>+O26*各種係数!D25</f>
        <v>0</v>
      </c>
      <c r="Q26" s="111">
        <f>+O26*各種係数!C25</f>
        <v>0</v>
      </c>
      <c r="R26" s="111">
        <v>0</v>
      </c>
      <c r="S26" s="111">
        <f>+R26*各種係数!E25</f>
        <v>0</v>
      </c>
      <c r="T26" s="111">
        <f>+R26*各種係数!F25</f>
        <v>0</v>
      </c>
      <c r="U26" s="111">
        <f t="shared" si="1"/>
        <v>0</v>
      </c>
      <c r="V26" s="111">
        <f t="shared" si="1"/>
        <v>0</v>
      </c>
      <c r="W26" s="111">
        <f t="shared" si="1"/>
        <v>0</v>
      </c>
      <c r="X26" s="111">
        <f>$D26*各種係数!H25*各種係数!$L$5</f>
        <v>0</v>
      </c>
      <c r="Y26" s="111">
        <f>$J26*各種係数!H25*各種係数!$L$5</f>
        <v>0</v>
      </c>
      <c r="Z26" s="111">
        <f>$R26*各種係数!H25*各種係数!$L$5</f>
        <v>0</v>
      </c>
      <c r="AA26" s="111">
        <f t="shared" si="2"/>
        <v>0</v>
      </c>
      <c r="AB26" s="111">
        <f>$D26*各種係数!I25*各種係数!$L$5</f>
        <v>0</v>
      </c>
      <c r="AC26" s="111">
        <f>$J26*各種係数!I25*各種係数!$L$5</f>
        <v>0</v>
      </c>
      <c r="AD26" s="111">
        <f>$R26*各種係数!I25*各種係数!$L$5</f>
        <v>0</v>
      </c>
      <c r="AE26" s="143">
        <f t="shared" si="3"/>
        <v>0</v>
      </c>
      <c r="AF26" s="468">
        <f>税収係数_直接税!Q$17</f>
        <v>0.22395330682383693</v>
      </c>
      <c r="AG26" s="468">
        <f>税収係数_直接税!P$17</f>
        <v>7.4559077703396537E-2</v>
      </c>
      <c r="AH26" s="468">
        <f>税収係数_間接税!I$72</f>
        <v>4.686421499778505E-2</v>
      </c>
      <c r="AI26" s="468">
        <v>0.17949100000000001</v>
      </c>
      <c r="AJ26" s="143">
        <f t="shared" si="4"/>
        <v>0</v>
      </c>
      <c r="AK26" s="143">
        <f t="shared" si="5"/>
        <v>0</v>
      </c>
      <c r="AL26" s="143">
        <f t="shared" si="6"/>
        <v>0</v>
      </c>
      <c r="AM26" s="143">
        <f t="shared" si="7"/>
        <v>0</v>
      </c>
      <c r="AN26" s="143">
        <f t="shared" si="0"/>
        <v>0</v>
      </c>
      <c r="AO26" s="143">
        <f t="shared" si="8"/>
        <v>0</v>
      </c>
      <c r="AP26" s="143">
        <f t="shared" si="9"/>
        <v>0</v>
      </c>
      <c r="AQ26" s="143">
        <f t="shared" si="10"/>
        <v>0</v>
      </c>
      <c r="AR26" s="143">
        <f t="shared" si="11"/>
        <v>0</v>
      </c>
      <c r="AS26" s="143">
        <f t="shared" si="12"/>
        <v>0</v>
      </c>
      <c r="AT26" s="143">
        <f t="shared" si="13"/>
        <v>0</v>
      </c>
      <c r="AU26" s="143">
        <f t="shared" si="14"/>
        <v>0</v>
      </c>
      <c r="AV26" s="143">
        <f t="shared" si="15"/>
        <v>0</v>
      </c>
      <c r="AW26" s="143">
        <f t="shared" si="16"/>
        <v>0</v>
      </c>
      <c r="AX26" s="111">
        <f t="shared" si="17"/>
        <v>0</v>
      </c>
    </row>
    <row r="27" spans="1:50">
      <c r="A27" s="108">
        <v>48</v>
      </c>
      <c r="B27" s="56" t="s">
        <v>169</v>
      </c>
      <c r="C27" s="111">
        <f>価格変換!J28</f>
        <v>0</v>
      </c>
      <c r="D27" s="111">
        <f>C27*各種係数!D26</f>
        <v>0</v>
      </c>
      <c r="E27" s="111">
        <f>D27*各種係数!E26</f>
        <v>0</v>
      </c>
      <c r="F27" s="111">
        <f>D27*各種係数!F26</f>
        <v>0</v>
      </c>
      <c r="G27" s="111">
        <f>投入係数!AM76</f>
        <v>0</v>
      </c>
      <c r="H27" s="111">
        <f>G27*各種係数!D26</f>
        <v>0</v>
      </c>
      <c r="I27" s="111">
        <f>G27*各種係数!C26</f>
        <v>0</v>
      </c>
      <c r="J27" s="111">
        <v>0</v>
      </c>
      <c r="K27" s="111">
        <f>J27*各種係数!E26</f>
        <v>0</v>
      </c>
      <c r="L27" s="111">
        <f>J27*各種係数!F26</f>
        <v>0</v>
      </c>
      <c r="M27" s="111"/>
      <c r="N27" s="111"/>
      <c r="O27" s="111">
        <f>+N$41*各種係数!G26</f>
        <v>0</v>
      </c>
      <c r="P27" s="111">
        <f>+O27*各種係数!D26</f>
        <v>0</v>
      </c>
      <c r="Q27" s="111">
        <f>+O27*各種係数!C26</f>
        <v>0</v>
      </c>
      <c r="R27" s="111">
        <v>0</v>
      </c>
      <c r="S27" s="111">
        <f>+R27*各種係数!E26</f>
        <v>0</v>
      </c>
      <c r="T27" s="111">
        <f>+R27*各種係数!F26</f>
        <v>0</v>
      </c>
      <c r="U27" s="111">
        <f t="shared" si="1"/>
        <v>0</v>
      </c>
      <c r="V27" s="111">
        <f t="shared" si="1"/>
        <v>0</v>
      </c>
      <c r="W27" s="111">
        <f t="shared" si="1"/>
        <v>0</v>
      </c>
      <c r="X27" s="111">
        <f>$D27*各種係数!H26*各種係数!$L$5</f>
        <v>0</v>
      </c>
      <c r="Y27" s="111">
        <f>$J27*各種係数!H26*各種係数!$L$5</f>
        <v>0</v>
      </c>
      <c r="Z27" s="111">
        <f>$R27*各種係数!H26*各種係数!$L$5</f>
        <v>0</v>
      </c>
      <c r="AA27" s="111">
        <f t="shared" si="2"/>
        <v>0</v>
      </c>
      <c r="AB27" s="111">
        <f>$D27*各種係数!I26*各種係数!$L$5</f>
        <v>0</v>
      </c>
      <c r="AC27" s="111">
        <f>$J27*各種係数!I26*各種係数!$L$5</f>
        <v>0</v>
      </c>
      <c r="AD27" s="111">
        <f>$R27*各種係数!I26*各種係数!$L$5</f>
        <v>0</v>
      </c>
      <c r="AE27" s="143">
        <f t="shared" si="3"/>
        <v>0</v>
      </c>
      <c r="AF27" s="468">
        <f>税収係数_直接税!Q$17</f>
        <v>0.22395330682383693</v>
      </c>
      <c r="AG27" s="468">
        <f>税収係数_直接税!P$17</f>
        <v>7.4559077703396537E-2</v>
      </c>
      <c r="AH27" s="468">
        <f>税収係数_間接税!I$72</f>
        <v>4.686421499778505E-2</v>
      </c>
      <c r="AI27" s="468">
        <v>0.133577</v>
      </c>
      <c r="AJ27" s="143">
        <f t="shared" si="4"/>
        <v>0</v>
      </c>
      <c r="AK27" s="143">
        <f t="shared" si="5"/>
        <v>0</v>
      </c>
      <c r="AL27" s="143">
        <f t="shared" si="6"/>
        <v>0</v>
      </c>
      <c r="AM27" s="143">
        <f t="shared" si="7"/>
        <v>0</v>
      </c>
      <c r="AN27" s="143">
        <f t="shared" si="0"/>
        <v>0</v>
      </c>
      <c r="AO27" s="143">
        <f t="shared" si="8"/>
        <v>0</v>
      </c>
      <c r="AP27" s="143">
        <f t="shared" si="9"/>
        <v>0</v>
      </c>
      <c r="AQ27" s="143">
        <f t="shared" si="10"/>
        <v>0</v>
      </c>
      <c r="AR27" s="143">
        <f t="shared" si="11"/>
        <v>0</v>
      </c>
      <c r="AS27" s="143">
        <f t="shared" si="12"/>
        <v>0</v>
      </c>
      <c r="AT27" s="143">
        <f t="shared" si="13"/>
        <v>0</v>
      </c>
      <c r="AU27" s="143">
        <f t="shared" si="14"/>
        <v>0</v>
      </c>
      <c r="AV27" s="143">
        <f t="shared" si="15"/>
        <v>0</v>
      </c>
      <c r="AW27" s="143">
        <f t="shared" si="16"/>
        <v>0</v>
      </c>
      <c r="AX27" s="111">
        <f t="shared" si="17"/>
        <v>0</v>
      </c>
    </row>
    <row r="28" spans="1:50">
      <c r="A28" s="108">
        <v>51</v>
      </c>
      <c r="B28" s="56" t="s">
        <v>21</v>
      </c>
      <c r="C28" s="111">
        <f>価格変換!J29</f>
        <v>0</v>
      </c>
      <c r="D28" s="111">
        <f>C28*各種係数!D27</f>
        <v>0</v>
      </c>
      <c r="E28" s="111">
        <f>D28*各種係数!E27</f>
        <v>0</v>
      </c>
      <c r="F28" s="111">
        <f>D28*各種係数!F27</f>
        <v>0</v>
      </c>
      <c r="G28" s="111">
        <f>投入係数!AM77</f>
        <v>0</v>
      </c>
      <c r="H28" s="111">
        <f>G28*各種係数!D27</f>
        <v>0</v>
      </c>
      <c r="I28" s="111">
        <f>G28*各種係数!C27</f>
        <v>0</v>
      </c>
      <c r="J28" s="111">
        <v>0</v>
      </c>
      <c r="K28" s="111">
        <f>J28*各種係数!E27</f>
        <v>0</v>
      </c>
      <c r="L28" s="111">
        <f>J28*各種係数!F27</f>
        <v>0</v>
      </c>
      <c r="M28" s="111"/>
      <c r="N28" s="111"/>
      <c r="O28" s="111">
        <f>+N$41*各種係数!G27</f>
        <v>0</v>
      </c>
      <c r="P28" s="111">
        <f>+O28*各種係数!D27</f>
        <v>0</v>
      </c>
      <c r="Q28" s="111">
        <f>+O28*各種係数!C27</f>
        <v>0</v>
      </c>
      <c r="R28" s="111">
        <v>0</v>
      </c>
      <c r="S28" s="111">
        <f>+R28*各種係数!E27</f>
        <v>0</v>
      </c>
      <c r="T28" s="111">
        <f>+R28*各種係数!F27</f>
        <v>0</v>
      </c>
      <c r="U28" s="111">
        <f t="shared" si="1"/>
        <v>0</v>
      </c>
      <c r="V28" s="111">
        <f t="shared" si="1"/>
        <v>0</v>
      </c>
      <c r="W28" s="111">
        <f t="shared" si="1"/>
        <v>0</v>
      </c>
      <c r="X28" s="111">
        <f>$D28*各種係数!H27*各種係数!$L$5</f>
        <v>0</v>
      </c>
      <c r="Y28" s="111">
        <f>$J28*各種係数!H27*各種係数!$L$5</f>
        <v>0</v>
      </c>
      <c r="Z28" s="111">
        <f>$R28*各種係数!H27*各種係数!$L$5</f>
        <v>0</v>
      </c>
      <c r="AA28" s="111">
        <f t="shared" si="2"/>
        <v>0</v>
      </c>
      <c r="AB28" s="111">
        <f>$D28*各種係数!I27*各種係数!$L$5</f>
        <v>0</v>
      </c>
      <c r="AC28" s="111">
        <f>$J28*各種係数!I27*各種係数!$L$5</f>
        <v>0</v>
      </c>
      <c r="AD28" s="111">
        <f>$R28*各種係数!I27*各種係数!$L$5</f>
        <v>0</v>
      </c>
      <c r="AE28" s="143">
        <f t="shared" si="3"/>
        <v>0</v>
      </c>
      <c r="AF28" s="468">
        <f>税収係数_直接税!Q$17</f>
        <v>0.22395330682383693</v>
      </c>
      <c r="AG28" s="468">
        <f>税収係数_直接税!P$17</f>
        <v>7.4559077703396537E-2</v>
      </c>
      <c r="AH28" s="468">
        <f>税収係数_間接税!J72</f>
        <v>0.13518409492323719</v>
      </c>
      <c r="AI28" s="468">
        <v>9.2096999999999998E-2</v>
      </c>
      <c r="AJ28" s="143">
        <f t="shared" si="4"/>
        <v>0</v>
      </c>
      <c r="AK28" s="143">
        <f t="shared" si="5"/>
        <v>0</v>
      </c>
      <c r="AL28" s="143">
        <f t="shared" si="6"/>
        <v>0</v>
      </c>
      <c r="AM28" s="143">
        <f t="shared" si="7"/>
        <v>0</v>
      </c>
      <c r="AN28" s="143">
        <f t="shared" si="0"/>
        <v>0</v>
      </c>
      <c r="AO28" s="143">
        <f t="shared" si="8"/>
        <v>0</v>
      </c>
      <c r="AP28" s="143">
        <f t="shared" si="9"/>
        <v>0</v>
      </c>
      <c r="AQ28" s="143">
        <f t="shared" si="10"/>
        <v>0</v>
      </c>
      <c r="AR28" s="143">
        <f t="shared" si="11"/>
        <v>0</v>
      </c>
      <c r="AS28" s="143">
        <f t="shared" si="12"/>
        <v>0</v>
      </c>
      <c r="AT28" s="143">
        <f t="shared" si="13"/>
        <v>0</v>
      </c>
      <c r="AU28" s="143">
        <f t="shared" si="14"/>
        <v>0</v>
      </c>
      <c r="AV28" s="143">
        <f t="shared" si="15"/>
        <v>0</v>
      </c>
      <c r="AW28" s="143">
        <f t="shared" si="16"/>
        <v>0</v>
      </c>
      <c r="AX28" s="111">
        <f t="shared" si="17"/>
        <v>0</v>
      </c>
    </row>
    <row r="29" spans="1:50">
      <c r="A29" s="108">
        <v>53</v>
      </c>
      <c r="B29" s="56" t="s">
        <v>22</v>
      </c>
      <c r="C29" s="111">
        <f>価格変換!J30</f>
        <v>0</v>
      </c>
      <c r="D29" s="111">
        <f>C29*各種係数!D28</f>
        <v>0</v>
      </c>
      <c r="E29" s="111">
        <f>D29*各種係数!E28</f>
        <v>0</v>
      </c>
      <c r="F29" s="111">
        <f>D29*各種係数!F28</f>
        <v>0</v>
      </c>
      <c r="G29" s="111">
        <f>投入係数!AM78</f>
        <v>0</v>
      </c>
      <c r="H29" s="111">
        <f>G29*各種係数!D28</f>
        <v>0</v>
      </c>
      <c r="I29" s="111">
        <f>G29*各種係数!C28</f>
        <v>0</v>
      </c>
      <c r="J29" s="111">
        <v>0</v>
      </c>
      <c r="K29" s="111">
        <f>J29*各種係数!E28</f>
        <v>0</v>
      </c>
      <c r="L29" s="111">
        <f>J29*各種係数!F28</f>
        <v>0</v>
      </c>
      <c r="M29" s="111"/>
      <c r="N29" s="111"/>
      <c r="O29" s="111">
        <f>+N$41*各種係数!G28</f>
        <v>0</v>
      </c>
      <c r="P29" s="111">
        <f>+O29*各種係数!D28</f>
        <v>0</v>
      </c>
      <c r="Q29" s="111">
        <f>+O29*各種係数!C28</f>
        <v>0</v>
      </c>
      <c r="R29" s="111">
        <v>0</v>
      </c>
      <c r="S29" s="111">
        <f>+R29*各種係数!E28</f>
        <v>0</v>
      </c>
      <c r="T29" s="111">
        <f>+R29*各種係数!F28</f>
        <v>0</v>
      </c>
      <c r="U29" s="111">
        <f t="shared" si="1"/>
        <v>0</v>
      </c>
      <c r="V29" s="111">
        <f t="shared" si="1"/>
        <v>0</v>
      </c>
      <c r="W29" s="111">
        <f t="shared" si="1"/>
        <v>0</v>
      </c>
      <c r="X29" s="111">
        <f>$D29*各種係数!H28*各種係数!$L$5</f>
        <v>0</v>
      </c>
      <c r="Y29" s="111">
        <f>$J29*各種係数!H28*各種係数!$L$5</f>
        <v>0</v>
      </c>
      <c r="Z29" s="111">
        <f>$R29*各種係数!H28*各種係数!$L$5</f>
        <v>0</v>
      </c>
      <c r="AA29" s="111">
        <f t="shared" si="2"/>
        <v>0</v>
      </c>
      <c r="AB29" s="111">
        <f>$D29*各種係数!I28*各種係数!$L$5</f>
        <v>0</v>
      </c>
      <c r="AC29" s="111">
        <f>$J29*各種係数!I28*各種係数!$L$5</f>
        <v>0</v>
      </c>
      <c r="AD29" s="111">
        <f>$R29*各種係数!I28*各種係数!$L$5</f>
        <v>0</v>
      </c>
      <c r="AE29" s="143">
        <f t="shared" si="3"/>
        <v>0</v>
      </c>
      <c r="AF29" s="470">
        <f>税収係数_直接税!Q$17</f>
        <v>0.22395330682383693</v>
      </c>
      <c r="AG29" s="470">
        <f>税収係数_直接税!P$17</f>
        <v>7.4559077703396537E-2</v>
      </c>
      <c r="AH29" s="470">
        <f>税収係数_間接税!K72</f>
        <v>-1.7812668756901401E-3</v>
      </c>
      <c r="AI29" s="470">
        <v>0.23751900000000001</v>
      </c>
      <c r="AJ29" s="145">
        <f t="shared" si="4"/>
        <v>0</v>
      </c>
      <c r="AK29" s="145">
        <f t="shared" si="5"/>
        <v>0</v>
      </c>
      <c r="AL29" s="145">
        <f t="shared" si="6"/>
        <v>0</v>
      </c>
      <c r="AM29" s="145">
        <f t="shared" si="7"/>
        <v>0</v>
      </c>
      <c r="AN29" s="145">
        <f t="shared" si="0"/>
        <v>0</v>
      </c>
      <c r="AO29" s="145">
        <f t="shared" si="8"/>
        <v>0</v>
      </c>
      <c r="AP29" s="145">
        <f t="shared" si="9"/>
        <v>0</v>
      </c>
      <c r="AQ29" s="145">
        <f t="shared" si="10"/>
        <v>0</v>
      </c>
      <c r="AR29" s="145">
        <f t="shared" si="11"/>
        <v>0</v>
      </c>
      <c r="AS29" s="145">
        <f t="shared" si="12"/>
        <v>0</v>
      </c>
      <c r="AT29" s="113">
        <f t="shared" si="13"/>
        <v>0</v>
      </c>
      <c r="AU29" s="113">
        <f t="shared" si="14"/>
        <v>0</v>
      </c>
      <c r="AV29" s="113">
        <f t="shared" si="15"/>
        <v>0</v>
      </c>
      <c r="AW29" s="113">
        <f t="shared" si="16"/>
        <v>0</v>
      </c>
      <c r="AX29" s="113">
        <f t="shared" si="17"/>
        <v>0</v>
      </c>
    </row>
    <row r="30" spans="1:50">
      <c r="A30" s="80">
        <v>55</v>
      </c>
      <c r="B30" s="57" t="s">
        <v>23</v>
      </c>
      <c r="C30" s="112">
        <f>価格変換!J31</f>
        <v>0</v>
      </c>
      <c r="D30" s="112">
        <f>C30*各種係数!D29</f>
        <v>0</v>
      </c>
      <c r="E30" s="112">
        <f>D30*各種係数!E29</f>
        <v>0</v>
      </c>
      <c r="F30" s="112">
        <f>D30*各種係数!F29</f>
        <v>0</v>
      </c>
      <c r="G30" s="112">
        <f>投入係数!AM79</f>
        <v>0</v>
      </c>
      <c r="H30" s="112">
        <f>G30*各種係数!D29</f>
        <v>0</v>
      </c>
      <c r="I30" s="112">
        <f>G30*各種係数!C29</f>
        <v>0</v>
      </c>
      <c r="J30" s="112">
        <v>0</v>
      </c>
      <c r="K30" s="112">
        <f>J30*各種係数!E29</f>
        <v>0</v>
      </c>
      <c r="L30" s="112">
        <f>J30*各種係数!F29</f>
        <v>0</v>
      </c>
      <c r="M30" s="112"/>
      <c r="N30" s="112"/>
      <c r="O30" s="112">
        <f>+N$41*各種係数!G29</f>
        <v>0</v>
      </c>
      <c r="P30" s="112">
        <f>+O30*各種係数!D29</f>
        <v>0</v>
      </c>
      <c r="Q30" s="112">
        <f>+O30*各種係数!C29</f>
        <v>0</v>
      </c>
      <c r="R30" s="112">
        <v>0</v>
      </c>
      <c r="S30" s="112">
        <f>+R30*各種係数!E29</f>
        <v>0</v>
      </c>
      <c r="T30" s="112">
        <f>+R30*各種係数!F29</f>
        <v>0</v>
      </c>
      <c r="U30" s="112">
        <f t="shared" si="1"/>
        <v>0</v>
      </c>
      <c r="V30" s="112">
        <f t="shared" si="1"/>
        <v>0</v>
      </c>
      <c r="W30" s="112">
        <f t="shared" si="1"/>
        <v>0</v>
      </c>
      <c r="X30" s="112">
        <f>$D30*各種係数!H29*各種係数!$L$5</f>
        <v>0</v>
      </c>
      <c r="Y30" s="112">
        <f>$J30*各種係数!H29*各種係数!$L$5</f>
        <v>0</v>
      </c>
      <c r="Z30" s="112">
        <f>$R30*各種係数!H29*各種係数!$L$5</f>
        <v>0</v>
      </c>
      <c r="AA30" s="112">
        <f t="shared" si="2"/>
        <v>0</v>
      </c>
      <c r="AB30" s="112">
        <f>$D30*各種係数!I29*各種係数!$L$5</f>
        <v>0</v>
      </c>
      <c r="AC30" s="112">
        <f>$J30*各種係数!I29*各種係数!$L$5</f>
        <v>0</v>
      </c>
      <c r="AD30" s="112">
        <f>$R30*各種係数!I29*各種係数!$L$5</f>
        <v>0</v>
      </c>
      <c r="AE30" s="144">
        <f t="shared" si="3"/>
        <v>0</v>
      </c>
      <c r="AF30" s="468">
        <f>税収係数_直接税!Q$17</f>
        <v>0.22395330682383693</v>
      </c>
      <c r="AG30" s="468">
        <f>税収係数_直接税!P$17</f>
        <v>7.4559077703396537E-2</v>
      </c>
      <c r="AH30" s="468">
        <f>税収係数_間接税!L72</f>
        <v>3.0661799262293916E-2</v>
      </c>
      <c r="AI30" s="468">
        <v>0.42378900000000003</v>
      </c>
      <c r="AJ30" s="143">
        <f t="shared" si="4"/>
        <v>0</v>
      </c>
      <c r="AK30" s="143">
        <f t="shared" si="5"/>
        <v>0</v>
      </c>
      <c r="AL30" s="143">
        <f t="shared" si="6"/>
        <v>0</v>
      </c>
      <c r="AM30" s="143">
        <f t="shared" si="7"/>
        <v>0</v>
      </c>
      <c r="AN30" s="143">
        <f t="shared" si="0"/>
        <v>0</v>
      </c>
      <c r="AO30" s="143">
        <f t="shared" si="8"/>
        <v>0</v>
      </c>
      <c r="AP30" s="143">
        <f t="shared" si="9"/>
        <v>0</v>
      </c>
      <c r="AQ30" s="143">
        <f t="shared" si="10"/>
        <v>0</v>
      </c>
      <c r="AR30" s="143">
        <f t="shared" si="11"/>
        <v>0</v>
      </c>
      <c r="AS30" s="143">
        <f t="shared" si="12"/>
        <v>0</v>
      </c>
      <c r="AT30" s="143">
        <f t="shared" si="13"/>
        <v>0</v>
      </c>
      <c r="AU30" s="143">
        <f t="shared" si="14"/>
        <v>0</v>
      </c>
      <c r="AV30" s="143">
        <f t="shared" si="15"/>
        <v>0</v>
      </c>
      <c r="AW30" s="143">
        <f t="shared" si="16"/>
        <v>0</v>
      </c>
      <c r="AX30" s="111">
        <f t="shared" si="17"/>
        <v>0</v>
      </c>
    </row>
    <row r="31" spans="1:50">
      <c r="A31" s="108">
        <v>57</v>
      </c>
      <c r="B31" s="56" t="s">
        <v>178</v>
      </c>
      <c r="C31" s="111">
        <f>価格変換!J32</f>
        <v>0</v>
      </c>
      <c r="D31" s="111">
        <f>C31*各種係数!D30</f>
        <v>0</v>
      </c>
      <c r="E31" s="111">
        <f>D31*各種係数!E30</f>
        <v>0</v>
      </c>
      <c r="F31" s="111">
        <f>D31*各種係数!F30</f>
        <v>0</v>
      </c>
      <c r="G31" s="111">
        <f>投入係数!AM80</f>
        <v>0</v>
      </c>
      <c r="H31" s="111">
        <f>G31*各種係数!D30</f>
        <v>0</v>
      </c>
      <c r="I31" s="111">
        <f>G31*各種係数!C30</f>
        <v>0</v>
      </c>
      <c r="J31" s="111">
        <v>0</v>
      </c>
      <c r="K31" s="111">
        <f>J31*各種係数!E30</f>
        <v>0</v>
      </c>
      <c r="L31" s="111">
        <f>J31*各種係数!F30</f>
        <v>0</v>
      </c>
      <c r="M31" s="111"/>
      <c r="N31" s="111"/>
      <c r="O31" s="111">
        <f>+N$41*各種係数!G30</f>
        <v>0</v>
      </c>
      <c r="P31" s="111">
        <f>+O31*各種係数!D30</f>
        <v>0</v>
      </c>
      <c r="Q31" s="111">
        <f>+O31*各種係数!C30</f>
        <v>0</v>
      </c>
      <c r="R31" s="111">
        <v>0</v>
      </c>
      <c r="S31" s="111">
        <f>+R31*各種係数!E30</f>
        <v>0</v>
      </c>
      <c r="T31" s="111">
        <f>+R31*各種係数!F30</f>
        <v>0</v>
      </c>
      <c r="U31" s="111">
        <f t="shared" si="1"/>
        <v>0</v>
      </c>
      <c r="V31" s="111">
        <f t="shared" si="1"/>
        <v>0</v>
      </c>
      <c r="W31" s="111">
        <f t="shared" si="1"/>
        <v>0</v>
      </c>
      <c r="X31" s="111">
        <f>$D31*各種係数!H30*各種係数!$L$5</f>
        <v>0</v>
      </c>
      <c r="Y31" s="111">
        <f>$J31*各種係数!H30*各種係数!$L$5</f>
        <v>0</v>
      </c>
      <c r="Z31" s="111">
        <f>$R31*各種係数!H30*各種係数!$L$5</f>
        <v>0</v>
      </c>
      <c r="AA31" s="111">
        <f t="shared" si="2"/>
        <v>0</v>
      </c>
      <c r="AB31" s="111">
        <f>$D31*各種係数!I30*各種係数!$L$5</f>
        <v>0</v>
      </c>
      <c r="AC31" s="111">
        <f>$J31*各種係数!I30*各種係数!$L$5</f>
        <v>0</v>
      </c>
      <c r="AD31" s="111">
        <f>$R31*各種係数!I30*各種係数!$L$5</f>
        <v>0</v>
      </c>
      <c r="AE31" s="143">
        <f t="shared" si="3"/>
        <v>0</v>
      </c>
      <c r="AF31" s="468">
        <f>税収係数_直接税!Q$17</f>
        <v>0.22395330682383693</v>
      </c>
      <c r="AG31" s="468">
        <f>税収係数_直接税!P$17</f>
        <v>7.4559077703396537E-2</v>
      </c>
      <c r="AH31" s="468">
        <f>税収係数_間接税!M72</f>
        <v>7.0644395161924528E-2</v>
      </c>
      <c r="AI31" s="468">
        <v>7.6267000000000001E-2</v>
      </c>
      <c r="AJ31" s="143">
        <f t="shared" si="4"/>
        <v>0</v>
      </c>
      <c r="AK31" s="143">
        <f t="shared" si="5"/>
        <v>0</v>
      </c>
      <c r="AL31" s="143">
        <f t="shared" si="6"/>
        <v>0</v>
      </c>
      <c r="AM31" s="143">
        <f t="shared" si="7"/>
        <v>0</v>
      </c>
      <c r="AN31" s="143">
        <f t="shared" si="0"/>
        <v>0</v>
      </c>
      <c r="AO31" s="143">
        <f t="shared" si="8"/>
        <v>0</v>
      </c>
      <c r="AP31" s="143">
        <f t="shared" si="9"/>
        <v>0</v>
      </c>
      <c r="AQ31" s="143">
        <f t="shared" si="10"/>
        <v>0</v>
      </c>
      <c r="AR31" s="143">
        <f t="shared" si="11"/>
        <v>0</v>
      </c>
      <c r="AS31" s="143">
        <f t="shared" si="12"/>
        <v>0</v>
      </c>
      <c r="AT31" s="143">
        <f t="shared" si="13"/>
        <v>0</v>
      </c>
      <c r="AU31" s="143">
        <f t="shared" si="14"/>
        <v>0</v>
      </c>
      <c r="AV31" s="143">
        <f t="shared" si="15"/>
        <v>0</v>
      </c>
      <c r="AW31" s="143">
        <f t="shared" si="16"/>
        <v>0</v>
      </c>
      <c r="AX31" s="111">
        <f t="shared" si="17"/>
        <v>0</v>
      </c>
    </row>
    <row r="32" spans="1:50">
      <c r="A32" s="108">
        <v>59</v>
      </c>
      <c r="B32" s="56" t="s">
        <v>25</v>
      </c>
      <c r="C32" s="111">
        <f>価格変換!J33</f>
        <v>0</v>
      </c>
      <c r="D32" s="111">
        <f>C32*各種係数!D31</f>
        <v>0</v>
      </c>
      <c r="E32" s="111">
        <f>D32*各種係数!E31</f>
        <v>0</v>
      </c>
      <c r="F32" s="111">
        <f>D32*各種係数!F31</f>
        <v>0</v>
      </c>
      <c r="G32" s="111">
        <f>投入係数!AM81</f>
        <v>0</v>
      </c>
      <c r="H32" s="111">
        <f>G32*各種係数!D31</f>
        <v>0</v>
      </c>
      <c r="I32" s="111">
        <f>G32*各種係数!C31</f>
        <v>0</v>
      </c>
      <c r="J32" s="111">
        <v>0</v>
      </c>
      <c r="K32" s="111">
        <f>J32*各種係数!E31</f>
        <v>0</v>
      </c>
      <c r="L32" s="111">
        <f>J32*各種係数!F31</f>
        <v>0</v>
      </c>
      <c r="M32" s="111"/>
      <c r="N32" s="111"/>
      <c r="O32" s="111">
        <f>+N$41*各種係数!G31</f>
        <v>0</v>
      </c>
      <c r="P32" s="111">
        <f>+O32*各種係数!D31</f>
        <v>0</v>
      </c>
      <c r="Q32" s="111">
        <f>+O32*各種係数!C31</f>
        <v>0</v>
      </c>
      <c r="R32" s="111">
        <v>0</v>
      </c>
      <c r="S32" s="111">
        <f>+R32*各種係数!E31</f>
        <v>0</v>
      </c>
      <c r="T32" s="111">
        <f>+R32*各種係数!F31</f>
        <v>0</v>
      </c>
      <c r="U32" s="111">
        <f t="shared" si="1"/>
        <v>0</v>
      </c>
      <c r="V32" s="111">
        <f t="shared" si="1"/>
        <v>0</v>
      </c>
      <c r="W32" s="111">
        <f t="shared" si="1"/>
        <v>0</v>
      </c>
      <c r="X32" s="111">
        <f>$D32*各種係数!H31*各種係数!$L$5</f>
        <v>0</v>
      </c>
      <c r="Y32" s="111">
        <f>$J32*各種係数!H31*各種係数!$L$5</f>
        <v>0</v>
      </c>
      <c r="Z32" s="111">
        <f>$R32*各種係数!H31*各種係数!$L$5</f>
        <v>0</v>
      </c>
      <c r="AA32" s="111">
        <f t="shared" si="2"/>
        <v>0</v>
      </c>
      <c r="AB32" s="111">
        <f>$D32*各種係数!I31*各種係数!$L$5</f>
        <v>0</v>
      </c>
      <c r="AC32" s="111">
        <f>$J32*各種係数!I31*各種係数!$L$5</f>
        <v>0</v>
      </c>
      <c r="AD32" s="111">
        <f>$R32*各種係数!I31*各種係数!$L$5</f>
        <v>0</v>
      </c>
      <c r="AE32" s="143">
        <f t="shared" si="3"/>
        <v>0</v>
      </c>
      <c r="AF32" s="468">
        <f>税収係数_直接税!Q$17</f>
        <v>0.22395330682383693</v>
      </c>
      <c r="AG32" s="468">
        <f>税収係数_直接税!P$17</f>
        <v>7.4559077703396537E-2</v>
      </c>
      <c r="AH32" s="468">
        <f>税収係数_間接税!N72</f>
        <v>8.2317501905840376E-2</v>
      </c>
      <c r="AI32" s="468">
        <v>0.1845</v>
      </c>
      <c r="AJ32" s="143">
        <f t="shared" si="4"/>
        <v>0</v>
      </c>
      <c r="AK32" s="143">
        <f t="shared" si="5"/>
        <v>0</v>
      </c>
      <c r="AL32" s="143">
        <f t="shared" si="6"/>
        <v>0</v>
      </c>
      <c r="AM32" s="143">
        <f t="shared" si="7"/>
        <v>0</v>
      </c>
      <c r="AN32" s="143">
        <f t="shared" si="0"/>
        <v>0</v>
      </c>
      <c r="AO32" s="143">
        <f t="shared" si="8"/>
        <v>0</v>
      </c>
      <c r="AP32" s="143">
        <f t="shared" si="9"/>
        <v>0</v>
      </c>
      <c r="AQ32" s="143">
        <f t="shared" si="10"/>
        <v>0</v>
      </c>
      <c r="AR32" s="143">
        <f t="shared" si="11"/>
        <v>0</v>
      </c>
      <c r="AS32" s="143">
        <f t="shared" si="12"/>
        <v>0</v>
      </c>
      <c r="AT32" s="143">
        <f t="shared" si="13"/>
        <v>0</v>
      </c>
      <c r="AU32" s="143">
        <f t="shared" si="14"/>
        <v>0</v>
      </c>
      <c r="AV32" s="143">
        <f t="shared" si="15"/>
        <v>0</v>
      </c>
      <c r="AW32" s="143">
        <f t="shared" si="16"/>
        <v>0</v>
      </c>
      <c r="AX32" s="111">
        <f t="shared" si="17"/>
        <v>0</v>
      </c>
    </row>
    <row r="33" spans="1:50">
      <c r="A33" s="108">
        <v>61</v>
      </c>
      <c r="B33" s="56" t="s">
        <v>26</v>
      </c>
      <c r="C33" s="111">
        <f>価格変換!J34</f>
        <v>0</v>
      </c>
      <c r="D33" s="111">
        <f>C33*各種係数!D32</f>
        <v>0</v>
      </c>
      <c r="E33" s="111">
        <f>D33*各種係数!E32</f>
        <v>0</v>
      </c>
      <c r="F33" s="111">
        <f>D33*各種係数!F32</f>
        <v>0</v>
      </c>
      <c r="G33" s="111">
        <f>投入係数!AM82</f>
        <v>0</v>
      </c>
      <c r="H33" s="111">
        <f>G33*各種係数!D32</f>
        <v>0</v>
      </c>
      <c r="I33" s="111">
        <f>G33*各種係数!C32</f>
        <v>0</v>
      </c>
      <c r="J33" s="111">
        <v>0</v>
      </c>
      <c r="K33" s="111">
        <f>J33*各種係数!E32</f>
        <v>0</v>
      </c>
      <c r="L33" s="111">
        <f>J33*各種係数!F32</f>
        <v>0</v>
      </c>
      <c r="M33" s="111"/>
      <c r="N33" s="111"/>
      <c r="O33" s="111">
        <f>+N$41*各種係数!G32</f>
        <v>0</v>
      </c>
      <c r="P33" s="111">
        <f>+O33*各種係数!D32</f>
        <v>0</v>
      </c>
      <c r="Q33" s="111">
        <f>+O33*各種係数!C32</f>
        <v>0</v>
      </c>
      <c r="R33" s="111">
        <v>0</v>
      </c>
      <c r="S33" s="111">
        <f>+R33*各種係数!E32</f>
        <v>0</v>
      </c>
      <c r="T33" s="111">
        <f>+R33*各種係数!F32</f>
        <v>0</v>
      </c>
      <c r="U33" s="111">
        <f t="shared" si="1"/>
        <v>0</v>
      </c>
      <c r="V33" s="111">
        <f t="shared" si="1"/>
        <v>0</v>
      </c>
      <c r="W33" s="111">
        <f t="shared" si="1"/>
        <v>0</v>
      </c>
      <c r="X33" s="111">
        <f>$D33*各種係数!H32*各種係数!$L$5</f>
        <v>0</v>
      </c>
      <c r="Y33" s="111">
        <f>$J33*各種係数!H32*各種係数!$L$5</f>
        <v>0</v>
      </c>
      <c r="Z33" s="111">
        <f>$R33*各種係数!H32*各種係数!$L$5</f>
        <v>0</v>
      </c>
      <c r="AA33" s="111">
        <f t="shared" si="2"/>
        <v>0</v>
      </c>
      <c r="AB33" s="111">
        <f>$D33*各種係数!I32*各種係数!$L$5</f>
        <v>0</v>
      </c>
      <c r="AC33" s="111">
        <f>$J33*各種係数!I32*各種係数!$L$5</f>
        <v>0</v>
      </c>
      <c r="AD33" s="111">
        <f>$R33*各種係数!I32*各種係数!$L$5</f>
        <v>0</v>
      </c>
      <c r="AE33" s="143">
        <f t="shared" si="3"/>
        <v>0</v>
      </c>
      <c r="AF33" s="468">
        <f>税収係数_直接税!Q$17</f>
        <v>0.22395330682383693</v>
      </c>
      <c r="AG33" s="468">
        <f>税収係数_直接税!P$17</f>
        <v>7.4559077703396537E-2</v>
      </c>
      <c r="AH33" s="468">
        <f>税収係数_間接税!O72</f>
        <v>3.5926500032293484E-3</v>
      </c>
      <c r="AI33" s="468">
        <v>0</v>
      </c>
      <c r="AJ33" s="143">
        <f t="shared" si="4"/>
        <v>0</v>
      </c>
      <c r="AK33" s="143">
        <f t="shared" si="5"/>
        <v>0</v>
      </c>
      <c r="AL33" s="143">
        <f t="shared" si="6"/>
        <v>0</v>
      </c>
      <c r="AM33" s="143">
        <f t="shared" si="7"/>
        <v>0</v>
      </c>
      <c r="AN33" s="143">
        <f t="shared" si="0"/>
        <v>0</v>
      </c>
      <c r="AO33" s="143">
        <f t="shared" si="8"/>
        <v>0</v>
      </c>
      <c r="AP33" s="143">
        <f t="shared" si="9"/>
        <v>0</v>
      </c>
      <c r="AQ33" s="143">
        <f t="shared" si="10"/>
        <v>0</v>
      </c>
      <c r="AR33" s="143">
        <f t="shared" si="11"/>
        <v>0</v>
      </c>
      <c r="AS33" s="143">
        <f t="shared" si="12"/>
        <v>0</v>
      </c>
      <c r="AT33" s="143">
        <f t="shared" si="13"/>
        <v>0</v>
      </c>
      <c r="AU33" s="143">
        <f t="shared" si="14"/>
        <v>0</v>
      </c>
      <c r="AV33" s="143">
        <f t="shared" si="15"/>
        <v>0</v>
      </c>
      <c r="AW33" s="143">
        <f t="shared" si="16"/>
        <v>0</v>
      </c>
      <c r="AX33" s="111">
        <f t="shared" si="17"/>
        <v>0</v>
      </c>
    </row>
    <row r="34" spans="1:50">
      <c r="A34" s="81">
        <v>63</v>
      </c>
      <c r="B34" s="58" t="s">
        <v>27</v>
      </c>
      <c r="C34" s="113">
        <f>価格変換!J35</f>
        <v>0</v>
      </c>
      <c r="D34" s="113">
        <f>C34*各種係数!D33</f>
        <v>0</v>
      </c>
      <c r="E34" s="113">
        <f>D34*各種係数!E33</f>
        <v>0</v>
      </c>
      <c r="F34" s="113">
        <f>D34*各種係数!F33</f>
        <v>0</v>
      </c>
      <c r="G34" s="113">
        <f>投入係数!AM83</f>
        <v>0</v>
      </c>
      <c r="H34" s="113">
        <f>G34*各種係数!D33</f>
        <v>0</v>
      </c>
      <c r="I34" s="113">
        <f>G34*各種係数!C33</f>
        <v>0</v>
      </c>
      <c r="J34" s="113">
        <v>0</v>
      </c>
      <c r="K34" s="113">
        <f>J34*各種係数!E33</f>
        <v>0</v>
      </c>
      <c r="L34" s="113">
        <f>J34*各種係数!F33</f>
        <v>0</v>
      </c>
      <c r="M34" s="113"/>
      <c r="N34" s="113"/>
      <c r="O34" s="113">
        <f>+N$41*各種係数!G33</f>
        <v>0</v>
      </c>
      <c r="P34" s="113">
        <f>+O34*各種係数!D33</f>
        <v>0</v>
      </c>
      <c r="Q34" s="113">
        <f>+O34*各種係数!C33</f>
        <v>0</v>
      </c>
      <c r="R34" s="113">
        <v>0</v>
      </c>
      <c r="S34" s="113">
        <f>+R34*各種係数!E33</f>
        <v>0</v>
      </c>
      <c r="T34" s="113">
        <f>+R34*各種係数!F33</f>
        <v>0</v>
      </c>
      <c r="U34" s="113">
        <f t="shared" si="1"/>
        <v>0</v>
      </c>
      <c r="V34" s="113">
        <f t="shared" si="1"/>
        <v>0</v>
      </c>
      <c r="W34" s="113">
        <f t="shared" si="1"/>
        <v>0</v>
      </c>
      <c r="X34" s="113">
        <f>$D34*各種係数!H33*各種係数!$L$5</f>
        <v>0</v>
      </c>
      <c r="Y34" s="113">
        <f>$J34*各種係数!H33*各種係数!$L$5</f>
        <v>0</v>
      </c>
      <c r="Z34" s="113">
        <f>$R34*各種係数!H33*各種係数!$L$5</f>
        <v>0</v>
      </c>
      <c r="AA34" s="113">
        <f t="shared" si="2"/>
        <v>0</v>
      </c>
      <c r="AB34" s="113">
        <f>$D34*各種係数!I33*各種係数!$L$5</f>
        <v>0</v>
      </c>
      <c r="AC34" s="113">
        <f>$J34*各種係数!I33*各種係数!$L$5</f>
        <v>0</v>
      </c>
      <c r="AD34" s="113">
        <f>$R34*各種係数!I33*各種係数!$L$5</f>
        <v>0</v>
      </c>
      <c r="AE34" s="145">
        <f t="shared" si="3"/>
        <v>0</v>
      </c>
      <c r="AF34" s="470">
        <f>税収係数_直接税!Q$17</f>
        <v>0.22395330682383693</v>
      </c>
      <c r="AG34" s="470">
        <f>税収係数_直接税!P$17</f>
        <v>7.4559077703396537E-2</v>
      </c>
      <c r="AH34" s="470">
        <f>税収係数_間接税!P72</f>
        <v>6.540078435798324E-3</v>
      </c>
      <c r="AI34" s="470">
        <v>1.482E-3</v>
      </c>
      <c r="AJ34" s="145">
        <f t="shared" si="4"/>
        <v>0</v>
      </c>
      <c r="AK34" s="145">
        <f t="shared" si="5"/>
        <v>0</v>
      </c>
      <c r="AL34" s="145">
        <f t="shared" si="6"/>
        <v>0</v>
      </c>
      <c r="AM34" s="145">
        <f t="shared" si="7"/>
        <v>0</v>
      </c>
      <c r="AN34" s="145">
        <f t="shared" si="0"/>
        <v>0</v>
      </c>
      <c r="AO34" s="145">
        <f t="shared" si="8"/>
        <v>0</v>
      </c>
      <c r="AP34" s="145">
        <f t="shared" si="9"/>
        <v>0</v>
      </c>
      <c r="AQ34" s="145">
        <f t="shared" si="10"/>
        <v>0</v>
      </c>
      <c r="AR34" s="145">
        <f t="shared" si="11"/>
        <v>0</v>
      </c>
      <c r="AS34" s="145">
        <f t="shared" si="12"/>
        <v>0</v>
      </c>
      <c r="AT34" s="145">
        <f t="shared" si="13"/>
        <v>0</v>
      </c>
      <c r="AU34" s="145">
        <f t="shared" si="14"/>
        <v>0</v>
      </c>
      <c r="AV34" s="113">
        <f t="shared" si="15"/>
        <v>0</v>
      </c>
      <c r="AW34" s="113">
        <f t="shared" si="16"/>
        <v>0</v>
      </c>
      <c r="AX34" s="111">
        <f t="shared" si="17"/>
        <v>0</v>
      </c>
    </row>
    <row r="35" spans="1:50">
      <c r="A35" s="80">
        <v>64</v>
      </c>
      <c r="B35" s="57" t="s">
        <v>172</v>
      </c>
      <c r="C35" s="112">
        <f>価格変換!J36</f>
        <v>0</v>
      </c>
      <c r="D35" s="112">
        <f>C35*各種係数!D34</f>
        <v>0</v>
      </c>
      <c r="E35" s="112">
        <f>D35*各種係数!E34</f>
        <v>0</v>
      </c>
      <c r="F35" s="112">
        <f>D35*各種係数!F34</f>
        <v>0</v>
      </c>
      <c r="G35" s="112">
        <f>投入係数!AM84</f>
        <v>0</v>
      </c>
      <c r="H35" s="112">
        <f>G35*各種係数!D34</f>
        <v>0</v>
      </c>
      <c r="I35" s="112">
        <f>G35*各種係数!C34</f>
        <v>0</v>
      </c>
      <c r="J35" s="112">
        <v>0</v>
      </c>
      <c r="K35" s="112">
        <f>J35*各種係数!E34</f>
        <v>0</v>
      </c>
      <c r="L35" s="112">
        <f>J35*各種係数!F34</f>
        <v>0</v>
      </c>
      <c r="M35" s="112"/>
      <c r="N35" s="112"/>
      <c r="O35" s="112">
        <f>+N$41*各種係数!G34</f>
        <v>0</v>
      </c>
      <c r="P35" s="112">
        <f>+O35*各種係数!D34</f>
        <v>0</v>
      </c>
      <c r="Q35" s="112">
        <f>+O35*各種係数!C34</f>
        <v>0</v>
      </c>
      <c r="R35" s="112">
        <v>0</v>
      </c>
      <c r="S35" s="112">
        <f>+R35*各種係数!E34</f>
        <v>0</v>
      </c>
      <c r="T35" s="112">
        <f>+R35*各種係数!F34</f>
        <v>0</v>
      </c>
      <c r="U35" s="112">
        <f t="shared" si="1"/>
        <v>0</v>
      </c>
      <c r="V35" s="112">
        <f t="shared" si="1"/>
        <v>0</v>
      </c>
      <c r="W35" s="112">
        <f t="shared" si="1"/>
        <v>0</v>
      </c>
      <c r="X35" s="112">
        <f>$D35*各種係数!H34*各種係数!$L$5</f>
        <v>0</v>
      </c>
      <c r="Y35" s="112">
        <f>$J35*各種係数!H34*各種係数!$L$5</f>
        <v>0</v>
      </c>
      <c r="Z35" s="112">
        <f>$R35*各種係数!H34*各種係数!$L$5</f>
        <v>0</v>
      </c>
      <c r="AA35" s="112">
        <f t="shared" si="2"/>
        <v>0</v>
      </c>
      <c r="AB35" s="112">
        <f>$D35*各種係数!I34*各種係数!$L$5</f>
        <v>0</v>
      </c>
      <c r="AC35" s="112">
        <f>$J35*各種係数!I34*各種係数!$L$5</f>
        <v>0</v>
      </c>
      <c r="AD35" s="112">
        <f>$R35*各種係数!I34*各種係数!$L$5</f>
        <v>0</v>
      </c>
      <c r="AE35" s="144">
        <f t="shared" si="3"/>
        <v>0</v>
      </c>
      <c r="AF35" s="468">
        <f>税収係数_直接税!Q$17</f>
        <v>0.22395330682383693</v>
      </c>
      <c r="AG35" s="468">
        <f>税収係数_直接税!P$17</f>
        <v>7.4559077703396537E-2</v>
      </c>
      <c r="AH35" s="468">
        <f>税収係数_間接税!Q72</f>
        <v>-5.1324249576188266E-2</v>
      </c>
      <c r="AI35" s="468">
        <v>1.3410999999999999E-2</v>
      </c>
      <c r="AJ35" s="143">
        <f t="shared" si="4"/>
        <v>0</v>
      </c>
      <c r="AK35" s="143">
        <f t="shared" si="5"/>
        <v>0</v>
      </c>
      <c r="AL35" s="143">
        <f t="shared" si="6"/>
        <v>0</v>
      </c>
      <c r="AM35" s="143">
        <f t="shared" si="7"/>
        <v>0</v>
      </c>
      <c r="AN35" s="143">
        <f t="shared" si="0"/>
        <v>0</v>
      </c>
      <c r="AO35" s="143">
        <f t="shared" si="8"/>
        <v>0</v>
      </c>
      <c r="AP35" s="143">
        <f t="shared" si="9"/>
        <v>0</v>
      </c>
      <c r="AQ35" s="143">
        <f t="shared" si="10"/>
        <v>0</v>
      </c>
      <c r="AR35" s="143">
        <f t="shared" si="11"/>
        <v>0</v>
      </c>
      <c r="AS35" s="143">
        <f t="shared" si="12"/>
        <v>0</v>
      </c>
      <c r="AT35" s="143">
        <f t="shared" si="13"/>
        <v>0</v>
      </c>
      <c r="AU35" s="143">
        <f t="shared" si="14"/>
        <v>0</v>
      </c>
      <c r="AV35" s="143">
        <f t="shared" si="15"/>
        <v>0</v>
      </c>
      <c r="AW35" s="143">
        <f t="shared" si="16"/>
        <v>0</v>
      </c>
      <c r="AX35" s="112">
        <f t="shared" si="17"/>
        <v>0</v>
      </c>
    </row>
    <row r="36" spans="1:50">
      <c r="A36" s="108">
        <v>65</v>
      </c>
      <c r="B36" s="56" t="s">
        <v>173</v>
      </c>
      <c r="C36" s="111">
        <f>価格変換!J37</f>
        <v>0</v>
      </c>
      <c r="D36" s="111">
        <f>C36*各種係数!D35</f>
        <v>0</v>
      </c>
      <c r="E36" s="111">
        <f>D36*各種係数!E35</f>
        <v>0</v>
      </c>
      <c r="F36" s="111">
        <f>D36*各種係数!F35</f>
        <v>0</v>
      </c>
      <c r="G36" s="111">
        <f>投入係数!AM85</f>
        <v>0</v>
      </c>
      <c r="H36" s="111">
        <f>G36*各種係数!D35</f>
        <v>0</v>
      </c>
      <c r="I36" s="111">
        <f>G36*各種係数!C35</f>
        <v>0</v>
      </c>
      <c r="J36" s="111">
        <v>0</v>
      </c>
      <c r="K36" s="111">
        <f>J36*各種係数!E35</f>
        <v>0</v>
      </c>
      <c r="L36" s="111">
        <f>J36*各種係数!F35</f>
        <v>0</v>
      </c>
      <c r="M36" s="111"/>
      <c r="N36" s="111"/>
      <c r="O36" s="111">
        <f>+N$41*各種係数!G35</f>
        <v>0</v>
      </c>
      <c r="P36" s="111">
        <f>+O36*各種係数!D35</f>
        <v>0</v>
      </c>
      <c r="Q36" s="111">
        <f>+O36*各種係数!C35</f>
        <v>0</v>
      </c>
      <c r="R36" s="111">
        <v>0</v>
      </c>
      <c r="S36" s="111">
        <f>+R36*各種係数!E35</f>
        <v>0</v>
      </c>
      <c r="T36" s="111">
        <f>+R36*各種係数!F35</f>
        <v>0</v>
      </c>
      <c r="U36" s="111">
        <f t="shared" si="1"/>
        <v>0</v>
      </c>
      <c r="V36" s="111">
        <f t="shared" si="1"/>
        <v>0</v>
      </c>
      <c r="W36" s="111">
        <f t="shared" si="1"/>
        <v>0</v>
      </c>
      <c r="X36" s="111">
        <f>$D36*各種係数!H35*各種係数!$L$5</f>
        <v>0</v>
      </c>
      <c r="Y36" s="111">
        <f>$J36*各種係数!H35*各種係数!$L$5</f>
        <v>0</v>
      </c>
      <c r="Z36" s="111">
        <f>$R36*各種係数!H35*各種係数!$L$5</f>
        <v>0</v>
      </c>
      <c r="AA36" s="111">
        <f t="shared" si="2"/>
        <v>0</v>
      </c>
      <c r="AB36" s="111">
        <f>$D36*各種係数!I35*各種係数!$L$5</f>
        <v>0</v>
      </c>
      <c r="AC36" s="111">
        <f>$J36*各種係数!I35*各種係数!$L$5</f>
        <v>0</v>
      </c>
      <c r="AD36" s="111">
        <f>$R36*各種係数!I35*各種係数!$L$5</f>
        <v>0</v>
      </c>
      <c r="AE36" s="143">
        <f t="shared" si="3"/>
        <v>0</v>
      </c>
      <c r="AF36" s="468">
        <f>税収係数_直接税!Q$17</f>
        <v>0.22395330682383693</v>
      </c>
      <c r="AG36" s="468">
        <f>税収係数_直接税!P$17</f>
        <v>7.4559077703396537E-2</v>
      </c>
      <c r="AH36" s="468">
        <f>税収係数_間接税!$R$72</f>
        <v>7.6665997787370974E-2</v>
      </c>
      <c r="AI36" s="468">
        <v>3.7321E-2</v>
      </c>
      <c r="AJ36" s="143">
        <f t="shared" si="4"/>
        <v>0</v>
      </c>
      <c r="AK36" s="143">
        <f t="shared" si="5"/>
        <v>0</v>
      </c>
      <c r="AL36" s="143">
        <f t="shared" si="6"/>
        <v>0</v>
      </c>
      <c r="AM36" s="143">
        <f t="shared" si="7"/>
        <v>0</v>
      </c>
      <c r="AN36" s="143">
        <f t="shared" si="0"/>
        <v>0</v>
      </c>
      <c r="AO36" s="143">
        <f t="shared" si="8"/>
        <v>0</v>
      </c>
      <c r="AP36" s="143">
        <f t="shared" si="9"/>
        <v>0</v>
      </c>
      <c r="AQ36" s="143">
        <f t="shared" si="10"/>
        <v>0</v>
      </c>
      <c r="AR36" s="143">
        <f t="shared" si="11"/>
        <v>0</v>
      </c>
      <c r="AS36" s="143">
        <f t="shared" si="12"/>
        <v>0</v>
      </c>
      <c r="AT36" s="143">
        <f t="shared" si="13"/>
        <v>0</v>
      </c>
      <c r="AU36" s="143">
        <f t="shared" si="14"/>
        <v>0</v>
      </c>
      <c r="AV36" s="143">
        <f t="shared" si="15"/>
        <v>0</v>
      </c>
      <c r="AW36" s="143">
        <f t="shared" si="16"/>
        <v>0</v>
      </c>
      <c r="AX36" s="111">
        <f t="shared" si="17"/>
        <v>0</v>
      </c>
    </row>
    <row r="37" spans="1:50">
      <c r="A37" s="108">
        <v>66</v>
      </c>
      <c r="B37" s="56" t="s">
        <v>28</v>
      </c>
      <c r="C37" s="111">
        <f>価格変換!J38</f>
        <v>0</v>
      </c>
      <c r="D37" s="111">
        <f>C37*各種係数!D36</f>
        <v>0</v>
      </c>
      <c r="E37" s="111">
        <f>D37*各種係数!E36</f>
        <v>0</v>
      </c>
      <c r="F37" s="111">
        <f>D37*各種係数!F36</f>
        <v>0</v>
      </c>
      <c r="G37" s="111">
        <f>投入係数!AM86</f>
        <v>0</v>
      </c>
      <c r="H37" s="111">
        <f>G37*各種係数!D36</f>
        <v>0</v>
      </c>
      <c r="I37" s="111">
        <f>G37*各種係数!C36</f>
        <v>0</v>
      </c>
      <c r="J37" s="111">
        <v>0</v>
      </c>
      <c r="K37" s="111">
        <f>J37*各種係数!E36</f>
        <v>0</v>
      </c>
      <c r="L37" s="111">
        <f>J37*各種係数!F36</f>
        <v>0</v>
      </c>
      <c r="M37" s="111"/>
      <c r="N37" s="111"/>
      <c r="O37" s="111">
        <f>+N$41*各種係数!G36</f>
        <v>0</v>
      </c>
      <c r="P37" s="111">
        <f>+O37*各種係数!D36</f>
        <v>0</v>
      </c>
      <c r="Q37" s="111">
        <f>+O37*各種係数!C36</f>
        <v>0</v>
      </c>
      <c r="R37" s="111">
        <v>0</v>
      </c>
      <c r="S37" s="111">
        <f>+R37*各種係数!E36</f>
        <v>0</v>
      </c>
      <c r="T37" s="111">
        <f>+R37*各種係数!F36</f>
        <v>0</v>
      </c>
      <c r="U37" s="111">
        <f t="shared" si="1"/>
        <v>0</v>
      </c>
      <c r="V37" s="111">
        <f t="shared" si="1"/>
        <v>0</v>
      </c>
      <c r="W37" s="111">
        <f t="shared" si="1"/>
        <v>0</v>
      </c>
      <c r="X37" s="111">
        <f>$D37*各種係数!H36*各種係数!$L$5</f>
        <v>0</v>
      </c>
      <c r="Y37" s="111">
        <f>$J37*各種係数!H36*各種係数!$L$5</f>
        <v>0</v>
      </c>
      <c r="Z37" s="111">
        <f>$R37*各種係数!H36*各種係数!$L$5</f>
        <v>0</v>
      </c>
      <c r="AA37" s="111">
        <f t="shared" si="2"/>
        <v>0</v>
      </c>
      <c r="AB37" s="111">
        <f>$D37*各種係数!I36*各種係数!$L$5</f>
        <v>0</v>
      </c>
      <c r="AC37" s="111">
        <f>$J37*各種係数!I36*各種係数!$L$5</f>
        <v>0</v>
      </c>
      <c r="AD37" s="111">
        <f>$R37*各種係数!I36*各種係数!$L$5</f>
        <v>0</v>
      </c>
      <c r="AE37" s="143">
        <f t="shared" si="3"/>
        <v>0</v>
      </c>
      <c r="AF37" s="468">
        <f>税収係数_直接税!Q$17</f>
        <v>0.22395330682383693</v>
      </c>
      <c r="AG37" s="468">
        <f>税収係数_直接税!P$17</f>
        <v>7.4559077703396537E-2</v>
      </c>
      <c r="AH37" s="468">
        <f>税収係数_間接税!$R$72</f>
        <v>7.6665997787370974E-2</v>
      </c>
      <c r="AI37" s="468">
        <v>-2.366E-2</v>
      </c>
      <c r="AJ37" s="143">
        <f t="shared" si="4"/>
        <v>0</v>
      </c>
      <c r="AK37" s="143">
        <f t="shared" si="5"/>
        <v>0</v>
      </c>
      <c r="AL37" s="143">
        <f t="shared" si="6"/>
        <v>0</v>
      </c>
      <c r="AM37" s="143">
        <f t="shared" si="7"/>
        <v>0</v>
      </c>
      <c r="AN37" s="143">
        <f t="shared" si="0"/>
        <v>0</v>
      </c>
      <c r="AO37" s="143">
        <f t="shared" si="8"/>
        <v>0</v>
      </c>
      <c r="AP37" s="143">
        <f t="shared" si="9"/>
        <v>0</v>
      </c>
      <c r="AQ37" s="143">
        <f t="shared" si="10"/>
        <v>0</v>
      </c>
      <c r="AR37" s="143">
        <f t="shared" si="11"/>
        <v>0</v>
      </c>
      <c r="AS37" s="143">
        <f t="shared" si="12"/>
        <v>0</v>
      </c>
      <c r="AT37" s="143">
        <f t="shared" si="13"/>
        <v>0</v>
      </c>
      <c r="AU37" s="143">
        <f t="shared" si="14"/>
        <v>0</v>
      </c>
      <c r="AV37" s="143">
        <f t="shared" si="15"/>
        <v>0</v>
      </c>
      <c r="AW37" s="143">
        <f t="shared" si="16"/>
        <v>0</v>
      </c>
      <c r="AX37" s="111">
        <f t="shared" si="17"/>
        <v>0</v>
      </c>
    </row>
    <row r="38" spans="1:50">
      <c r="A38" s="108">
        <v>67</v>
      </c>
      <c r="B38" s="56" t="s">
        <v>29</v>
      </c>
      <c r="C38" s="111">
        <f>価格変換!J39</f>
        <v>0</v>
      </c>
      <c r="D38" s="111">
        <f>C38*各種係数!D37</f>
        <v>0</v>
      </c>
      <c r="E38" s="111">
        <f>D38*各種係数!E37</f>
        <v>0</v>
      </c>
      <c r="F38" s="111">
        <f>D38*各種係数!F37</f>
        <v>0</v>
      </c>
      <c r="G38" s="111">
        <f>投入係数!AM87</f>
        <v>0</v>
      </c>
      <c r="H38" s="111">
        <f>G38*各種係数!D37</f>
        <v>0</v>
      </c>
      <c r="I38" s="111">
        <f>G38*各種係数!C37</f>
        <v>0</v>
      </c>
      <c r="J38" s="111">
        <v>0</v>
      </c>
      <c r="K38" s="111">
        <f>J38*各種係数!E37</f>
        <v>0</v>
      </c>
      <c r="L38" s="111">
        <f>J38*各種係数!F37</f>
        <v>0</v>
      </c>
      <c r="M38" s="111"/>
      <c r="N38" s="111"/>
      <c r="O38" s="111">
        <f>+N$41*各種係数!G37</f>
        <v>0</v>
      </c>
      <c r="P38" s="111">
        <f>+O38*各種係数!D37</f>
        <v>0</v>
      </c>
      <c r="Q38" s="111">
        <f>+O38*各種係数!C37</f>
        <v>0</v>
      </c>
      <c r="R38" s="111">
        <v>0</v>
      </c>
      <c r="S38" s="111">
        <f>+R38*各種係数!E37</f>
        <v>0</v>
      </c>
      <c r="T38" s="111">
        <f>+R38*各種係数!F37</f>
        <v>0</v>
      </c>
      <c r="U38" s="111">
        <f t="shared" si="1"/>
        <v>0</v>
      </c>
      <c r="V38" s="111">
        <f t="shared" si="1"/>
        <v>0</v>
      </c>
      <c r="W38" s="111">
        <f t="shared" si="1"/>
        <v>0</v>
      </c>
      <c r="X38" s="111">
        <f>$D38*各種係数!H37*各種係数!$L$5</f>
        <v>0</v>
      </c>
      <c r="Y38" s="111">
        <f>$J38*各種係数!H37*各種係数!$L$5</f>
        <v>0</v>
      </c>
      <c r="Z38" s="111">
        <f>$R38*各種係数!H37*各種係数!$L$5</f>
        <v>0</v>
      </c>
      <c r="AA38" s="111">
        <f t="shared" si="2"/>
        <v>0</v>
      </c>
      <c r="AB38" s="111">
        <f>$D38*各種係数!I37*各種係数!$L$5</f>
        <v>0</v>
      </c>
      <c r="AC38" s="111">
        <f>$J38*各種係数!I37*各種係数!$L$5</f>
        <v>0</v>
      </c>
      <c r="AD38" s="111">
        <f>$R38*各種係数!I37*各種係数!$L$5</f>
        <v>0</v>
      </c>
      <c r="AE38" s="143">
        <f t="shared" si="3"/>
        <v>0</v>
      </c>
      <c r="AF38" s="468">
        <f>税収係数_直接税!Q$17</f>
        <v>0.22395330682383693</v>
      </c>
      <c r="AG38" s="468">
        <f>税収係数_直接税!P$17</f>
        <v>7.4559077703396537E-2</v>
      </c>
      <c r="AH38" s="468">
        <f>税収係数_間接税!$R$72</f>
        <v>7.6665997787370974E-2</v>
      </c>
      <c r="AI38" s="468">
        <v>0.116073</v>
      </c>
      <c r="AJ38" s="143">
        <f t="shared" si="4"/>
        <v>0</v>
      </c>
      <c r="AK38" s="143">
        <f t="shared" si="5"/>
        <v>0</v>
      </c>
      <c r="AL38" s="143">
        <f t="shared" si="6"/>
        <v>0</v>
      </c>
      <c r="AM38" s="143">
        <f t="shared" si="7"/>
        <v>0</v>
      </c>
      <c r="AN38" s="143">
        <f t="shared" si="0"/>
        <v>0</v>
      </c>
      <c r="AO38" s="143">
        <f t="shared" si="8"/>
        <v>0</v>
      </c>
      <c r="AP38" s="143">
        <f t="shared" si="9"/>
        <v>0</v>
      </c>
      <c r="AQ38" s="143">
        <f t="shared" si="10"/>
        <v>0</v>
      </c>
      <c r="AR38" s="143">
        <f t="shared" si="11"/>
        <v>0</v>
      </c>
      <c r="AS38" s="143">
        <f t="shared" si="12"/>
        <v>0</v>
      </c>
      <c r="AT38" s="143">
        <f t="shared" si="13"/>
        <v>0</v>
      </c>
      <c r="AU38" s="143">
        <f t="shared" si="14"/>
        <v>0</v>
      </c>
      <c r="AV38" s="143">
        <f t="shared" si="15"/>
        <v>0</v>
      </c>
      <c r="AW38" s="143">
        <f t="shared" si="16"/>
        <v>0</v>
      </c>
      <c r="AX38" s="111">
        <f t="shared" si="17"/>
        <v>0</v>
      </c>
    </row>
    <row r="39" spans="1:50">
      <c r="A39" s="81">
        <v>68</v>
      </c>
      <c r="B39" s="58" t="s">
        <v>30</v>
      </c>
      <c r="C39" s="113">
        <f>価格変換!J40</f>
        <v>0</v>
      </c>
      <c r="D39" s="113">
        <f>C39*各種係数!D38</f>
        <v>0</v>
      </c>
      <c r="E39" s="113">
        <f>D39*各種係数!E38</f>
        <v>0</v>
      </c>
      <c r="F39" s="113">
        <f>D39*各種係数!F38</f>
        <v>0</v>
      </c>
      <c r="G39" s="113">
        <f>投入係数!AM88</f>
        <v>0</v>
      </c>
      <c r="H39" s="113">
        <f>G39*各種係数!D38</f>
        <v>0</v>
      </c>
      <c r="I39" s="113">
        <f>G39*各種係数!C38</f>
        <v>0</v>
      </c>
      <c r="J39" s="113">
        <v>0</v>
      </c>
      <c r="K39" s="113">
        <f>J39*各種係数!E38</f>
        <v>0</v>
      </c>
      <c r="L39" s="113">
        <f>J39*各種係数!F38</f>
        <v>0</v>
      </c>
      <c r="M39" s="113"/>
      <c r="N39" s="113"/>
      <c r="O39" s="113">
        <f>+N$41*各種係数!G38</f>
        <v>0</v>
      </c>
      <c r="P39" s="113">
        <f>+O39*各種係数!D38</f>
        <v>0</v>
      </c>
      <c r="Q39" s="113">
        <f>+O39*各種係数!C38</f>
        <v>0</v>
      </c>
      <c r="R39" s="113">
        <v>0</v>
      </c>
      <c r="S39" s="113">
        <f>+R39*各種係数!E38</f>
        <v>0</v>
      </c>
      <c r="T39" s="113">
        <f>+R39*各種係数!F38</f>
        <v>0</v>
      </c>
      <c r="U39" s="113">
        <f t="shared" si="1"/>
        <v>0</v>
      </c>
      <c r="V39" s="113">
        <f t="shared" si="1"/>
        <v>0</v>
      </c>
      <c r="W39" s="113">
        <f t="shared" si="1"/>
        <v>0</v>
      </c>
      <c r="X39" s="113">
        <f>$D39*各種係数!H38*各種係数!$L$5</f>
        <v>0</v>
      </c>
      <c r="Y39" s="113">
        <f>$J39*各種係数!H38*各種係数!$L$5</f>
        <v>0</v>
      </c>
      <c r="Z39" s="113">
        <f>$R39*各種係数!H38*各種係数!$L$5</f>
        <v>0</v>
      </c>
      <c r="AA39" s="113">
        <f t="shared" si="2"/>
        <v>0</v>
      </c>
      <c r="AB39" s="113">
        <f>$D39*各種係数!I38*各種係数!$L$5</f>
        <v>0</v>
      </c>
      <c r="AC39" s="113">
        <f>$J39*各種係数!I38*各種係数!$L$5</f>
        <v>0</v>
      </c>
      <c r="AD39" s="113">
        <f>$R39*各種係数!I38*各種係数!$L$5</f>
        <v>0</v>
      </c>
      <c r="AE39" s="145">
        <f t="shared" si="3"/>
        <v>0</v>
      </c>
      <c r="AF39" s="470">
        <f>税収係数_直接税!Q$17</f>
        <v>0.22395330682383693</v>
      </c>
      <c r="AG39" s="470">
        <f>税収係数_直接税!P$17</f>
        <v>7.4559077703396537E-2</v>
      </c>
      <c r="AH39" s="470">
        <f>税収係数_間接税!G$72</f>
        <v>0.1784674890452371</v>
      </c>
      <c r="AI39" s="470">
        <v>0</v>
      </c>
      <c r="AJ39" s="145">
        <f t="shared" si="4"/>
        <v>0</v>
      </c>
      <c r="AK39" s="145">
        <f t="shared" si="5"/>
        <v>0</v>
      </c>
      <c r="AL39" s="145">
        <f t="shared" si="6"/>
        <v>0</v>
      </c>
      <c r="AM39" s="145">
        <f t="shared" si="7"/>
        <v>0</v>
      </c>
      <c r="AN39" s="145">
        <f t="shared" si="0"/>
        <v>0</v>
      </c>
      <c r="AO39" s="145">
        <f t="shared" si="8"/>
        <v>0</v>
      </c>
      <c r="AP39" s="145">
        <f t="shared" si="9"/>
        <v>0</v>
      </c>
      <c r="AQ39" s="145">
        <f t="shared" si="10"/>
        <v>0</v>
      </c>
      <c r="AR39" s="145">
        <f t="shared" si="11"/>
        <v>0</v>
      </c>
      <c r="AS39" s="145">
        <f t="shared" si="12"/>
        <v>0</v>
      </c>
      <c r="AT39" s="145">
        <f t="shared" si="13"/>
        <v>0</v>
      </c>
      <c r="AU39" s="145">
        <f t="shared" si="14"/>
        <v>0</v>
      </c>
      <c r="AV39" s="113">
        <f t="shared" si="15"/>
        <v>0</v>
      </c>
      <c r="AW39" s="113">
        <f t="shared" si="16"/>
        <v>0</v>
      </c>
      <c r="AX39" s="113">
        <f t="shared" si="17"/>
        <v>0</v>
      </c>
    </row>
    <row r="40" spans="1:50">
      <c r="A40" s="82">
        <v>69</v>
      </c>
      <c r="B40" s="59" t="s">
        <v>31</v>
      </c>
      <c r="C40" s="111">
        <f>価格変換!J41</f>
        <v>0</v>
      </c>
      <c r="D40" s="111">
        <f>C40*各種係数!D39</f>
        <v>0</v>
      </c>
      <c r="E40" s="111">
        <f>D40*各種係数!E39</f>
        <v>0</v>
      </c>
      <c r="F40" s="111">
        <f>D40*各種係数!F39</f>
        <v>0</v>
      </c>
      <c r="G40" s="111">
        <f>投入係数!AM89</f>
        <v>0</v>
      </c>
      <c r="H40" s="111">
        <f>G40*各種係数!D39</f>
        <v>0</v>
      </c>
      <c r="I40" s="111">
        <f>G40*各種係数!C39</f>
        <v>0</v>
      </c>
      <c r="J40" s="111">
        <v>0</v>
      </c>
      <c r="K40" s="111">
        <f>J40*各種係数!E39</f>
        <v>0</v>
      </c>
      <c r="L40" s="111">
        <f>J40*各種係数!F39</f>
        <v>0</v>
      </c>
      <c r="M40" s="111"/>
      <c r="N40" s="111"/>
      <c r="O40" s="111">
        <f>+N$41*各種係数!G39</f>
        <v>0</v>
      </c>
      <c r="P40" s="111">
        <f>+O40*各種係数!D39</f>
        <v>0</v>
      </c>
      <c r="Q40" s="111">
        <f>+O40*各種係数!C39</f>
        <v>0</v>
      </c>
      <c r="R40" s="111">
        <v>0</v>
      </c>
      <c r="S40" s="111">
        <f>+R40*各種係数!E39</f>
        <v>0</v>
      </c>
      <c r="T40" s="111">
        <f>+R40*各種係数!F39</f>
        <v>0</v>
      </c>
      <c r="U40" s="111">
        <f t="shared" si="1"/>
        <v>0</v>
      </c>
      <c r="V40" s="111">
        <f t="shared" si="1"/>
        <v>0</v>
      </c>
      <c r="W40" s="111">
        <f t="shared" si="1"/>
        <v>0</v>
      </c>
      <c r="X40" s="111">
        <f>$D40*各種係数!H39*各種係数!$L$5</f>
        <v>0</v>
      </c>
      <c r="Y40" s="111">
        <f>$J40*各種係数!H39*各種係数!$L$5</f>
        <v>0</v>
      </c>
      <c r="Z40" s="111">
        <f>$R40*各種係数!H39*各種係数!$L$5</f>
        <v>0</v>
      </c>
      <c r="AA40" s="111">
        <f t="shared" si="2"/>
        <v>0</v>
      </c>
      <c r="AB40" s="111">
        <f>$D40*各種係数!I39*各種係数!$L$5</f>
        <v>0</v>
      </c>
      <c r="AC40" s="111">
        <f>$J40*各種係数!I39*各種係数!$L$5</f>
        <v>0</v>
      </c>
      <c r="AD40" s="111">
        <f>$R40*各種係数!I39*各種係数!$L$5</f>
        <v>0</v>
      </c>
      <c r="AE40" s="143">
        <f t="shared" si="3"/>
        <v>0</v>
      </c>
      <c r="AF40" s="468">
        <f>税収係数_直接税!Q$17</f>
        <v>0.22395330682383693</v>
      </c>
      <c r="AG40" s="468">
        <f>税収係数_直接税!P$17</f>
        <v>7.4559077703396537E-2</v>
      </c>
      <c r="AH40" s="468">
        <f>税収係数_間接税!B72</f>
        <v>7.0183274902993156E-2</v>
      </c>
      <c r="AI40" s="468">
        <v>0.35326600000000002</v>
      </c>
      <c r="AJ40" s="143">
        <f t="shared" si="4"/>
        <v>0</v>
      </c>
      <c r="AK40" s="143">
        <f t="shared" si="5"/>
        <v>0</v>
      </c>
      <c r="AL40" s="143">
        <f t="shared" si="6"/>
        <v>0</v>
      </c>
      <c r="AM40" s="143">
        <f t="shared" si="7"/>
        <v>0</v>
      </c>
      <c r="AN40" s="143">
        <f t="shared" si="0"/>
        <v>0</v>
      </c>
      <c r="AO40" s="143">
        <f t="shared" si="8"/>
        <v>0</v>
      </c>
      <c r="AP40" s="143">
        <f t="shared" si="9"/>
        <v>0</v>
      </c>
      <c r="AQ40" s="143">
        <f t="shared" si="10"/>
        <v>0</v>
      </c>
      <c r="AR40" s="143">
        <f t="shared" si="11"/>
        <v>0</v>
      </c>
      <c r="AS40" s="143">
        <f t="shared" si="12"/>
        <v>0</v>
      </c>
      <c r="AT40" s="143">
        <f t="shared" si="13"/>
        <v>0</v>
      </c>
      <c r="AU40" s="143">
        <f t="shared" si="14"/>
        <v>0</v>
      </c>
      <c r="AV40" s="143">
        <f t="shared" si="15"/>
        <v>0</v>
      </c>
      <c r="AW40" s="143">
        <f t="shared" si="16"/>
        <v>0</v>
      </c>
      <c r="AX40" s="111">
        <f t="shared" si="17"/>
        <v>0</v>
      </c>
    </row>
    <row r="41" spans="1:50">
      <c r="A41" s="98"/>
      <c r="B41" s="62" t="s">
        <v>73</v>
      </c>
      <c r="C41" s="114">
        <f>SUM(C5:C40)</f>
        <v>0</v>
      </c>
      <c r="D41" s="114">
        <f t="shared" ref="D41:AD41" si="18">SUM(D5:D40)</f>
        <v>0</v>
      </c>
      <c r="E41" s="114">
        <f t="shared" si="18"/>
        <v>0</v>
      </c>
      <c r="F41" s="114">
        <f t="shared" si="18"/>
        <v>0</v>
      </c>
      <c r="G41" s="114">
        <f t="shared" si="18"/>
        <v>0</v>
      </c>
      <c r="H41" s="114">
        <f t="shared" si="18"/>
        <v>0</v>
      </c>
      <c r="I41" s="114">
        <f t="shared" si="18"/>
        <v>0</v>
      </c>
      <c r="J41" s="114">
        <f t="shared" si="18"/>
        <v>0</v>
      </c>
      <c r="K41" s="114">
        <f t="shared" si="18"/>
        <v>0</v>
      </c>
      <c r="L41" s="114">
        <f t="shared" si="18"/>
        <v>0</v>
      </c>
      <c r="M41" s="115">
        <f>データ入力表!D61</f>
        <v>0</v>
      </c>
      <c r="N41" s="114">
        <f>+(F41+L41)*M41</f>
        <v>0</v>
      </c>
      <c r="O41" s="114">
        <f t="shared" si="18"/>
        <v>0</v>
      </c>
      <c r="P41" s="114">
        <f t="shared" si="18"/>
        <v>0</v>
      </c>
      <c r="Q41" s="114">
        <f t="shared" si="18"/>
        <v>0</v>
      </c>
      <c r="R41" s="114">
        <f t="shared" si="18"/>
        <v>0</v>
      </c>
      <c r="S41" s="114">
        <f t="shared" si="18"/>
        <v>0</v>
      </c>
      <c r="T41" s="114">
        <f t="shared" si="18"/>
        <v>0</v>
      </c>
      <c r="U41" s="114">
        <f t="shared" si="18"/>
        <v>0</v>
      </c>
      <c r="V41" s="114">
        <f t="shared" si="18"/>
        <v>0</v>
      </c>
      <c r="W41" s="114">
        <f t="shared" si="18"/>
        <v>0</v>
      </c>
      <c r="X41" s="114">
        <f t="shared" si="18"/>
        <v>0</v>
      </c>
      <c r="Y41" s="114">
        <f t="shared" si="18"/>
        <v>0</v>
      </c>
      <c r="Z41" s="114">
        <f t="shared" si="18"/>
        <v>0</v>
      </c>
      <c r="AA41" s="114">
        <f t="shared" si="18"/>
        <v>0</v>
      </c>
      <c r="AB41" s="114">
        <f t="shared" si="18"/>
        <v>0</v>
      </c>
      <c r="AC41" s="114">
        <f t="shared" si="18"/>
        <v>0</v>
      </c>
      <c r="AD41" s="114">
        <f t="shared" si="18"/>
        <v>0</v>
      </c>
      <c r="AE41" s="147">
        <f>SUM(AE5:AE40)</f>
        <v>0</v>
      </c>
      <c r="AF41" s="147"/>
      <c r="AG41" s="147"/>
      <c r="AH41" s="147"/>
      <c r="AI41" s="471"/>
      <c r="AJ41" s="467"/>
      <c r="AK41" s="147">
        <f t="shared" ref="AK41:AR41" si="19">SUM(AK5:AK40)</f>
        <v>0</v>
      </c>
      <c r="AL41" s="147">
        <f t="shared" si="19"/>
        <v>0</v>
      </c>
      <c r="AM41" s="147">
        <f t="shared" si="19"/>
        <v>0</v>
      </c>
      <c r="AN41" s="147">
        <f t="shared" si="19"/>
        <v>0</v>
      </c>
      <c r="AO41" s="147">
        <f t="shared" si="19"/>
        <v>0</v>
      </c>
      <c r="AP41" s="147">
        <f t="shared" si="19"/>
        <v>0</v>
      </c>
      <c r="AQ41" s="147">
        <f t="shared" si="19"/>
        <v>0</v>
      </c>
      <c r="AR41" s="147">
        <f t="shared" si="19"/>
        <v>0</v>
      </c>
      <c r="AS41" s="147">
        <f t="shared" ref="AS41:AX41" si="20">SUM(AS5:AS40)</f>
        <v>0</v>
      </c>
      <c r="AT41" s="147">
        <f t="shared" si="20"/>
        <v>0</v>
      </c>
      <c r="AU41" s="147">
        <f t="shared" si="20"/>
        <v>0</v>
      </c>
      <c r="AV41" s="147">
        <f t="shared" si="20"/>
        <v>0</v>
      </c>
      <c r="AW41" s="147">
        <f t="shared" si="20"/>
        <v>0</v>
      </c>
      <c r="AX41" s="114">
        <f t="shared" si="20"/>
        <v>0</v>
      </c>
    </row>
  </sheetData>
  <mergeCells count="7">
    <mergeCell ref="C2:C3"/>
    <mergeCell ref="AV2:AX2"/>
    <mergeCell ref="AN2:AO2"/>
    <mergeCell ref="AR2:AS2"/>
    <mergeCell ref="AF2:AH2"/>
    <mergeCell ref="AJ2:AK2"/>
    <mergeCell ref="AI2:AI3"/>
  </mergeCells>
  <phoneticPr fontId="38"/>
  <pageMargins left="0.7" right="0.7" top="0.75" bottom="0.75" header="0.3" footer="0.3"/>
  <pageSetup paperSize="9" orientation="portrait" copies="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J42"/>
  <sheetViews>
    <sheetView workbookViewId="0"/>
  </sheetViews>
  <sheetFormatPr defaultRowHeight="11.25"/>
  <cols>
    <col min="1" max="1" width="4" style="31" customWidth="1"/>
    <col min="2" max="2" width="27.1640625" style="31" bestFit="1" customWidth="1"/>
    <col min="3" max="3" width="13.6640625" style="31" bestFit="1" customWidth="1"/>
    <col min="4" max="5" width="11" style="31" bestFit="1" customWidth="1"/>
    <col min="6" max="7" width="9.5" style="31" bestFit="1" customWidth="1"/>
    <col min="8" max="8" width="9.5" style="31" customWidth="1"/>
    <col min="9" max="9" width="9.33203125" style="31"/>
    <col min="10" max="10" width="13.6640625" style="31" bestFit="1" customWidth="1"/>
    <col min="11" max="256" width="9.33203125" style="31"/>
    <col min="257" max="257" width="4" style="31" customWidth="1"/>
    <col min="258" max="258" width="27.1640625" style="31" bestFit="1" customWidth="1"/>
    <col min="259" max="259" width="13.6640625" style="31" bestFit="1" customWidth="1"/>
    <col min="260" max="261" width="11" style="31" bestFit="1" customWidth="1"/>
    <col min="262" max="263" width="9.5" style="31" bestFit="1" customWidth="1"/>
    <col min="264" max="264" width="9.5" style="31" customWidth="1"/>
    <col min="265" max="265" width="9.33203125" style="31"/>
    <col min="266" max="266" width="13.6640625" style="31" bestFit="1" customWidth="1"/>
    <col min="267" max="512" width="9.33203125" style="31"/>
    <col min="513" max="513" width="4" style="31" customWidth="1"/>
    <col min="514" max="514" width="27.1640625" style="31" bestFit="1" customWidth="1"/>
    <col min="515" max="515" width="13.6640625" style="31" bestFit="1" customWidth="1"/>
    <col min="516" max="517" width="11" style="31" bestFit="1" customWidth="1"/>
    <col min="518" max="519" width="9.5" style="31" bestFit="1" customWidth="1"/>
    <col min="520" max="520" width="9.5" style="31" customWidth="1"/>
    <col min="521" max="521" width="9.33203125" style="31"/>
    <col min="522" max="522" width="13.6640625" style="31" bestFit="1" customWidth="1"/>
    <col min="523" max="768" width="9.33203125" style="31"/>
    <col min="769" max="769" width="4" style="31" customWidth="1"/>
    <col min="770" max="770" width="27.1640625" style="31" bestFit="1" customWidth="1"/>
    <col min="771" max="771" width="13.6640625" style="31" bestFit="1" customWidth="1"/>
    <col min="772" max="773" width="11" style="31" bestFit="1" customWidth="1"/>
    <col min="774" max="775" width="9.5" style="31" bestFit="1" customWidth="1"/>
    <col min="776" max="776" width="9.5" style="31" customWidth="1"/>
    <col min="777" max="777" width="9.33203125" style="31"/>
    <col min="778" max="778" width="13.6640625" style="31" bestFit="1" customWidth="1"/>
    <col min="779" max="1024" width="9.33203125" style="31"/>
    <col min="1025" max="1025" width="4" style="31" customWidth="1"/>
    <col min="1026" max="1026" width="27.1640625" style="31" bestFit="1" customWidth="1"/>
    <col min="1027" max="1027" width="13.6640625" style="31" bestFit="1" customWidth="1"/>
    <col min="1028" max="1029" width="11" style="31" bestFit="1" customWidth="1"/>
    <col min="1030" max="1031" width="9.5" style="31" bestFit="1" customWidth="1"/>
    <col min="1032" max="1032" width="9.5" style="31" customWidth="1"/>
    <col min="1033" max="1033" width="9.33203125" style="31"/>
    <col min="1034" max="1034" width="13.6640625" style="31" bestFit="1" customWidth="1"/>
    <col min="1035" max="1280" width="9.33203125" style="31"/>
    <col min="1281" max="1281" width="4" style="31" customWidth="1"/>
    <col min="1282" max="1282" width="27.1640625" style="31" bestFit="1" customWidth="1"/>
    <col min="1283" max="1283" width="13.6640625" style="31" bestFit="1" customWidth="1"/>
    <col min="1284" max="1285" width="11" style="31" bestFit="1" customWidth="1"/>
    <col min="1286" max="1287" width="9.5" style="31" bestFit="1" customWidth="1"/>
    <col min="1288" max="1288" width="9.5" style="31" customWidth="1"/>
    <col min="1289" max="1289" width="9.33203125" style="31"/>
    <col min="1290" max="1290" width="13.6640625" style="31" bestFit="1" customWidth="1"/>
    <col min="1291" max="1536" width="9.33203125" style="31"/>
    <col min="1537" max="1537" width="4" style="31" customWidth="1"/>
    <col min="1538" max="1538" width="27.1640625" style="31" bestFit="1" customWidth="1"/>
    <col min="1539" max="1539" width="13.6640625" style="31" bestFit="1" customWidth="1"/>
    <col min="1540" max="1541" width="11" style="31" bestFit="1" customWidth="1"/>
    <col min="1542" max="1543" width="9.5" style="31" bestFit="1" customWidth="1"/>
    <col min="1544" max="1544" width="9.5" style="31" customWidth="1"/>
    <col min="1545" max="1545" width="9.33203125" style="31"/>
    <col min="1546" max="1546" width="13.6640625" style="31" bestFit="1" customWidth="1"/>
    <col min="1547" max="1792" width="9.33203125" style="31"/>
    <col min="1793" max="1793" width="4" style="31" customWidth="1"/>
    <col min="1794" max="1794" width="27.1640625" style="31" bestFit="1" customWidth="1"/>
    <col min="1795" max="1795" width="13.6640625" style="31" bestFit="1" customWidth="1"/>
    <col min="1796" max="1797" width="11" style="31" bestFit="1" customWidth="1"/>
    <col min="1798" max="1799" width="9.5" style="31" bestFit="1" customWidth="1"/>
    <col min="1800" max="1800" width="9.5" style="31" customWidth="1"/>
    <col min="1801" max="1801" width="9.33203125" style="31"/>
    <col min="1802" max="1802" width="13.6640625" style="31" bestFit="1" customWidth="1"/>
    <col min="1803" max="2048" width="9.33203125" style="31"/>
    <col min="2049" max="2049" width="4" style="31" customWidth="1"/>
    <col min="2050" max="2050" width="27.1640625" style="31" bestFit="1" customWidth="1"/>
    <col min="2051" max="2051" width="13.6640625" style="31" bestFit="1" customWidth="1"/>
    <col min="2052" max="2053" width="11" style="31" bestFit="1" customWidth="1"/>
    <col min="2054" max="2055" width="9.5" style="31" bestFit="1" customWidth="1"/>
    <col min="2056" max="2056" width="9.5" style="31" customWidth="1"/>
    <col min="2057" max="2057" width="9.33203125" style="31"/>
    <col min="2058" max="2058" width="13.6640625" style="31" bestFit="1" customWidth="1"/>
    <col min="2059" max="2304" width="9.33203125" style="31"/>
    <col min="2305" max="2305" width="4" style="31" customWidth="1"/>
    <col min="2306" max="2306" width="27.1640625" style="31" bestFit="1" customWidth="1"/>
    <col min="2307" max="2307" width="13.6640625" style="31" bestFit="1" customWidth="1"/>
    <col min="2308" max="2309" width="11" style="31" bestFit="1" customWidth="1"/>
    <col min="2310" max="2311" width="9.5" style="31" bestFit="1" customWidth="1"/>
    <col min="2312" max="2312" width="9.5" style="31" customWidth="1"/>
    <col min="2313" max="2313" width="9.33203125" style="31"/>
    <col min="2314" max="2314" width="13.6640625" style="31" bestFit="1" customWidth="1"/>
    <col min="2315" max="2560" width="9.33203125" style="31"/>
    <col min="2561" max="2561" width="4" style="31" customWidth="1"/>
    <col min="2562" max="2562" width="27.1640625" style="31" bestFit="1" customWidth="1"/>
    <col min="2563" max="2563" width="13.6640625" style="31" bestFit="1" customWidth="1"/>
    <col min="2564" max="2565" width="11" style="31" bestFit="1" customWidth="1"/>
    <col min="2566" max="2567" width="9.5" style="31" bestFit="1" customWidth="1"/>
    <col min="2568" max="2568" width="9.5" style="31" customWidth="1"/>
    <col min="2569" max="2569" width="9.33203125" style="31"/>
    <col min="2570" max="2570" width="13.6640625" style="31" bestFit="1" customWidth="1"/>
    <col min="2571" max="2816" width="9.33203125" style="31"/>
    <col min="2817" max="2817" width="4" style="31" customWidth="1"/>
    <col min="2818" max="2818" width="27.1640625" style="31" bestFit="1" customWidth="1"/>
    <col min="2819" max="2819" width="13.6640625" style="31" bestFit="1" customWidth="1"/>
    <col min="2820" max="2821" width="11" style="31" bestFit="1" customWidth="1"/>
    <col min="2822" max="2823" width="9.5" style="31" bestFit="1" customWidth="1"/>
    <col min="2824" max="2824" width="9.5" style="31" customWidth="1"/>
    <col min="2825" max="2825" width="9.33203125" style="31"/>
    <col min="2826" max="2826" width="13.6640625" style="31" bestFit="1" customWidth="1"/>
    <col min="2827" max="3072" width="9.33203125" style="31"/>
    <col min="3073" max="3073" width="4" style="31" customWidth="1"/>
    <col min="3074" max="3074" width="27.1640625" style="31" bestFit="1" customWidth="1"/>
    <col min="3075" max="3075" width="13.6640625" style="31" bestFit="1" customWidth="1"/>
    <col min="3076" max="3077" width="11" style="31" bestFit="1" customWidth="1"/>
    <col min="3078" max="3079" width="9.5" style="31" bestFit="1" customWidth="1"/>
    <col min="3080" max="3080" width="9.5" style="31" customWidth="1"/>
    <col min="3081" max="3081" width="9.33203125" style="31"/>
    <col min="3082" max="3082" width="13.6640625" style="31" bestFit="1" customWidth="1"/>
    <col min="3083" max="3328" width="9.33203125" style="31"/>
    <col min="3329" max="3329" width="4" style="31" customWidth="1"/>
    <col min="3330" max="3330" width="27.1640625" style="31" bestFit="1" customWidth="1"/>
    <col min="3331" max="3331" width="13.6640625" style="31" bestFit="1" customWidth="1"/>
    <col min="3332" max="3333" width="11" style="31" bestFit="1" customWidth="1"/>
    <col min="3334" max="3335" width="9.5" style="31" bestFit="1" customWidth="1"/>
    <col min="3336" max="3336" width="9.5" style="31" customWidth="1"/>
    <col min="3337" max="3337" width="9.33203125" style="31"/>
    <col min="3338" max="3338" width="13.6640625" style="31" bestFit="1" customWidth="1"/>
    <col min="3339" max="3584" width="9.33203125" style="31"/>
    <col min="3585" max="3585" width="4" style="31" customWidth="1"/>
    <col min="3586" max="3586" width="27.1640625" style="31" bestFit="1" customWidth="1"/>
    <col min="3587" max="3587" width="13.6640625" style="31" bestFit="1" customWidth="1"/>
    <col min="3588" max="3589" width="11" style="31" bestFit="1" customWidth="1"/>
    <col min="3590" max="3591" width="9.5" style="31" bestFit="1" customWidth="1"/>
    <col min="3592" max="3592" width="9.5" style="31" customWidth="1"/>
    <col min="3593" max="3593" width="9.33203125" style="31"/>
    <col min="3594" max="3594" width="13.6640625" style="31" bestFit="1" customWidth="1"/>
    <col min="3595" max="3840" width="9.33203125" style="31"/>
    <col min="3841" max="3841" width="4" style="31" customWidth="1"/>
    <col min="3842" max="3842" width="27.1640625" style="31" bestFit="1" customWidth="1"/>
    <col min="3843" max="3843" width="13.6640625" style="31" bestFit="1" customWidth="1"/>
    <col min="3844" max="3845" width="11" style="31" bestFit="1" customWidth="1"/>
    <col min="3846" max="3847" width="9.5" style="31" bestFit="1" customWidth="1"/>
    <col min="3848" max="3848" width="9.5" style="31" customWidth="1"/>
    <col min="3849" max="3849" width="9.33203125" style="31"/>
    <col min="3850" max="3850" width="13.6640625" style="31" bestFit="1" customWidth="1"/>
    <col min="3851" max="4096" width="9.33203125" style="31"/>
    <col min="4097" max="4097" width="4" style="31" customWidth="1"/>
    <col min="4098" max="4098" width="27.1640625" style="31" bestFit="1" customWidth="1"/>
    <col min="4099" max="4099" width="13.6640625" style="31" bestFit="1" customWidth="1"/>
    <col min="4100" max="4101" width="11" style="31" bestFit="1" customWidth="1"/>
    <col min="4102" max="4103" width="9.5" style="31" bestFit="1" customWidth="1"/>
    <col min="4104" max="4104" width="9.5" style="31" customWidth="1"/>
    <col min="4105" max="4105" width="9.33203125" style="31"/>
    <col min="4106" max="4106" width="13.6640625" style="31" bestFit="1" customWidth="1"/>
    <col min="4107" max="4352" width="9.33203125" style="31"/>
    <col min="4353" max="4353" width="4" style="31" customWidth="1"/>
    <col min="4354" max="4354" width="27.1640625" style="31" bestFit="1" customWidth="1"/>
    <col min="4355" max="4355" width="13.6640625" style="31" bestFit="1" customWidth="1"/>
    <col min="4356" max="4357" width="11" style="31" bestFit="1" customWidth="1"/>
    <col min="4358" max="4359" width="9.5" style="31" bestFit="1" customWidth="1"/>
    <col min="4360" max="4360" width="9.5" style="31" customWidth="1"/>
    <col min="4361" max="4361" width="9.33203125" style="31"/>
    <col min="4362" max="4362" width="13.6640625" style="31" bestFit="1" customWidth="1"/>
    <col min="4363" max="4608" width="9.33203125" style="31"/>
    <col min="4609" max="4609" width="4" style="31" customWidth="1"/>
    <col min="4610" max="4610" width="27.1640625" style="31" bestFit="1" customWidth="1"/>
    <col min="4611" max="4611" width="13.6640625" style="31" bestFit="1" customWidth="1"/>
    <col min="4612" max="4613" width="11" style="31" bestFit="1" customWidth="1"/>
    <col min="4614" max="4615" width="9.5" style="31" bestFit="1" customWidth="1"/>
    <col min="4616" max="4616" width="9.5" style="31" customWidth="1"/>
    <col min="4617" max="4617" width="9.33203125" style="31"/>
    <col min="4618" max="4618" width="13.6640625" style="31" bestFit="1" customWidth="1"/>
    <col min="4619" max="4864" width="9.33203125" style="31"/>
    <col min="4865" max="4865" width="4" style="31" customWidth="1"/>
    <col min="4866" max="4866" width="27.1640625" style="31" bestFit="1" customWidth="1"/>
    <col min="4867" max="4867" width="13.6640625" style="31" bestFit="1" customWidth="1"/>
    <col min="4868" max="4869" width="11" style="31" bestFit="1" customWidth="1"/>
    <col min="4870" max="4871" width="9.5" style="31" bestFit="1" customWidth="1"/>
    <col min="4872" max="4872" width="9.5" style="31" customWidth="1"/>
    <col min="4873" max="4873" width="9.33203125" style="31"/>
    <col min="4874" max="4874" width="13.6640625" style="31" bestFit="1" customWidth="1"/>
    <col min="4875" max="5120" width="9.33203125" style="31"/>
    <col min="5121" max="5121" width="4" style="31" customWidth="1"/>
    <col min="5122" max="5122" width="27.1640625" style="31" bestFit="1" customWidth="1"/>
    <col min="5123" max="5123" width="13.6640625" style="31" bestFit="1" customWidth="1"/>
    <col min="5124" max="5125" width="11" style="31" bestFit="1" customWidth="1"/>
    <col min="5126" max="5127" width="9.5" style="31" bestFit="1" customWidth="1"/>
    <col min="5128" max="5128" width="9.5" style="31" customWidth="1"/>
    <col min="5129" max="5129" width="9.33203125" style="31"/>
    <col min="5130" max="5130" width="13.6640625" style="31" bestFit="1" customWidth="1"/>
    <col min="5131" max="5376" width="9.33203125" style="31"/>
    <col min="5377" max="5377" width="4" style="31" customWidth="1"/>
    <col min="5378" max="5378" width="27.1640625" style="31" bestFit="1" customWidth="1"/>
    <col min="5379" max="5379" width="13.6640625" style="31" bestFit="1" customWidth="1"/>
    <col min="5380" max="5381" width="11" style="31" bestFit="1" customWidth="1"/>
    <col min="5382" max="5383" width="9.5" style="31" bestFit="1" customWidth="1"/>
    <col min="5384" max="5384" width="9.5" style="31" customWidth="1"/>
    <col min="5385" max="5385" width="9.33203125" style="31"/>
    <col min="5386" max="5386" width="13.6640625" style="31" bestFit="1" customWidth="1"/>
    <col min="5387" max="5632" width="9.33203125" style="31"/>
    <col min="5633" max="5633" width="4" style="31" customWidth="1"/>
    <col min="5634" max="5634" width="27.1640625" style="31" bestFit="1" customWidth="1"/>
    <col min="5635" max="5635" width="13.6640625" style="31" bestFit="1" customWidth="1"/>
    <col min="5636" max="5637" width="11" style="31" bestFit="1" customWidth="1"/>
    <col min="5638" max="5639" width="9.5" style="31" bestFit="1" customWidth="1"/>
    <col min="5640" max="5640" width="9.5" style="31" customWidth="1"/>
    <col min="5641" max="5641" width="9.33203125" style="31"/>
    <col min="5642" max="5642" width="13.6640625" style="31" bestFit="1" customWidth="1"/>
    <col min="5643" max="5888" width="9.33203125" style="31"/>
    <col min="5889" max="5889" width="4" style="31" customWidth="1"/>
    <col min="5890" max="5890" width="27.1640625" style="31" bestFit="1" customWidth="1"/>
    <col min="5891" max="5891" width="13.6640625" style="31" bestFit="1" customWidth="1"/>
    <col min="5892" max="5893" width="11" style="31" bestFit="1" customWidth="1"/>
    <col min="5894" max="5895" width="9.5" style="31" bestFit="1" customWidth="1"/>
    <col min="5896" max="5896" width="9.5" style="31" customWidth="1"/>
    <col min="5897" max="5897" width="9.33203125" style="31"/>
    <col min="5898" max="5898" width="13.6640625" style="31" bestFit="1" customWidth="1"/>
    <col min="5899" max="6144" width="9.33203125" style="31"/>
    <col min="6145" max="6145" width="4" style="31" customWidth="1"/>
    <col min="6146" max="6146" width="27.1640625" style="31" bestFit="1" customWidth="1"/>
    <col min="6147" max="6147" width="13.6640625" style="31" bestFit="1" customWidth="1"/>
    <col min="6148" max="6149" width="11" style="31" bestFit="1" customWidth="1"/>
    <col min="6150" max="6151" width="9.5" style="31" bestFit="1" customWidth="1"/>
    <col min="6152" max="6152" width="9.5" style="31" customWidth="1"/>
    <col min="6153" max="6153" width="9.33203125" style="31"/>
    <col min="6154" max="6154" width="13.6640625" style="31" bestFit="1" customWidth="1"/>
    <col min="6155" max="6400" width="9.33203125" style="31"/>
    <col min="6401" max="6401" width="4" style="31" customWidth="1"/>
    <col min="6402" max="6402" width="27.1640625" style="31" bestFit="1" customWidth="1"/>
    <col min="6403" max="6403" width="13.6640625" style="31" bestFit="1" customWidth="1"/>
    <col min="6404" max="6405" width="11" style="31" bestFit="1" customWidth="1"/>
    <col min="6406" max="6407" width="9.5" style="31" bestFit="1" customWidth="1"/>
    <col min="6408" max="6408" width="9.5" style="31" customWidth="1"/>
    <col min="6409" max="6409" width="9.33203125" style="31"/>
    <col min="6410" max="6410" width="13.6640625" style="31" bestFit="1" customWidth="1"/>
    <col min="6411" max="6656" width="9.33203125" style="31"/>
    <col min="6657" max="6657" width="4" style="31" customWidth="1"/>
    <col min="6658" max="6658" width="27.1640625" style="31" bestFit="1" customWidth="1"/>
    <col min="6659" max="6659" width="13.6640625" style="31" bestFit="1" customWidth="1"/>
    <col min="6660" max="6661" width="11" style="31" bestFit="1" customWidth="1"/>
    <col min="6662" max="6663" width="9.5" style="31" bestFit="1" customWidth="1"/>
    <col min="6664" max="6664" width="9.5" style="31" customWidth="1"/>
    <col min="6665" max="6665" width="9.33203125" style="31"/>
    <col min="6666" max="6666" width="13.6640625" style="31" bestFit="1" customWidth="1"/>
    <col min="6667" max="6912" width="9.33203125" style="31"/>
    <col min="6913" max="6913" width="4" style="31" customWidth="1"/>
    <col min="6914" max="6914" width="27.1640625" style="31" bestFit="1" customWidth="1"/>
    <col min="6915" max="6915" width="13.6640625" style="31" bestFit="1" customWidth="1"/>
    <col min="6916" max="6917" width="11" style="31" bestFit="1" customWidth="1"/>
    <col min="6918" max="6919" width="9.5" style="31" bestFit="1" customWidth="1"/>
    <col min="6920" max="6920" width="9.5" style="31" customWidth="1"/>
    <col min="6921" max="6921" width="9.33203125" style="31"/>
    <col min="6922" max="6922" width="13.6640625" style="31" bestFit="1" customWidth="1"/>
    <col min="6923" max="7168" width="9.33203125" style="31"/>
    <col min="7169" max="7169" width="4" style="31" customWidth="1"/>
    <col min="7170" max="7170" width="27.1640625" style="31" bestFit="1" customWidth="1"/>
    <col min="7171" max="7171" width="13.6640625" style="31" bestFit="1" customWidth="1"/>
    <col min="7172" max="7173" width="11" style="31" bestFit="1" customWidth="1"/>
    <col min="7174" max="7175" width="9.5" style="31" bestFit="1" customWidth="1"/>
    <col min="7176" max="7176" width="9.5" style="31" customWidth="1"/>
    <col min="7177" max="7177" width="9.33203125" style="31"/>
    <col min="7178" max="7178" width="13.6640625" style="31" bestFit="1" customWidth="1"/>
    <col min="7179" max="7424" width="9.33203125" style="31"/>
    <col min="7425" max="7425" width="4" style="31" customWidth="1"/>
    <col min="7426" max="7426" width="27.1640625" style="31" bestFit="1" customWidth="1"/>
    <col min="7427" max="7427" width="13.6640625" style="31" bestFit="1" customWidth="1"/>
    <col min="7428" max="7429" width="11" style="31" bestFit="1" customWidth="1"/>
    <col min="7430" max="7431" width="9.5" style="31" bestFit="1" customWidth="1"/>
    <col min="7432" max="7432" width="9.5" style="31" customWidth="1"/>
    <col min="7433" max="7433" width="9.33203125" style="31"/>
    <col min="7434" max="7434" width="13.6640625" style="31" bestFit="1" customWidth="1"/>
    <col min="7435" max="7680" width="9.33203125" style="31"/>
    <col min="7681" max="7681" width="4" style="31" customWidth="1"/>
    <col min="7682" max="7682" width="27.1640625" style="31" bestFit="1" customWidth="1"/>
    <col min="7683" max="7683" width="13.6640625" style="31" bestFit="1" customWidth="1"/>
    <col min="7684" max="7685" width="11" style="31" bestFit="1" customWidth="1"/>
    <col min="7686" max="7687" width="9.5" style="31" bestFit="1" customWidth="1"/>
    <col min="7688" max="7688" width="9.5" style="31" customWidth="1"/>
    <col min="7689" max="7689" width="9.33203125" style="31"/>
    <col min="7690" max="7690" width="13.6640625" style="31" bestFit="1" customWidth="1"/>
    <col min="7691" max="7936" width="9.33203125" style="31"/>
    <col min="7937" max="7937" width="4" style="31" customWidth="1"/>
    <col min="7938" max="7938" width="27.1640625" style="31" bestFit="1" customWidth="1"/>
    <col min="7939" max="7939" width="13.6640625" style="31" bestFit="1" customWidth="1"/>
    <col min="7940" max="7941" width="11" style="31" bestFit="1" customWidth="1"/>
    <col min="7942" max="7943" width="9.5" style="31" bestFit="1" customWidth="1"/>
    <col min="7944" max="7944" width="9.5" style="31" customWidth="1"/>
    <col min="7945" max="7945" width="9.33203125" style="31"/>
    <col min="7946" max="7946" width="13.6640625" style="31" bestFit="1" customWidth="1"/>
    <col min="7947" max="8192" width="9.33203125" style="31"/>
    <col min="8193" max="8193" width="4" style="31" customWidth="1"/>
    <col min="8194" max="8194" width="27.1640625" style="31" bestFit="1" customWidth="1"/>
    <col min="8195" max="8195" width="13.6640625" style="31" bestFit="1" customWidth="1"/>
    <col min="8196" max="8197" width="11" style="31" bestFit="1" customWidth="1"/>
    <col min="8198" max="8199" width="9.5" style="31" bestFit="1" customWidth="1"/>
    <col min="8200" max="8200" width="9.5" style="31" customWidth="1"/>
    <col min="8201" max="8201" width="9.33203125" style="31"/>
    <col min="8202" max="8202" width="13.6640625" style="31" bestFit="1" customWidth="1"/>
    <col min="8203" max="8448" width="9.33203125" style="31"/>
    <col min="8449" max="8449" width="4" style="31" customWidth="1"/>
    <col min="8450" max="8450" width="27.1640625" style="31" bestFit="1" customWidth="1"/>
    <col min="8451" max="8451" width="13.6640625" style="31" bestFit="1" customWidth="1"/>
    <col min="8452" max="8453" width="11" style="31" bestFit="1" customWidth="1"/>
    <col min="8454" max="8455" width="9.5" style="31" bestFit="1" customWidth="1"/>
    <col min="8456" max="8456" width="9.5" style="31" customWidth="1"/>
    <col min="8457" max="8457" width="9.33203125" style="31"/>
    <col min="8458" max="8458" width="13.6640625" style="31" bestFit="1" customWidth="1"/>
    <col min="8459" max="8704" width="9.33203125" style="31"/>
    <col min="8705" max="8705" width="4" style="31" customWidth="1"/>
    <col min="8706" max="8706" width="27.1640625" style="31" bestFit="1" customWidth="1"/>
    <col min="8707" max="8707" width="13.6640625" style="31" bestFit="1" customWidth="1"/>
    <col min="8708" max="8709" width="11" style="31" bestFit="1" customWidth="1"/>
    <col min="8710" max="8711" width="9.5" style="31" bestFit="1" customWidth="1"/>
    <col min="8712" max="8712" width="9.5" style="31" customWidth="1"/>
    <col min="8713" max="8713" width="9.33203125" style="31"/>
    <col min="8714" max="8714" width="13.6640625" style="31" bestFit="1" customWidth="1"/>
    <col min="8715" max="8960" width="9.33203125" style="31"/>
    <col min="8961" max="8961" width="4" style="31" customWidth="1"/>
    <col min="8962" max="8962" width="27.1640625" style="31" bestFit="1" customWidth="1"/>
    <col min="8963" max="8963" width="13.6640625" style="31" bestFit="1" customWidth="1"/>
    <col min="8964" max="8965" width="11" style="31" bestFit="1" customWidth="1"/>
    <col min="8966" max="8967" width="9.5" style="31" bestFit="1" customWidth="1"/>
    <col min="8968" max="8968" width="9.5" style="31" customWidth="1"/>
    <col min="8969" max="8969" width="9.33203125" style="31"/>
    <col min="8970" max="8970" width="13.6640625" style="31" bestFit="1" customWidth="1"/>
    <col min="8971" max="9216" width="9.33203125" style="31"/>
    <col min="9217" max="9217" width="4" style="31" customWidth="1"/>
    <col min="9218" max="9218" width="27.1640625" style="31" bestFit="1" customWidth="1"/>
    <col min="9219" max="9219" width="13.6640625" style="31" bestFit="1" customWidth="1"/>
    <col min="9220" max="9221" width="11" style="31" bestFit="1" customWidth="1"/>
    <col min="9222" max="9223" width="9.5" style="31" bestFit="1" customWidth="1"/>
    <col min="9224" max="9224" width="9.5" style="31" customWidth="1"/>
    <col min="9225" max="9225" width="9.33203125" style="31"/>
    <col min="9226" max="9226" width="13.6640625" style="31" bestFit="1" customWidth="1"/>
    <col min="9227" max="9472" width="9.33203125" style="31"/>
    <col min="9473" max="9473" width="4" style="31" customWidth="1"/>
    <col min="9474" max="9474" width="27.1640625" style="31" bestFit="1" customWidth="1"/>
    <col min="9475" max="9475" width="13.6640625" style="31" bestFit="1" customWidth="1"/>
    <col min="9476" max="9477" width="11" style="31" bestFit="1" customWidth="1"/>
    <col min="9478" max="9479" width="9.5" style="31" bestFit="1" customWidth="1"/>
    <col min="9480" max="9480" width="9.5" style="31" customWidth="1"/>
    <col min="9481" max="9481" width="9.33203125" style="31"/>
    <col min="9482" max="9482" width="13.6640625" style="31" bestFit="1" customWidth="1"/>
    <col min="9483" max="9728" width="9.33203125" style="31"/>
    <col min="9729" max="9729" width="4" style="31" customWidth="1"/>
    <col min="9730" max="9730" width="27.1640625" style="31" bestFit="1" customWidth="1"/>
    <col min="9731" max="9731" width="13.6640625" style="31" bestFit="1" customWidth="1"/>
    <col min="9732" max="9733" width="11" style="31" bestFit="1" customWidth="1"/>
    <col min="9734" max="9735" width="9.5" style="31" bestFit="1" customWidth="1"/>
    <col min="9736" max="9736" width="9.5" style="31" customWidth="1"/>
    <col min="9737" max="9737" width="9.33203125" style="31"/>
    <col min="9738" max="9738" width="13.6640625" style="31" bestFit="1" customWidth="1"/>
    <col min="9739" max="9984" width="9.33203125" style="31"/>
    <col min="9985" max="9985" width="4" style="31" customWidth="1"/>
    <col min="9986" max="9986" width="27.1640625" style="31" bestFit="1" customWidth="1"/>
    <col min="9987" max="9987" width="13.6640625" style="31" bestFit="1" customWidth="1"/>
    <col min="9988" max="9989" width="11" style="31" bestFit="1" customWidth="1"/>
    <col min="9990" max="9991" width="9.5" style="31" bestFit="1" customWidth="1"/>
    <col min="9992" max="9992" width="9.5" style="31" customWidth="1"/>
    <col min="9993" max="9993" width="9.33203125" style="31"/>
    <col min="9994" max="9994" width="13.6640625" style="31" bestFit="1" customWidth="1"/>
    <col min="9995" max="10240" width="9.33203125" style="31"/>
    <col min="10241" max="10241" width="4" style="31" customWidth="1"/>
    <col min="10242" max="10242" width="27.1640625" style="31" bestFit="1" customWidth="1"/>
    <col min="10243" max="10243" width="13.6640625" style="31" bestFit="1" customWidth="1"/>
    <col min="10244" max="10245" width="11" style="31" bestFit="1" customWidth="1"/>
    <col min="10246" max="10247" width="9.5" style="31" bestFit="1" customWidth="1"/>
    <col min="10248" max="10248" width="9.5" style="31" customWidth="1"/>
    <col min="10249" max="10249" width="9.33203125" style="31"/>
    <col min="10250" max="10250" width="13.6640625" style="31" bestFit="1" customWidth="1"/>
    <col min="10251" max="10496" width="9.33203125" style="31"/>
    <col min="10497" max="10497" width="4" style="31" customWidth="1"/>
    <col min="10498" max="10498" width="27.1640625" style="31" bestFit="1" customWidth="1"/>
    <col min="10499" max="10499" width="13.6640625" style="31" bestFit="1" customWidth="1"/>
    <col min="10500" max="10501" width="11" style="31" bestFit="1" customWidth="1"/>
    <col min="10502" max="10503" width="9.5" style="31" bestFit="1" customWidth="1"/>
    <col min="10504" max="10504" width="9.5" style="31" customWidth="1"/>
    <col min="10505" max="10505" width="9.33203125" style="31"/>
    <col min="10506" max="10506" width="13.6640625" style="31" bestFit="1" customWidth="1"/>
    <col min="10507" max="10752" width="9.33203125" style="31"/>
    <col min="10753" max="10753" width="4" style="31" customWidth="1"/>
    <col min="10754" max="10754" width="27.1640625" style="31" bestFit="1" customWidth="1"/>
    <col min="10755" max="10755" width="13.6640625" style="31" bestFit="1" customWidth="1"/>
    <col min="10756" max="10757" width="11" style="31" bestFit="1" customWidth="1"/>
    <col min="10758" max="10759" width="9.5" style="31" bestFit="1" customWidth="1"/>
    <col min="10760" max="10760" width="9.5" style="31" customWidth="1"/>
    <col min="10761" max="10761" width="9.33203125" style="31"/>
    <col min="10762" max="10762" width="13.6640625" style="31" bestFit="1" customWidth="1"/>
    <col min="10763" max="11008" width="9.33203125" style="31"/>
    <col min="11009" max="11009" width="4" style="31" customWidth="1"/>
    <col min="11010" max="11010" width="27.1640625" style="31" bestFit="1" customWidth="1"/>
    <col min="11011" max="11011" width="13.6640625" style="31" bestFit="1" customWidth="1"/>
    <col min="11012" max="11013" width="11" style="31" bestFit="1" customWidth="1"/>
    <col min="11014" max="11015" width="9.5" style="31" bestFit="1" customWidth="1"/>
    <col min="11016" max="11016" width="9.5" style="31" customWidth="1"/>
    <col min="11017" max="11017" width="9.33203125" style="31"/>
    <col min="11018" max="11018" width="13.6640625" style="31" bestFit="1" customWidth="1"/>
    <col min="11019" max="11264" width="9.33203125" style="31"/>
    <col min="11265" max="11265" width="4" style="31" customWidth="1"/>
    <col min="11266" max="11266" width="27.1640625" style="31" bestFit="1" customWidth="1"/>
    <col min="11267" max="11267" width="13.6640625" style="31" bestFit="1" customWidth="1"/>
    <col min="11268" max="11269" width="11" style="31" bestFit="1" customWidth="1"/>
    <col min="11270" max="11271" width="9.5" style="31" bestFit="1" customWidth="1"/>
    <col min="11272" max="11272" width="9.5" style="31" customWidth="1"/>
    <col min="11273" max="11273" width="9.33203125" style="31"/>
    <col min="11274" max="11274" width="13.6640625" style="31" bestFit="1" customWidth="1"/>
    <col min="11275" max="11520" width="9.33203125" style="31"/>
    <col min="11521" max="11521" width="4" style="31" customWidth="1"/>
    <col min="11522" max="11522" width="27.1640625" style="31" bestFit="1" customWidth="1"/>
    <col min="11523" max="11523" width="13.6640625" style="31" bestFit="1" customWidth="1"/>
    <col min="11524" max="11525" width="11" style="31" bestFit="1" customWidth="1"/>
    <col min="11526" max="11527" width="9.5" style="31" bestFit="1" customWidth="1"/>
    <col min="11528" max="11528" width="9.5" style="31" customWidth="1"/>
    <col min="11529" max="11529" width="9.33203125" style="31"/>
    <col min="11530" max="11530" width="13.6640625" style="31" bestFit="1" customWidth="1"/>
    <col min="11531" max="11776" width="9.33203125" style="31"/>
    <col min="11777" max="11777" width="4" style="31" customWidth="1"/>
    <col min="11778" max="11778" width="27.1640625" style="31" bestFit="1" customWidth="1"/>
    <col min="11779" max="11779" width="13.6640625" style="31" bestFit="1" customWidth="1"/>
    <col min="11780" max="11781" width="11" style="31" bestFit="1" customWidth="1"/>
    <col min="11782" max="11783" width="9.5" style="31" bestFit="1" customWidth="1"/>
    <col min="11784" max="11784" width="9.5" style="31" customWidth="1"/>
    <col min="11785" max="11785" width="9.33203125" style="31"/>
    <col min="11786" max="11786" width="13.6640625" style="31" bestFit="1" customWidth="1"/>
    <col min="11787" max="12032" width="9.33203125" style="31"/>
    <col min="12033" max="12033" width="4" style="31" customWidth="1"/>
    <col min="12034" max="12034" width="27.1640625" style="31" bestFit="1" customWidth="1"/>
    <col min="12035" max="12035" width="13.6640625" style="31" bestFit="1" customWidth="1"/>
    <col min="12036" max="12037" width="11" style="31" bestFit="1" customWidth="1"/>
    <col min="12038" max="12039" width="9.5" style="31" bestFit="1" customWidth="1"/>
    <col min="12040" max="12040" width="9.5" style="31" customWidth="1"/>
    <col min="12041" max="12041" width="9.33203125" style="31"/>
    <col min="12042" max="12042" width="13.6640625" style="31" bestFit="1" customWidth="1"/>
    <col min="12043" max="12288" width="9.33203125" style="31"/>
    <col min="12289" max="12289" width="4" style="31" customWidth="1"/>
    <col min="12290" max="12290" width="27.1640625" style="31" bestFit="1" customWidth="1"/>
    <col min="12291" max="12291" width="13.6640625" style="31" bestFit="1" customWidth="1"/>
    <col min="12292" max="12293" width="11" style="31" bestFit="1" customWidth="1"/>
    <col min="12294" max="12295" width="9.5" style="31" bestFit="1" customWidth="1"/>
    <col min="12296" max="12296" width="9.5" style="31" customWidth="1"/>
    <col min="12297" max="12297" width="9.33203125" style="31"/>
    <col min="12298" max="12298" width="13.6640625" style="31" bestFit="1" customWidth="1"/>
    <col min="12299" max="12544" width="9.33203125" style="31"/>
    <col min="12545" max="12545" width="4" style="31" customWidth="1"/>
    <col min="12546" max="12546" width="27.1640625" style="31" bestFit="1" customWidth="1"/>
    <col min="12547" max="12547" width="13.6640625" style="31" bestFit="1" customWidth="1"/>
    <col min="12548" max="12549" width="11" style="31" bestFit="1" customWidth="1"/>
    <col min="12550" max="12551" width="9.5" style="31" bestFit="1" customWidth="1"/>
    <col min="12552" max="12552" width="9.5" style="31" customWidth="1"/>
    <col min="12553" max="12553" width="9.33203125" style="31"/>
    <col min="12554" max="12554" width="13.6640625" style="31" bestFit="1" customWidth="1"/>
    <col min="12555" max="12800" width="9.33203125" style="31"/>
    <col min="12801" max="12801" width="4" style="31" customWidth="1"/>
    <col min="12802" max="12802" width="27.1640625" style="31" bestFit="1" customWidth="1"/>
    <col min="12803" max="12803" width="13.6640625" style="31" bestFit="1" customWidth="1"/>
    <col min="12804" max="12805" width="11" style="31" bestFit="1" customWidth="1"/>
    <col min="12806" max="12807" width="9.5" style="31" bestFit="1" customWidth="1"/>
    <col min="12808" max="12808" width="9.5" style="31" customWidth="1"/>
    <col min="12809" max="12809" width="9.33203125" style="31"/>
    <col min="12810" max="12810" width="13.6640625" style="31" bestFit="1" customWidth="1"/>
    <col min="12811" max="13056" width="9.33203125" style="31"/>
    <col min="13057" max="13057" width="4" style="31" customWidth="1"/>
    <col min="13058" max="13058" width="27.1640625" style="31" bestFit="1" customWidth="1"/>
    <col min="13059" max="13059" width="13.6640625" style="31" bestFit="1" customWidth="1"/>
    <col min="13060" max="13061" width="11" style="31" bestFit="1" customWidth="1"/>
    <col min="13062" max="13063" width="9.5" style="31" bestFit="1" customWidth="1"/>
    <col min="13064" max="13064" width="9.5" style="31" customWidth="1"/>
    <col min="13065" max="13065" width="9.33203125" style="31"/>
    <col min="13066" max="13066" width="13.6640625" style="31" bestFit="1" customWidth="1"/>
    <col min="13067" max="13312" width="9.33203125" style="31"/>
    <col min="13313" max="13313" width="4" style="31" customWidth="1"/>
    <col min="13314" max="13314" width="27.1640625" style="31" bestFit="1" customWidth="1"/>
    <col min="13315" max="13315" width="13.6640625" style="31" bestFit="1" customWidth="1"/>
    <col min="13316" max="13317" width="11" style="31" bestFit="1" customWidth="1"/>
    <col min="13318" max="13319" width="9.5" style="31" bestFit="1" customWidth="1"/>
    <col min="13320" max="13320" width="9.5" style="31" customWidth="1"/>
    <col min="13321" max="13321" width="9.33203125" style="31"/>
    <col min="13322" max="13322" width="13.6640625" style="31" bestFit="1" customWidth="1"/>
    <col min="13323" max="13568" width="9.33203125" style="31"/>
    <col min="13569" max="13569" width="4" style="31" customWidth="1"/>
    <col min="13570" max="13570" width="27.1640625" style="31" bestFit="1" customWidth="1"/>
    <col min="13571" max="13571" width="13.6640625" style="31" bestFit="1" customWidth="1"/>
    <col min="13572" max="13573" width="11" style="31" bestFit="1" customWidth="1"/>
    <col min="13574" max="13575" width="9.5" style="31" bestFit="1" customWidth="1"/>
    <col min="13576" max="13576" width="9.5" style="31" customWidth="1"/>
    <col min="13577" max="13577" width="9.33203125" style="31"/>
    <col min="13578" max="13578" width="13.6640625" style="31" bestFit="1" customWidth="1"/>
    <col min="13579" max="13824" width="9.33203125" style="31"/>
    <col min="13825" max="13825" width="4" style="31" customWidth="1"/>
    <col min="13826" max="13826" width="27.1640625" style="31" bestFit="1" customWidth="1"/>
    <col min="13827" max="13827" width="13.6640625" style="31" bestFit="1" customWidth="1"/>
    <col min="13828" max="13829" width="11" style="31" bestFit="1" customWidth="1"/>
    <col min="13830" max="13831" width="9.5" style="31" bestFit="1" customWidth="1"/>
    <col min="13832" max="13832" width="9.5" style="31" customWidth="1"/>
    <col min="13833" max="13833" width="9.33203125" style="31"/>
    <col min="13834" max="13834" width="13.6640625" style="31" bestFit="1" customWidth="1"/>
    <col min="13835" max="14080" width="9.33203125" style="31"/>
    <col min="14081" max="14081" width="4" style="31" customWidth="1"/>
    <col min="14082" max="14082" width="27.1640625" style="31" bestFit="1" customWidth="1"/>
    <col min="14083" max="14083" width="13.6640625" style="31" bestFit="1" customWidth="1"/>
    <col min="14084" max="14085" width="11" style="31" bestFit="1" customWidth="1"/>
    <col min="14086" max="14087" width="9.5" style="31" bestFit="1" customWidth="1"/>
    <col min="14088" max="14088" width="9.5" style="31" customWidth="1"/>
    <col min="14089" max="14089" width="9.33203125" style="31"/>
    <col min="14090" max="14090" width="13.6640625" style="31" bestFit="1" customWidth="1"/>
    <col min="14091" max="14336" width="9.33203125" style="31"/>
    <col min="14337" max="14337" width="4" style="31" customWidth="1"/>
    <col min="14338" max="14338" width="27.1640625" style="31" bestFit="1" customWidth="1"/>
    <col min="14339" max="14339" width="13.6640625" style="31" bestFit="1" customWidth="1"/>
    <col min="14340" max="14341" width="11" style="31" bestFit="1" customWidth="1"/>
    <col min="14342" max="14343" width="9.5" style="31" bestFit="1" customWidth="1"/>
    <col min="14344" max="14344" width="9.5" style="31" customWidth="1"/>
    <col min="14345" max="14345" width="9.33203125" style="31"/>
    <col min="14346" max="14346" width="13.6640625" style="31" bestFit="1" customWidth="1"/>
    <col min="14347" max="14592" width="9.33203125" style="31"/>
    <col min="14593" max="14593" width="4" style="31" customWidth="1"/>
    <col min="14594" max="14594" width="27.1640625" style="31" bestFit="1" customWidth="1"/>
    <col min="14595" max="14595" width="13.6640625" style="31" bestFit="1" customWidth="1"/>
    <col min="14596" max="14597" width="11" style="31" bestFit="1" customWidth="1"/>
    <col min="14598" max="14599" width="9.5" style="31" bestFit="1" customWidth="1"/>
    <col min="14600" max="14600" width="9.5" style="31" customWidth="1"/>
    <col min="14601" max="14601" width="9.33203125" style="31"/>
    <col min="14602" max="14602" width="13.6640625" style="31" bestFit="1" customWidth="1"/>
    <col min="14603" max="14848" width="9.33203125" style="31"/>
    <col min="14849" max="14849" width="4" style="31" customWidth="1"/>
    <col min="14850" max="14850" width="27.1640625" style="31" bestFit="1" customWidth="1"/>
    <col min="14851" max="14851" width="13.6640625" style="31" bestFit="1" customWidth="1"/>
    <col min="14852" max="14853" width="11" style="31" bestFit="1" customWidth="1"/>
    <col min="14854" max="14855" width="9.5" style="31" bestFit="1" customWidth="1"/>
    <col min="14856" max="14856" width="9.5" style="31" customWidth="1"/>
    <col min="14857" max="14857" width="9.33203125" style="31"/>
    <col min="14858" max="14858" width="13.6640625" style="31" bestFit="1" customWidth="1"/>
    <col min="14859" max="15104" width="9.33203125" style="31"/>
    <col min="15105" max="15105" width="4" style="31" customWidth="1"/>
    <col min="15106" max="15106" width="27.1640625" style="31" bestFit="1" customWidth="1"/>
    <col min="15107" max="15107" width="13.6640625" style="31" bestFit="1" customWidth="1"/>
    <col min="15108" max="15109" width="11" style="31" bestFit="1" customWidth="1"/>
    <col min="15110" max="15111" width="9.5" style="31" bestFit="1" customWidth="1"/>
    <col min="15112" max="15112" width="9.5" style="31" customWidth="1"/>
    <col min="15113" max="15113" width="9.33203125" style="31"/>
    <col min="15114" max="15114" width="13.6640625" style="31" bestFit="1" customWidth="1"/>
    <col min="15115" max="15360" width="9.33203125" style="31"/>
    <col min="15361" max="15361" width="4" style="31" customWidth="1"/>
    <col min="15362" max="15362" width="27.1640625" style="31" bestFit="1" customWidth="1"/>
    <col min="15363" max="15363" width="13.6640625" style="31" bestFit="1" customWidth="1"/>
    <col min="15364" max="15365" width="11" style="31" bestFit="1" customWidth="1"/>
    <col min="15366" max="15367" width="9.5" style="31" bestFit="1" customWidth="1"/>
    <col min="15368" max="15368" width="9.5" style="31" customWidth="1"/>
    <col min="15369" max="15369" width="9.33203125" style="31"/>
    <col min="15370" max="15370" width="13.6640625" style="31" bestFit="1" customWidth="1"/>
    <col min="15371" max="15616" width="9.33203125" style="31"/>
    <col min="15617" max="15617" width="4" style="31" customWidth="1"/>
    <col min="15618" max="15618" width="27.1640625" style="31" bestFit="1" customWidth="1"/>
    <col min="15619" max="15619" width="13.6640625" style="31" bestFit="1" customWidth="1"/>
    <col min="15620" max="15621" width="11" style="31" bestFit="1" customWidth="1"/>
    <col min="15622" max="15623" width="9.5" style="31" bestFit="1" customWidth="1"/>
    <col min="15624" max="15624" width="9.5" style="31" customWidth="1"/>
    <col min="15625" max="15625" width="9.33203125" style="31"/>
    <col min="15626" max="15626" width="13.6640625" style="31" bestFit="1" customWidth="1"/>
    <col min="15627" max="15872" width="9.33203125" style="31"/>
    <col min="15873" max="15873" width="4" style="31" customWidth="1"/>
    <col min="15874" max="15874" width="27.1640625" style="31" bestFit="1" customWidth="1"/>
    <col min="15875" max="15875" width="13.6640625" style="31" bestFit="1" customWidth="1"/>
    <col min="15876" max="15877" width="11" style="31" bestFit="1" customWidth="1"/>
    <col min="15878" max="15879" width="9.5" style="31" bestFit="1" customWidth="1"/>
    <col min="15880" max="15880" width="9.5" style="31" customWidth="1"/>
    <col min="15881" max="15881" width="9.33203125" style="31"/>
    <col min="15882" max="15882" width="13.6640625" style="31" bestFit="1" customWidth="1"/>
    <col min="15883" max="16128" width="9.33203125" style="31"/>
    <col min="16129" max="16129" width="4" style="31" customWidth="1"/>
    <col min="16130" max="16130" width="27.1640625" style="31" bestFit="1" customWidth="1"/>
    <col min="16131" max="16131" width="13.6640625" style="31" bestFit="1" customWidth="1"/>
    <col min="16132" max="16133" width="11" style="31" bestFit="1" customWidth="1"/>
    <col min="16134" max="16135" width="9.5" style="31" bestFit="1" customWidth="1"/>
    <col min="16136" max="16136" width="9.5" style="31" customWidth="1"/>
    <col min="16137" max="16137" width="9.33203125" style="31"/>
    <col min="16138" max="16138" width="13.6640625" style="31" bestFit="1" customWidth="1"/>
    <col min="16139" max="16384" width="9.33203125" style="31"/>
  </cols>
  <sheetData>
    <row r="1" spans="1:10">
      <c r="A1" s="31" t="s">
        <v>305</v>
      </c>
    </row>
    <row r="3" spans="1:10">
      <c r="A3" s="32"/>
      <c r="B3" s="33"/>
      <c r="C3" s="401" t="s">
        <v>306</v>
      </c>
      <c r="D3" s="623" t="s">
        <v>307</v>
      </c>
      <c r="E3" s="624"/>
      <c r="F3" s="623" t="s">
        <v>308</v>
      </c>
      <c r="G3" s="625"/>
      <c r="H3" s="625"/>
      <c r="I3" s="624"/>
      <c r="J3" s="63" t="s">
        <v>306</v>
      </c>
    </row>
    <row r="4" spans="1:10">
      <c r="A4" s="64"/>
      <c r="B4" s="41"/>
      <c r="C4" s="60" t="s">
        <v>309</v>
      </c>
      <c r="D4" s="63" t="s">
        <v>310</v>
      </c>
      <c r="E4" s="63" t="s">
        <v>311</v>
      </c>
      <c r="F4" s="63" t="s">
        <v>310</v>
      </c>
      <c r="G4" s="63" t="s">
        <v>311</v>
      </c>
      <c r="H4" s="63" t="s">
        <v>73</v>
      </c>
      <c r="I4" s="63" t="s">
        <v>312</v>
      </c>
      <c r="J4" s="60" t="s">
        <v>313</v>
      </c>
    </row>
    <row r="5" spans="1:10">
      <c r="A5" s="402"/>
      <c r="B5" s="65"/>
      <c r="C5" s="61" t="s">
        <v>314</v>
      </c>
      <c r="D5" s="61" t="s">
        <v>315</v>
      </c>
      <c r="E5" s="61" t="s">
        <v>316</v>
      </c>
      <c r="F5" s="61" t="s">
        <v>317</v>
      </c>
      <c r="G5" s="61" t="s">
        <v>318</v>
      </c>
      <c r="H5" s="61" t="s">
        <v>319</v>
      </c>
      <c r="I5" s="61" t="s">
        <v>320</v>
      </c>
      <c r="J5" s="61" t="s">
        <v>321</v>
      </c>
    </row>
    <row r="6" spans="1:10">
      <c r="A6" s="108">
        <v>1</v>
      </c>
      <c r="B6" s="56" t="s">
        <v>0</v>
      </c>
      <c r="C6" s="63" t="str">
        <f>+IF(データ入力表!$D$54="購入者価格",データ入力表!E14,"")</f>
        <v/>
      </c>
      <c r="D6" s="28">
        <f>マージン!C4</f>
        <v>0.260828</v>
      </c>
      <c r="E6" s="28">
        <f>マージン!D4</f>
        <v>4.0828999999999997E-2</v>
      </c>
      <c r="F6" s="63" t="str">
        <f>+IF(データ入力表!$D$54="購入者価格",$C6*D6,"")</f>
        <v/>
      </c>
      <c r="G6" s="63" t="str">
        <f>+IF(データ入力表!$D$54="購入者価格",$C6*E6,"")</f>
        <v/>
      </c>
      <c r="H6" s="63">
        <f>SUM(F6:G6)</f>
        <v>0</v>
      </c>
      <c r="I6" s="63"/>
      <c r="J6" s="63">
        <f>+IF(データ入力表!$D$54="購入者価格",C6-H6+I6,データ入力表!E14)</f>
        <v>0</v>
      </c>
    </row>
    <row r="7" spans="1:10">
      <c r="A7" s="108">
        <v>2</v>
      </c>
      <c r="B7" s="56" t="s">
        <v>1</v>
      </c>
      <c r="C7" s="60" t="str">
        <f>+IF(データ入力表!$D$54="購入者価格",データ入力表!E15,"")</f>
        <v/>
      </c>
      <c r="D7" s="3">
        <f>マージン!C5</f>
        <v>0.217977</v>
      </c>
      <c r="E7" s="3">
        <f>マージン!D5</f>
        <v>3.1805E-2</v>
      </c>
      <c r="F7" s="60" t="str">
        <f>+IF(データ入力表!$D$54="購入者価格",$C7*D7,"")</f>
        <v/>
      </c>
      <c r="G7" s="60" t="str">
        <f>+IF(データ入力表!$D$54="購入者価格",$C7*E7,"")</f>
        <v/>
      </c>
      <c r="H7" s="60">
        <f t="shared" ref="H7:H41" si="0">SUM(F7:G7)</f>
        <v>0</v>
      </c>
      <c r="I7" s="60"/>
      <c r="J7" s="60">
        <f>+IF(データ入力表!$D$54="購入者価格",C7-H7+I7,データ入力表!E15)</f>
        <v>0</v>
      </c>
    </row>
    <row r="8" spans="1:10">
      <c r="A8" s="108">
        <v>3</v>
      </c>
      <c r="B8" s="56" t="s">
        <v>2</v>
      </c>
      <c r="C8" s="60" t="str">
        <f>+IF(データ入力表!$D$54="購入者価格",データ入力表!E16,"")</f>
        <v/>
      </c>
      <c r="D8" s="3">
        <f>マージン!C6</f>
        <v>0.24929999999999999</v>
      </c>
      <c r="E8" s="3">
        <f>マージン!D6</f>
        <v>3.3307999999999997E-2</v>
      </c>
      <c r="F8" s="60" t="str">
        <f>+IF(データ入力表!$D$54="購入者価格",$C8*D8,"")</f>
        <v/>
      </c>
      <c r="G8" s="60" t="str">
        <f>+IF(データ入力表!$D$54="購入者価格",$C8*E8,"")</f>
        <v/>
      </c>
      <c r="H8" s="60">
        <f t="shared" si="0"/>
        <v>0</v>
      </c>
      <c r="I8" s="60"/>
      <c r="J8" s="60">
        <f>+IF(データ入力表!$D$54="購入者価格",C8-H8+I8,データ入力表!E16)</f>
        <v>0</v>
      </c>
    </row>
    <row r="9" spans="1:10">
      <c r="A9" s="108">
        <v>6</v>
      </c>
      <c r="B9" s="56" t="s">
        <v>3</v>
      </c>
      <c r="C9" s="60" t="str">
        <f>+IF(データ入力表!$D$54="購入者価格",データ入力表!E17,"")</f>
        <v/>
      </c>
      <c r="D9" s="3">
        <f>マージン!C7</f>
        <v>2.2527999999999999E-2</v>
      </c>
      <c r="E9" s="3">
        <f>マージン!D7</f>
        <v>6.6403000000000004E-2</v>
      </c>
      <c r="F9" s="60" t="str">
        <f>+IF(データ入力表!$D$54="購入者価格",$C9*D9,"")</f>
        <v/>
      </c>
      <c r="G9" s="60" t="str">
        <f>+IF(データ入力表!$D$54="購入者価格",$C9*E9,"")</f>
        <v/>
      </c>
      <c r="H9" s="60">
        <f t="shared" si="0"/>
        <v>0</v>
      </c>
      <c r="I9" s="60"/>
      <c r="J9" s="60">
        <f>+IF(データ入力表!$D$54="購入者価格",C9-H9+I9,データ入力表!E17)</f>
        <v>0</v>
      </c>
    </row>
    <row r="10" spans="1:10">
      <c r="A10" s="108">
        <v>11</v>
      </c>
      <c r="B10" s="56" t="s">
        <v>4</v>
      </c>
      <c r="C10" s="60" t="str">
        <f>+IF(データ入力表!$D$54="購入者価格",データ入力表!E18,"")</f>
        <v/>
      </c>
      <c r="D10" s="3">
        <f>マージン!C8</f>
        <v>0.322575</v>
      </c>
      <c r="E10" s="3">
        <f>マージン!D8</f>
        <v>3.2170999999999998E-2</v>
      </c>
      <c r="F10" s="60" t="str">
        <f>+IF(データ入力表!$D$54="購入者価格",$C10*D10,"")</f>
        <v/>
      </c>
      <c r="G10" s="60" t="str">
        <f>+IF(データ入力表!$D$54="購入者価格",$C10*E10,"")</f>
        <v/>
      </c>
      <c r="H10" s="60">
        <f t="shared" si="0"/>
        <v>0</v>
      </c>
      <c r="I10" s="60"/>
      <c r="J10" s="60">
        <f>+IF(データ入力表!$D$54="購入者価格",C10-H10+I10,データ入力表!E18)</f>
        <v>0</v>
      </c>
    </row>
    <row r="11" spans="1:10">
      <c r="A11" s="80">
        <v>15</v>
      </c>
      <c r="B11" s="57" t="s">
        <v>5</v>
      </c>
      <c r="C11" s="67" t="str">
        <f>+IF(データ入力表!$D$54="購入者価格",データ入力表!E19,"")</f>
        <v/>
      </c>
      <c r="D11" s="5">
        <f>マージン!C9</f>
        <v>0.43944899999999998</v>
      </c>
      <c r="E11" s="5">
        <f>マージン!D9</f>
        <v>2.4549000000000001E-2</v>
      </c>
      <c r="F11" s="67" t="str">
        <f>+IF(データ入力表!$D$54="購入者価格",$C11*D11,"")</f>
        <v/>
      </c>
      <c r="G11" s="67" t="str">
        <f>+IF(データ入力表!$D$54="購入者価格",$C11*E11,"")</f>
        <v/>
      </c>
      <c r="H11" s="67">
        <f t="shared" si="0"/>
        <v>0</v>
      </c>
      <c r="I11" s="67"/>
      <c r="J11" s="67">
        <f>+IF(データ入力表!$D$54="購入者価格",C11-H11+I11,データ入力表!E19)</f>
        <v>0</v>
      </c>
    </row>
    <row r="12" spans="1:10">
      <c r="A12" s="108">
        <v>16</v>
      </c>
      <c r="B12" s="56" t="s">
        <v>6</v>
      </c>
      <c r="C12" s="60" t="str">
        <f>+IF(データ入力表!$D$54="購入者価格",データ入力表!E20,"")</f>
        <v/>
      </c>
      <c r="D12" s="3">
        <f>マージン!C10</f>
        <v>0.23349700000000001</v>
      </c>
      <c r="E12" s="3">
        <f>マージン!D10</f>
        <v>5.8004E-2</v>
      </c>
      <c r="F12" s="60" t="str">
        <f>+IF(データ入力表!$D$54="購入者価格",$C12*D12,"")</f>
        <v/>
      </c>
      <c r="G12" s="60" t="str">
        <f>+IF(データ入力表!$D$54="購入者価格",$C12*E12,"")</f>
        <v/>
      </c>
      <c r="H12" s="60">
        <f t="shared" si="0"/>
        <v>0</v>
      </c>
      <c r="I12" s="60"/>
      <c r="J12" s="60">
        <f>+IF(データ入力表!$D$54="購入者価格",C12-H12+I12,データ入力表!E20)</f>
        <v>0</v>
      </c>
    </row>
    <row r="13" spans="1:10">
      <c r="A13" s="108">
        <v>20</v>
      </c>
      <c r="B13" s="56" t="s">
        <v>7</v>
      </c>
      <c r="C13" s="60" t="str">
        <f>+IF(データ入力表!$D$54="購入者価格",データ入力表!E21,"")</f>
        <v/>
      </c>
      <c r="D13" s="3">
        <f>マージン!C11</f>
        <v>0.200295</v>
      </c>
      <c r="E13" s="3">
        <f>マージン!D11</f>
        <v>2.6939000000000001E-2</v>
      </c>
      <c r="F13" s="60" t="str">
        <f>+IF(データ入力表!$D$54="購入者価格",$C13*D13,"")</f>
        <v/>
      </c>
      <c r="G13" s="60" t="str">
        <f>+IF(データ入力表!$D$54="購入者価格",$C13*E13,"")</f>
        <v/>
      </c>
      <c r="H13" s="60">
        <f t="shared" si="0"/>
        <v>0</v>
      </c>
      <c r="I13" s="60"/>
      <c r="J13" s="60">
        <f>+IF(データ入力表!$D$54="購入者価格",C13-H13+I13,データ入力表!E21)</f>
        <v>0</v>
      </c>
    </row>
    <row r="14" spans="1:10">
      <c r="A14" s="108">
        <v>21</v>
      </c>
      <c r="B14" s="56" t="s">
        <v>8</v>
      </c>
      <c r="C14" s="60" t="str">
        <f>+IF(データ入力表!$D$54="購入者価格",データ入力表!E22,"")</f>
        <v/>
      </c>
      <c r="D14" s="3">
        <f>マージン!C12</f>
        <v>0.19636400000000001</v>
      </c>
      <c r="E14" s="3">
        <f>マージン!D12</f>
        <v>2.1218999999999998E-2</v>
      </c>
      <c r="F14" s="60" t="str">
        <f>+IF(データ入力表!$D$54="購入者価格",$C14*D14,"")</f>
        <v/>
      </c>
      <c r="G14" s="60" t="str">
        <f>+IF(データ入力表!$D$54="購入者価格",$C14*E14,"")</f>
        <v/>
      </c>
      <c r="H14" s="60">
        <f t="shared" si="0"/>
        <v>0</v>
      </c>
      <c r="I14" s="60"/>
      <c r="J14" s="60">
        <f>+IF(データ入力表!$D$54="購入者価格",C14-H14+I14,データ入力表!E22)</f>
        <v>0</v>
      </c>
    </row>
    <row r="15" spans="1:10">
      <c r="A15" s="81">
        <v>25</v>
      </c>
      <c r="B15" s="58" t="s">
        <v>9</v>
      </c>
      <c r="C15" s="68" t="str">
        <f>+IF(データ入力表!$D$54="購入者価格",データ入力表!E23,"")</f>
        <v/>
      </c>
      <c r="D15" s="6">
        <f>マージン!C13</f>
        <v>0.174404</v>
      </c>
      <c r="E15" s="6">
        <f>マージン!D13</f>
        <v>5.2554999999999998E-2</v>
      </c>
      <c r="F15" s="68" t="str">
        <f>+IF(データ入力表!$D$54="購入者価格",$C15*D15,"")</f>
        <v/>
      </c>
      <c r="G15" s="68" t="str">
        <f>+IF(データ入力表!$D$54="購入者価格",$C15*E15,"")</f>
        <v/>
      </c>
      <c r="H15" s="68">
        <f t="shared" si="0"/>
        <v>0</v>
      </c>
      <c r="I15" s="68"/>
      <c r="J15" s="68">
        <f>+IF(データ入力表!$D$54="購入者価格",C15-H15+I15,データ入力表!E23)</f>
        <v>0</v>
      </c>
    </row>
    <row r="16" spans="1:10">
      <c r="A16" s="108">
        <v>26</v>
      </c>
      <c r="B16" s="56" t="s">
        <v>10</v>
      </c>
      <c r="C16" s="60" t="str">
        <f>+IF(データ入力表!$D$54="購入者価格",データ入力表!E24,"")</f>
        <v/>
      </c>
      <c r="D16" s="3">
        <f>マージン!C14</f>
        <v>5.9151000000000002E-2</v>
      </c>
      <c r="E16" s="3">
        <f>マージン!D14</f>
        <v>2.7078000000000001E-2</v>
      </c>
      <c r="F16" s="60" t="str">
        <f>+IF(データ入力表!$D$54="購入者価格",$C16*D16,"")</f>
        <v/>
      </c>
      <c r="G16" s="60" t="str">
        <f>+IF(データ入力表!$D$54="購入者価格",$C16*E16,"")</f>
        <v/>
      </c>
      <c r="H16" s="60">
        <f t="shared" si="0"/>
        <v>0</v>
      </c>
      <c r="I16" s="60"/>
      <c r="J16" s="60">
        <f>+IF(データ入力表!$D$54="購入者価格",C16-H16+I16,データ入力表!E24)</f>
        <v>0</v>
      </c>
    </row>
    <row r="17" spans="1:10">
      <c r="A17" s="108">
        <v>27</v>
      </c>
      <c r="B17" s="56" t="s">
        <v>11</v>
      </c>
      <c r="C17" s="60" t="str">
        <f>+IF(データ入力表!$D$54="購入者価格",データ入力表!E25,"")</f>
        <v/>
      </c>
      <c r="D17" s="3">
        <f>マージン!C15</f>
        <v>0.101621</v>
      </c>
      <c r="E17" s="3">
        <f>マージン!D15</f>
        <v>2.9412000000000001E-2</v>
      </c>
      <c r="F17" s="60" t="str">
        <f>+IF(データ入力表!$D$54="購入者価格",$C17*D17,"")</f>
        <v/>
      </c>
      <c r="G17" s="60" t="str">
        <f>+IF(データ入力表!$D$54="購入者価格",$C17*E17,"")</f>
        <v/>
      </c>
      <c r="H17" s="60">
        <f t="shared" si="0"/>
        <v>0</v>
      </c>
      <c r="I17" s="60"/>
      <c r="J17" s="60">
        <f>+IF(データ入力表!$D$54="購入者価格",C17-H17+I17,データ入力表!E25)</f>
        <v>0</v>
      </c>
    </row>
    <row r="18" spans="1:10">
      <c r="A18" s="108">
        <v>28</v>
      </c>
      <c r="B18" s="56" t="s">
        <v>12</v>
      </c>
      <c r="C18" s="60" t="str">
        <f>+IF(データ入力表!$D$54="購入者価格",データ入力表!E26,"")</f>
        <v/>
      </c>
      <c r="D18" s="3">
        <f>マージン!C16</f>
        <v>0.13281599999999999</v>
      </c>
      <c r="E18" s="3">
        <f>マージン!D16</f>
        <v>4.3831000000000002E-2</v>
      </c>
      <c r="F18" s="60" t="str">
        <f>+IF(データ入力表!$D$54="購入者価格",$C18*D18,"")</f>
        <v/>
      </c>
      <c r="G18" s="60" t="str">
        <f>+IF(データ入力表!$D$54="購入者価格",$C18*E18,"")</f>
        <v/>
      </c>
      <c r="H18" s="60">
        <f t="shared" si="0"/>
        <v>0</v>
      </c>
      <c r="I18" s="60"/>
      <c r="J18" s="60">
        <f>+IF(データ入力表!$D$54="購入者価格",C18-H18+I18,データ入力表!E26)</f>
        <v>0</v>
      </c>
    </row>
    <row r="19" spans="1:10">
      <c r="A19" s="108">
        <v>29</v>
      </c>
      <c r="B19" s="56" t="s">
        <v>13</v>
      </c>
      <c r="C19" s="60" t="str">
        <f>+IF(データ入力表!$D$54="購入者価格",データ入力表!E27,"")</f>
        <v/>
      </c>
      <c r="D19" s="3">
        <f>マージン!C17</f>
        <v>0.129495</v>
      </c>
      <c r="E19" s="3">
        <f>マージン!D17</f>
        <v>1.2626E-2</v>
      </c>
      <c r="F19" s="60" t="str">
        <f>+IF(データ入力表!$D$54="購入者価格",$C19*D19,"")</f>
        <v/>
      </c>
      <c r="G19" s="60" t="str">
        <f>+IF(データ入力表!$D$54="購入者価格",$C19*E19,"")</f>
        <v/>
      </c>
      <c r="H19" s="60">
        <f t="shared" si="0"/>
        <v>0</v>
      </c>
      <c r="I19" s="60"/>
      <c r="J19" s="60">
        <f>+IF(データ入力表!$D$54="購入者価格",C19-H19+I19,データ入力表!E27)</f>
        <v>0</v>
      </c>
    </row>
    <row r="20" spans="1:10">
      <c r="A20" s="108">
        <v>32</v>
      </c>
      <c r="B20" s="56" t="s">
        <v>16</v>
      </c>
      <c r="C20" s="60" t="str">
        <f>+IF(データ入力表!$D$54="購入者価格",データ入力表!E28,"")</f>
        <v/>
      </c>
      <c r="D20" s="3">
        <f>マージン!C18</f>
        <v>5.8937000000000003E-2</v>
      </c>
      <c r="E20" s="3">
        <f>マージン!D18</f>
        <v>9.5119999999999996E-3</v>
      </c>
      <c r="F20" s="60" t="str">
        <f>+IF(データ入力表!$D$54="購入者価格",$C20*D20,"")</f>
        <v/>
      </c>
      <c r="G20" s="60" t="str">
        <f>+IF(データ入力表!$D$54="購入者価格",$C20*E20,"")</f>
        <v/>
      </c>
      <c r="H20" s="60">
        <f t="shared" si="0"/>
        <v>0</v>
      </c>
      <c r="I20" s="60"/>
      <c r="J20" s="60">
        <f>+IF(データ入力表!$D$54="購入者価格",C20-H20+I20,データ入力表!E28)</f>
        <v>0</v>
      </c>
    </row>
    <row r="21" spans="1:10">
      <c r="A21" s="80">
        <v>33</v>
      </c>
      <c r="B21" s="57" t="s">
        <v>14</v>
      </c>
      <c r="C21" s="67" t="str">
        <f>+IF(データ入力表!$D$54="購入者価格",データ入力表!E29,"")</f>
        <v/>
      </c>
      <c r="D21" s="5">
        <f>マージン!C19</f>
        <v>0.17344699999999999</v>
      </c>
      <c r="E21" s="5">
        <f>マージン!D19</f>
        <v>9.1140000000000006E-3</v>
      </c>
      <c r="F21" s="67" t="str">
        <f>+IF(データ入力表!$D$54="購入者価格",$C21*D21,"")</f>
        <v/>
      </c>
      <c r="G21" s="67" t="str">
        <f>+IF(データ入力表!$D$54="購入者価格",$C21*E21,"")</f>
        <v/>
      </c>
      <c r="H21" s="67">
        <f t="shared" si="0"/>
        <v>0</v>
      </c>
      <c r="I21" s="67"/>
      <c r="J21" s="67">
        <f>+IF(データ入力表!$D$54="購入者価格",C21-H21+I21,データ入力表!E29)</f>
        <v>0</v>
      </c>
    </row>
    <row r="22" spans="1:10">
      <c r="A22" s="108">
        <v>34</v>
      </c>
      <c r="B22" s="56" t="s">
        <v>15</v>
      </c>
      <c r="C22" s="60" t="str">
        <f>+IF(データ入力表!$D$54="購入者価格",データ入力表!E30,"")</f>
        <v/>
      </c>
      <c r="D22" s="3">
        <f>マージン!C20</f>
        <v>0.17793400000000001</v>
      </c>
      <c r="E22" s="3">
        <f>マージン!D20</f>
        <v>7.9089999999999994E-3</v>
      </c>
      <c r="F22" s="60" t="str">
        <f>+IF(データ入力表!$D$54="購入者価格",$C22*D22,"")</f>
        <v/>
      </c>
      <c r="G22" s="60" t="str">
        <f>+IF(データ入力表!$D$54="購入者価格",$C22*E22,"")</f>
        <v/>
      </c>
      <c r="H22" s="60">
        <f t="shared" si="0"/>
        <v>0</v>
      </c>
      <c r="I22" s="60"/>
      <c r="J22" s="60">
        <f>+IF(データ入力表!$D$54="購入者価格",C22-H22+I22,データ入力表!E30)</f>
        <v>0</v>
      </c>
    </row>
    <row r="23" spans="1:10">
      <c r="A23" s="108">
        <v>35</v>
      </c>
      <c r="B23" s="56" t="s">
        <v>17</v>
      </c>
      <c r="C23" s="60" t="str">
        <f>+IF(データ入力表!$D$54="購入者価格",データ入力表!E31,"")</f>
        <v/>
      </c>
      <c r="D23" s="3">
        <f>マージン!C21</f>
        <v>8.6643999999999999E-2</v>
      </c>
      <c r="E23" s="3">
        <f>マージン!D21</f>
        <v>1.5744000000000001E-2</v>
      </c>
      <c r="F23" s="60" t="str">
        <f>+IF(データ入力表!$D$54="購入者価格",$C23*D23,"")</f>
        <v/>
      </c>
      <c r="G23" s="60" t="str">
        <f>+IF(データ入力表!$D$54="購入者価格",$C23*E23,"")</f>
        <v/>
      </c>
      <c r="H23" s="60">
        <f t="shared" si="0"/>
        <v>0</v>
      </c>
      <c r="I23" s="60"/>
      <c r="J23" s="60">
        <f>+IF(データ入力表!$D$54="購入者価格",C23-H23+I23,データ入力表!E31)</f>
        <v>0</v>
      </c>
    </row>
    <row r="24" spans="1:10">
      <c r="A24" s="108">
        <v>39</v>
      </c>
      <c r="B24" s="56" t="s">
        <v>18</v>
      </c>
      <c r="C24" s="60" t="str">
        <f>+IF(データ入力表!$D$54="購入者価格",データ入力表!E32,"")</f>
        <v/>
      </c>
      <c r="D24" s="3">
        <f>マージン!C22</f>
        <v>0.249781</v>
      </c>
      <c r="E24" s="3">
        <f>マージン!D22</f>
        <v>3.3061E-2</v>
      </c>
      <c r="F24" s="60" t="str">
        <f>+IF(データ入力表!$D$54="購入者価格",$C24*D24,"")</f>
        <v/>
      </c>
      <c r="G24" s="60" t="str">
        <f>+IF(データ入力表!$D$54="購入者価格",$C24*E24,"")</f>
        <v/>
      </c>
      <c r="H24" s="60">
        <f t="shared" si="0"/>
        <v>0</v>
      </c>
      <c r="I24" s="60"/>
      <c r="J24" s="60">
        <f>+IF(データ入力表!$D$54="購入者価格",C24-H24+I24,データ入力表!E32)</f>
        <v>0</v>
      </c>
    </row>
    <row r="25" spans="1:10">
      <c r="A25" s="81">
        <v>41</v>
      </c>
      <c r="B25" s="58" t="s">
        <v>19</v>
      </c>
      <c r="C25" s="68" t="str">
        <f>+IF(データ入力表!$D$54="購入者価格",データ入力表!E33,"")</f>
        <v/>
      </c>
      <c r="D25" s="6">
        <f>マージン!C23</f>
        <v>0</v>
      </c>
      <c r="E25" s="6">
        <f>マージン!D23</f>
        <v>0</v>
      </c>
      <c r="F25" s="68" t="str">
        <f>+IF(データ入力表!$D$54="購入者価格",$C25*D25,"")</f>
        <v/>
      </c>
      <c r="G25" s="68" t="str">
        <f>+IF(データ入力表!$D$54="購入者価格",$C25*E25,"")</f>
        <v/>
      </c>
      <c r="H25" s="68">
        <f t="shared" si="0"/>
        <v>0</v>
      </c>
      <c r="I25" s="68"/>
      <c r="J25" s="68">
        <f>+IF(データ入力表!$D$54="購入者価格",C25-H25+I25,データ入力表!E33)</f>
        <v>0</v>
      </c>
    </row>
    <row r="26" spans="1:10">
      <c r="A26" s="108">
        <v>46</v>
      </c>
      <c r="B26" s="56" t="s">
        <v>20</v>
      </c>
      <c r="C26" s="60" t="str">
        <f>+IF(データ入力表!$D$54="購入者価格",データ入力表!E34,"")</f>
        <v/>
      </c>
      <c r="D26" s="3">
        <f>マージン!C24</f>
        <v>0</v>
      </c>
      <c r="E26" s="3">
        <f>マージン!D24</f>
        <v>0</v>
      </c>
      <c r="F26" s="60" t="str">
        <f>+IF(データ入力表!$D$54="購入者価格",$C26*D26,"")</f>
        <v/>
      </c>
      <c r="G26" s="60" t="str">
        <f>+IF(データ入力表!$D$54="購入者価格",$C26*E26,"")</f>
        <v/>
      </c>
      <c r="H26" s="60">
        <f t="shared" si="0"/>
        <v>0</v>
      </c>
      <c r="I26" s="60"/>
      <c r="J26" s="60">
        <f>+IF(データ入力表!$D$54="購入者価格",C26-H26+I26,データ入力表!E34)</f>
        <v>0</v>
      </c>
    </row>
    <row r="27" spans="1:10">
      <c r="A27" s="108">
        <v>47</v>
      </c>
      <c r="B27" s="56" t="s">
        <v>168</v>
      </c>
      <c r="C27" s="60" t="str">
        <f>+IF(データ入力表!$D$54="購入者価格",データ入力表!E35,"")</f>
        <v/>
      </c>
      <c r="D27" s="3">
        <f>マージン!C25</f>
        <v>0</v>
      </c>
      <c r="E27" s="3">
        <f>マージン!D25</f>
        <v>0</v>
      </c>
      <c r="F27" s="60" t="str">
        <f>+IF(データ入力表!$D$54="購入者価格",$C27*D27,"")</f>
        <v/>
      </c>
      <c r="G27" s="60" t="str">
        <f>+IF(データ入力表!$D$54="購入者価格",$C27*E27,"")</f>
        <v/>
      </c>
      <c r="H27" s="60">
        <f t="shared" si="0"/>
        <v>0</v>
      </c>
      <c r="I27" s="60"/>
      <c r="J27" s="60">
        <f>+IF(データ入力表!$D$54="購入者価格",C27-H27+I27,データ入力表!E35)</f>
        <v>0</v>
      </c>
    </row>
    <row r="28" spans="1:10">
      <c r="A28" s="108">
        <v>48</v>
      </c>
      <c r="B28" s="56" t="s">
        <v>169</v>
      </c>
      <c r="C28" s="60" t="str">
        <f>+IF(データ入力表!$D$54="購入者価格",データ入力表!E36,"")</f>
        <v/>
      </c>
      <c r="D28" s="3">
        <f>マージン!C26</f>
        <v>0</v>
      </c>
      <c r="E28" s="3">
        <f>マージン!D26</f>
        <v>0</v>
      </c>
      <c r="F28" s="60" t="str">
        <f>+IF(データ入力表!$D$54="購入者価格",$C28*D28,"")</f>
        <v/>
      </c>
      <c r="G28" s="60" t="str">
        <f>+IF(データ入力表!$D$54="購入者価格",$C28*E28,"")</f>
        <v/>
      </c>
      <c r="H28" s="60">
        <f t="shared" si="0"/>
        <v>0</v>
      </c>
      <c r="I28" s="60"/>
      <c r="J28" s="60">
        <f>+IF(データ入力表!$D$54="購入者価格",C28-H28+I28,データ入力表!E36)</f>
        <v>0</v>
      </c>
    </row>
    <row r="29" spans="1:10">
      <c r="A29" s="108">
        <v>51</v>
      </c>
      <c r="B29" s="56" t="s">
        <v>21</v>
      </c>
      <c r="C29" s="60" t="str">
        <f>+IF(データ入力表!$D$54="購入者価格",データ入力表!E37,"")</f>
        <v/>
      </c>
      <c r="D29" s="403"/>
      <c r="E29" s="3">
        <f>マージン!D27</f>
        <v>0</v>
      </c>
      <c r="F29" s="404"/>
      <c r="G29" s="60" t="str">
        <f>+IF(データ入力表!$D$54="購入者価格",$C29*E29,"")</f>
        <v/>
      </c>
      <c r="H29" s="60">
        <f t="shared" si="0"/>
        <v>0</v>
      </c>
      <c r="I29" s="60">
        <f>+F42</f>
        <v>0</v>
      </c>
      <c r="J29" s="60">
        <f>+IF(データ入力表!$D$54="購入者価格",C29-H29+I29,データ入力表!E37)</f>
        <v>0</v>
      </c>
    </row>
    <row r="30" spans="1:10">
      <c r="A30" s="108">
        <v>53</v>
      </c>
      <c r="B30" s="56" t="s">
        <v>22</v>
      </c>
      <c r="C30" s="60" t="str">
        <f>+IF(データ入力表!$D$54="購入者価格",データ入力表!E38,"")</f>
        <v/>
      </c>
      <c r="D30" s="3">
        <f>マージン!C28</f>
        <v>0</v>
      </c>
      <c r="E30" s="3">
        <f>マージン!D28</f>
        <v>0</v>
      </c>
      <c r="F30" s="60" t="str">
        <f>+IF(データ入力表!$D$54="購入者価格",$C30*D30,"")</f>
        <v/>
      </c>
      <c r="G30" s="60" t="str">
        <f>+IF(データ入力表!$D$54="購入者価格",$C30*E30,"")</f>
        <v/>
      </c>
      <c r="H30" s="60">
        <f t="shared" si="0"/>
        <v>0</v>
      </c>
      <c r="I30" s="60"/>
      <c r="J30" s="60">
        <f>+IF(データ入力表!$D$54="購入者価格",C30-H30+I30,データ入力表!E38)</f>
        <v>0</v>
      </c>
    </row>
    <row r="31" spans="1:10">
      <c r="A31" s="80">
        <v>55</v>
      </c>
      <c r="B31" s="57" t="s">
        <v>23</v>
      </c>
      <c r="C31" s="67" t="str">
        <f>+IF(データ入力表!$D$54="購入者価格",データ入力表!E39,"")</f>
        <v/>
      </c>
      <c r="D31" s="5">
        <f>マージン!C29</f>
        <v>0</v>
      </c>
      <c r="E31" s="5">
        <f>マージン!D29</f>
        <v>0</v>
      </c>
      <c r="F31" s="67" t="str">
        <f>+IF(データ入力表!$D$54="購入者価格",$C31*D31,"")</f>
        <v/>
      </c>
      <c r="G31" s="67" t="str">
        <f>+IF(データ入力表!$D$54="購入者価格",$C31*E31,"")</f>
        <v/>
      </c>
      <c r="H31" s="67">
        <f t="shared" si="0"/>
        <v>0</v>
      </c>
      <c r="I31" s="67"/>
      <c r="J31" s="67">
        <f>+IF(データ入力表!$D$54="購入者価格",C31-H31+I31,データ入力表!E39)</f>
        <v>0</v>
      </c>
    </row>
    <row r="32" spans="1:10">
      <c r="A32" s="108">
        <v>57</v>
      </c>
      <c r="B32" s="56" t="s">
        <v>178</v>
      </c>
      <c r="C32" s="60" t="str">
        <f>+IF(データ入力表!$D$54="購入者価格",データ入力表!E40,"")</f>
        <v/>
      </c>
      <c r="D32" s="3">
        <f>マージン!C30</f>
        <v>0</v>
      </c>
      <c r="E32" s="403"/>
      <c r="F32" s="67" t="str">
        <f>+IF(データ入力表!$D$54="購入者価格",$C32*D32,"")</f>
        <v/>
      </c>
      <c r="G32" s="404"/>
      <c r="H32" s="60">
        <f t="shared" si="0"/>
        <v>0</v>
      </c>
      <c r="I32" s="60">
        <f>+G42</f>
        <v>0</v>
      </c>
      <c r="J32" s="60">
        <f>+IF(データ入力表!$D$54="購入者価格",C32-H32+I32,データ入力表!E40)</f>
        <v>0</v>
      </c>
    </row>
    <row r="33" spans="1:10">
      <c r="A33" s="108">
        <v>59</v>
      </c>
      <c r="B33" s="56" t="s">
        <v>25</v>
      </c>
      <c r="C33" s="60" t="str">
        <f>+IF(データ入力表!$D$54="購入者価格",データ入力表!E41,"")</f>
        <v/>
      </c>
      <c r="D33" s="3">
        <f>マージン!C31</f>
        <v>4.1769000000000001E-2</v>
      </c>
      <c r="E33" s="3">
        <f>マージン!D31</f>
        <v>4.1079999999999997E-3</v>
      </c>
      <c r="F33" s="60" t="str">
        <f>+IF(データ入力表!$D$54="購入者価格",$C33*D33,"")</f>
        <v/>
      </c>
      <c r="G33" s="60" t="str">
        <f>+IF(データ入力表!$D$54="購入者価格",$C33*E33,"")</f>
        <v/>
      </c>
      <c r="H33" s="60">
        <f t="shared" si="0"/>
        <v>0</v>
      </c>
      <c r="I33" s="60"/>
      <c r="J33" s="60">
        <f>+IF(データ入力表!$D$54="購入者価格",C33-H33+I33,データ入力表!E41)</f>
        <v>0</v>
      </c>
    </row>
    <row r="34" spans="1:10">
      <c r="A34" s="108">
        <v>61</v>
      </c>
      <c r="B34" s="56" t="s">
        <v>26</v>
      </c>
      <c r="C34" s="60" t="str">
        <f>+IF(データ入力表!$D$54="購入者価格",データ入力表!E42,"")</f>
        <v/>
      </c>
      <c r="D34" s="3">
        <f>マージン!C32</f>
        <v>0</v>
      </c>
      <c r="E34" s="3">
        <f>マージン!D32</f>
        <v>0</v>
      </c>
      <c r="F34" s="60" t="str">
        <f>+IF(データ入力表!$D$54="購入者価格",$C34*D34,"")</f>
        <v/>
      </c>
      <c r="G34" s="60" t="str">
        <f>+IF(データ入力表!$D$54="購入者価格",$C34*E34,"")</f>
        <v/>
      </c>
      <c r="H34" s="60">
        <f t="shared" si="0"/>
        <v>0</v>
      </c>
      <c r="I34" s="60"/>
      <c r="J34" s="60">
        <f>+IF(データ入力表!$D$54="購入者価格",C34-H34+I34,データ入力表!E42)</f>
        <v>0</v>
      </c>
    </row>
    <row r="35" spans="1:10">
      <c r="A35" s="81">
        <v>63</v>
      </c>
      <c r="B35" s="58" t="s">
        <v>27</v>
      </c>
      <c r="C35" s="68" t="str">
        <f>+IF(データ入力表!$D$54="購入者価格",データ入力表!E43,"")</f>
        <v/>
      </c>
      <c r="D35" s="6">
        <f>マージン!C33</f>
        <v>0</v>
      </c>
      <c r="E35" s="6">
        <f>マージン!D33</f>
        <v>1.4E-5</v>
      </c>
      <c r="F35" s="68" t="str">
        <f>+IF(データ入力表!$D$54="購入者価格",$C35*D35,"")</f>
        <v/>
      </c>
      <c r="G35" s="68" t="str">
        <f>+IF(データ入力表!$D$54="購入者価格",$C35*E35,"")</f>
        <v/>
      </c>
      <c r="H35" s="68">
        <f t="shared" si="0"/>
        <v>0</v>
      </c>
      <c r="I35" s="68"/>
      <c r="J35" s="68">
        <f>+IF(データ入力表!$D$54="購入者価格",C35-H35+I35,データ入力表!E43)</f>
        <v>0</v>
      </c>
    </row>
    <row r="36" spans="1:10">
      <c r="A36" s="80">
        <v>64</v>
      </c>
      <c r="B36" s="57" t="s">
        <v>172</v>
      </c>
      <c r="C36" s="67" t="str">
        <f>+IF(データ入力表!$D$54="購入者価格",データ入力表!E44,"")</f>
        <v/>
      </c>
      <c r="D36" s="5">
        <f>マージン!C34</f>
        <v>0</v>
      </c>
      <c r="E36" s="5">
        <f>マージン!D34</f>
        <v>0</v>
      </c>
      <c r="F36" s="67" t="str">
        <f>+IF(データ入力表!$D$54="購入者価格",$C36*D36,"")</f>
        <v/>
      </c>
      <c r="G36" s="67" t="str">
        <f>+IF(データ入力表!$D$54="購入者価格",$C36*E36,"")</f>
        <v/>
      </c>
      <c r="H36" s="67">
        <f t="shared" si="0"/>
        <v>0</v>
      </c>
      <c r="I36" s="67"/>
      <c r="J36" s="67">
        <f>+IF(データ入力表!$D$54="購入者価格",C36-H36+I36,データ入力表!E44)</f>
        <v>0</v>
      </c>
    </row>
    <row r="37" spans="1:10">
      <c r="A37" s="108">
        <v>65</v>
      </c>
      <c r="B37" s="56" t="s">
        <v>173</v>
      </c>
      <c r="C37" s="60" t="str">
        <f>+IF(データ入力表!$D$54="購入者価格",データ入力表!E45,"")</f>
        <v/>
      </c>
      <c r="D37" s="3">
        <f>マージン!C35</f>
        <v>0</v>
      </c>
      <c r="E37" s="3">
        <f>マージン!D35</f>
        <v>0</v>
      </c>
      <c r="F37" s="60" t="str">
        <f>+IF(データ入力表!$D$54="購入者価格",$C37*D37,"")</f>
        <v/>
      </c>
      <c r="G37" s="60" t="str">
        <f>+IF(データ入力表!$D$54="購入者価格",$C37*E37,"")</f>
        <v/>
      </c>
      <c r="H37" s="60">
        <f t="shared" si="0"/>
        <v>0</v>
      </c>
      <c r="I37" s="60"/>
      <c r="J37" s="60">
        <f>+IF(データ入力表!$D$54="購入者価格",C37-H37+I37,データ入力表!E45)</f>
        <v>0</v>
      </c>
    </row>
    <row r="38" spans="1:10">
      <c r="A38" s="108">
        <v>66</v>
      </c>
      <c r="B38" s="56" t="s">
        <v>28</v>
      </c>
      <c r="C38" s="60" t="str">
        <f>+IF(データ入力表!$D$54="購入者価格",データ入力表!E46,"")</f>
        <v/>
      </c>
      <c r="D38" s="3">
        <f>マージン!C36</f>
        <v>0</v>
      </c>
      <c r="E38" s="3">
        <f>マージン!D36</f>
        <v>0</v>
      </c>
      <c r="F38" s="60" t="str">
        <f>+IF(データ入力表!$D$54="購入者価格",$C38*D38,"")</f>
        <v/>
      </c>
      <c r="G38" s="60" t="str">
        <f>+IF(データ入力表!$D$54="購入者価格",$C38*E38,"")</f>
        <v/>
      </c>
      <c r="H38" s="60">
        <f t="shared" si="0"/>
        <v>0</v>
      </c>
      <c r="I38" s="60"/>
      <c r="J38" s="60">
        <f>+IF(データ入力表!$D$54="購入者価格",C38-H38+I38,データ入力表!E46)</f>
        <v>0</v>
      </c>
    </row>
    <row r="39" spans="1:10">
      <c r="A39" s="108">
        <v>67</v>
      </c>
      <c r="B39" s="56" t="s">
        <v>29</v>
      </c>
      <c r="C39" s="60" t="str">
        <f>+IF(データ入力表!$D$54="購入者価格",データ入力表!E47,"")</f>
        <v/>
      </c>
      <c r="D39" s="3">
        <f>マージン!C37</f>
        <v>1.8E-5</v>
      </c>
      <c r="E39" s="3">
        <f>マージン!D37</f>
        <v>6.0000000000000002E-6</v>
      </c>
      <c r="F39" s="60" t="str">
        <f>+IF(データ入力表!$D$54="購入者価格",$C39*D39,"")</f>
        <v/>
      </c>
      <c r="G39" s="60" t="str">
        <f>+IF(データ入力表!$D$54="購入者価格",$C39*E39,"")</f>
        <v/>
      </c>
      <c r="H39" s="60">
        <f t="shared" si="0"/>
        <v>0</v>
      </c>
      <c r="I39" s="60"/>
      <c r="J39" s="60">
        <f>+IF(データ入力表!$D$54="購入者価格",C39-H39+I39,データ入力表!E47)</f>
        <v>0</v>
      </c>
    </row>
    <row r="40" spans="1:10">
      <c r="A40" s="81">
        <v>68</v>
      </c>
      <c r="B40" s="58" t="s">
        <v>30</v>
      </c>
      <c r="C40" s="68" t="str">
        <f>+IF(データ入力表!$D$54="購入者価格",データ入力表!E48,"")</f>
        <v/>
      </c>
      <c r="D40" s="6">
        <f>マージン!C38</f>
        <v>0</v>
      </c>
      <c r="E40" s="6">
        <f>マージン!D38</f>
        <v>0</v>
      </c>
      <c r="F40" s="68" t="str">
        <f>+IF(データ入力表!$D$54="購入者価格",$C40*D40,"")</f>
        <v/>
      </c>
      <c r="G40" s="68" t="str">
        <f>+IF(データ入力表!$D$54="購入者価格",$C40*E40,"")</f>
        <v/>
      </c>
      <c r="H40" s="68">
        <f t="shared" si="0"/>
        <v>0</v>
      </c>
      <c r="I40" s="68"/>
      <c r="J40" s="68">
        <f>+IF(データ入力表!$D$54="購入者価格",C40-H40+I40,データ入力表!E48)</f>
        <v>0</v>
      </c>
    </row>
    <row r="41" spans="1:10">
      <c r="A41" s="82">
        <v>69</v>
      </c>
      <c r="B41" s="59" t="s">
        <v>31</v>
      </c>
      <c r="C41" s="61" t="str">
        <f>+IF(データ入力表!$D$54="購入者価格",データ入力表!E49,"")</f>
        <v/>
      </c>
      <c r="D41" s="3">
        <f>マージン!C39</f>
        <v>2.3505000000000002E-2</v>
      </c>
      <c r="E41" s="3">
        <f>マージン!D39</f>
        <v>3.0098E-2</v>
      </c>
      <c r="F41" s="61" t="str">
        <f>+IF(データ入力表!$D$54="購入者価格",$C41*D41,"")</f>
        <v/>
      </c>
      <c r="G41" s="61" t="str">
        <f>+IF(データ入力表!$D$54="購入者価格",$C41*E41,"")</f>
        <v/>
      </c>
      <c r="H41" s="60">
        <f t="shared" si="0"/>
        <v>0</v>
      </c>
      <c r="I41" s="60"/>
      <c r="J41" s="61">
        <f>+IF(データ入力表!$D$54="購入者価格",C41-H41+I41,データ入力表!E49)</f>
        <v>0</v>
      </c>
    </row>
    <row r="42" spans="1:10">
      <c r="A42" s="55"/>
      <c r="B42" s="62" t="s">
        <v>73</v>
      </c>
      <c r="C42" s="66">
        <f>SUM(C6:C41)</f>
        <v>0</v>
      </c>
      <c r="D42" s="66"/>
      <c r="E42" s="66"/>
      <c r="F42" s="66">
        <f>SUM(F6:F41)</f>
        <v>0</v>
      </c>
      <c r="G42" s="66">
        <f>SUM(G6:G41)</f>
        <v>0</v>
      </c>
      <c r="H42" s="66">
        <f>SUM(H6:H41)</f>
        <v>0</v>
      </c>
      <c r="I42" s="66">
        <f>SUM(I6:I41)</f>
        <v>0</v>
      </c>
      <c r="J42" s="66">
        <f>SUM(J6:J41)</f>
        <v>0</v>
      </c>
    </row>
  </sheetData>
  <mergeCells count="2">
    <mergeCell ref="D3:E3"/>
    <mergeCell ref="F3:I3"/>
  </mergeCells>
  <phoneticPr fontId="38"/>
  <pageMargins left="0.7" right="0.7"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F42"/>
  <sheetViews>
    <sheetView workbookViewId="0"/>
  </sheetViews>
  <sheetFormatPr defaultColWidth="9.33203125" defaultRowHeight="11.25"/>
  <cols>
    <col min="1" max="1" width="4" style="8" bestFit="1" customWidth="1"/>
    <col min="2" max="2" width="27.1640625" style="8" bestFit="1" customWidth="1"/>
    <col min="3" max="3" width="13.33203125" style="8" bestFit="1" customWidth="1"/>
    <col min="4" max="4" width="13.33203125" style="8" customWidth="1"/>
    <col min="5" max="6" width="10" style="8" customWidth="1"/>
    <col min="7" max="16384" width="9.33203125" style="8"/>
  </cols>
  <sheetData>
    <row r="1" spans="1:4">
      <c r="A1" s="8" t="s">
        <v>301</v>
      </c>
    </row>
    <row r="3" spans="1:4" ht="22.5">
      <c r="A3" s="9"/>
      <c r="B3" s="398"/>
      <c r="C3" s="399" t="s">
        <v>302</v>
      </c>
      <c r="D3" s="399" t="s">
        <v>303</v>
      </c>
    </row>
    <row r="4" spans="1:4">
      <c r="A4" s="11">
        <v>1</v>
      </c>
      <c r="B4" s="12" t="s">
        <v>0</v>
      </c>
      <c r="C4" s="13">
        <v>0.260828</v>
      </c>
      <c r="D4" s="13">
        <v>4.0828999999999997E-2</v>
      </c>
    </row>
    <row r="5" spans="1:4">
      <c r="A5" s="11">
        <v>2</v>
      </c>
      <c r="B5" s="12" t="s">
        <v>1</v>
      </c>
      <c r="C5" s="13">
        <v>0.217977</v>
      </c>
      <c r="D5" s="13">
        <v>3.1805E-2</v>
      </c>
    </row>
    <row r="6" spans="1:4">
      <c r="A6" s="11">
        <v>3</v>
      </c>
      <c r="B6" s="12" t="s">
        <v>2</v>
      </c>
      <c r="C6" s="13">
        <v>0.24929999999999999</v>
      </c>
      <c r="D6" s="13">
        <v>3.3307999999999997E-2</v>
      </c>
    </row>
    <row r="7" spans="1:4">
      <c r="A7" s="11">
        <v>6</v>
      </c>
      <c r="B7" s="12" t="s">
        <v>3</v>
      </c>
      <c r="C7" s="13">
        <v>2.2527999999999999E-2</v>
      </c>
      <c r="D7" s="13">
        <v>6.6403000000000004E-2</v>
      </c>
    </row>
    <row r="8" spans="1:4">
      <c r="A8" s="11">
        <v>11</v>
      </c>
      <c r="B8" s="12" t="s">
        <v>4</v>
      </c>
      <c r="C8" s="13">
        <v>0.322575</v>
      </c>
      <c r="D8" s="13">
        <v>3.2170999999999998E-2</v>
      </c>
    </row>
    <row r="9" spans="1:4">
      <c r="A9" s="14">
        <v>15</v>
      </c>
      <c r="B9" s="15" t="s">
        <v>5</v>
      </c>
      <c r="C9" s="16">
        <v>0.43944899999999998</v>
      </c>
      <c r="D9" s="16">
        <v>2.4549000000000001E-2</v>
      </c>
    </row>
    <row r="10" spans="1:4">
      <c r="A10" s="11">
        <v>16</v>
      </c>
      <c r="B10" s="12" t="s">
        <v>6</v>
      </c>
      <c r="C10" s="13">
        <v>0.23349700000000001</v>
      </c>
      <c r="D10" s="13">
        <v>5.8004E-2</v>
      </c>
    </row>
    <row r="11" spans="1:4">
      <c r="A11" s="11">
        <v>20</v>
      </c>
      <c r="B11" s="12" t="s">
        <v>7</v>
      </c>
      <c r="C11" s="13">
        <v>0.200295</v>
      </c>
      <c r="D11" s="13">
        <v>2.6939000000000001E-2</v>
      </c>
    </row>
    <row r="12" spans="1:4">
      <c r="A12" s="11">
        <v>21</v>
      </c>
      <c r="B12" s="12" t="s">
        <v>8</v>
      </c>
      <c r="C12" s="13">
        <v>0.19636400000000001</v>
      </c>
      <c r="D12" s="13">
        <v>2.1218999999999998E-2</v>
      </c>
    </row>
    <row r="13" spans="1:4">
      <c r="A13" s="17">
        <v>25</v>
      </c>
      <c r="B13" s="18" t="s">
        <v>9</v>
      </c>
      <c r="C13" s="19">
        <v>0.174404</v>
      </c>
      <c r="D13" s="19">
        <v>5.2554999999999998E-2</v>
      </c>
    </row>
    <row r="14" spans="1:4">
      <c r="A14" s="11">
        <v>26</v>
      </c>
      <c r="B14" s="12" t="s">
        <v>10</v>
      </c>
      <c r="C14" s="13">
        <v>5.9151000000000002E-2</v>
      </c>
      <c r="D14" s="13">
        <v>2.7078000000000001E-2</v>
      </c>
    </row>
    <row r="15" spans="1:4">
      <c r="A15" s="11">
        <v>27</v>
      </c>
      <c r="B15" s="12" t="s">
        <v>11</v>
      </c>
      <c r="C15" s="13">
        <v>0.101621</v>
      </c>
      <c r="D15" s="13">
        <v>2.9412000000000001E-2</v>
      </c>
    </row>
    <row r="16" spans="1:4">
      <c r="A16" s="11">
        <v>28</v>
      </c>
      <c r="B16" s="12" t="s">
        <v>12</v>
      </c>
      <c r="C16" s="13">
        <v>0.13281599999999999</v>
      </c>
      <c r="D16" s="13">
        <v>4.3831000000000002E-2</v>
      </c>
    </row>
    <row r="17" spans="1:4">
      <c r="A17" s="11">
        <v>29</v>
      </c>
      <c r="B17" s="12" t="s">
        <v>13</v>
      </c>
      <c r="C17" s="13">
        <v>0.129495</v>
      </c>
      <c r="D17" s="13">
        <v>1.2626E-2</v>
      </c>
    </row>
    <row r="18" spans="1:4">
      <c r="A18" s="11">
        <v>32</v>
      </c>
      <c r="B18" s="12" t="s">
        <v>16</v>
      </c>
      <c r="C18" s="13">
        <v>5.8937000000000003E-2</v>
      </c>
      <c r="D18" s="13">
        <v>9.5119999999999996E-3</v>
      </c>
    </row>
    <row r="19" spans="1:4">
      <c r="A19" s="14">
        <v>33</v>
      </c>
      <c r="B19" s="15" t="s">
        <v>14</v>
      </c>
      <c r="C19" s="16">
        <v>0.17344699999999999</v>
      </c>
      <c r="D19" s="16">
        <v>9.1140000000000006E-3</v>
      </c>
    </row>
    <row r="20" spans="1:4">
      <c r="A20" s="11">
        <v>34</v>
      </c>
      <c r="B20" s="12" t="s">
        <v>15</v>
      </c>
      <c r="C20" s="13">
        <v>0.17793400000000001</v>
      </c>
      <c r="D20" s="13">
        <v>7.9089999999999994E-3</v>
      </c>
    </row>
    <row r="21" spans="1:4">
      <c r="A21" s="11">
        <v>35</v>
      </c>
      <c r="B21" s="12" t="s">
        <v>17</v>
      </c>
      <c r="C21" s="13">
        <v>8.6643999999999999E-2</v>
      </c>
      <c r="D21" s="13">
        <v>1.5744000000000001E-2</v>
      </c>
    </row>
    <row r="22" spans="1:4">
      <c r="A22" s="11">
        <v>39</v>
      </c>
      <c r="B22" s="12" t="s">
        <v>18</v>
      </c>
      <c r="C22" s="13">
        <v>0.249781</v>
      </c>
      <c r="D22" s="13">
        <v>3.3061E-2</v>
      </c>
    </row>
    <row r="23" spans="1:4">
      <c r="A23" s="17">
        <v>41</v>
      </c>
      <c r="B23" s="18" t="s">
        <v>19</v>
      </c>
      <c r="C23" s="19">
        <v>0</v>
      </c>
      <c r="D23" s="19">
        <v>0</v>
      </c>
    </row>
    <row r="24" spans="1:4">
      <c r="A24" s="11">
        <v>46</v>
      </c>
      <c r="B24" s="12" t="s">
        <v>20</v>
      </c>
      <c r="C24" s="13">
        <v>0</v>
      </c>
      <c r="D24" s="13">
        <v>0</v>
      </c>
    </row>
    <row r="25" spans="1:4">
      <c r="A25" s="11">
        <v>47</v>
      </c>
      <c r="B25" s="12" t="s">
        <v>168</v>
      </c>
      <c r="C25" s="13">
        <v>0</v>
      </c>
      <c r="D25" s="13">
        <v>0</v>
      </c>
    </row>
    <row r="26" spans="1:4">
      <c r="A26" s="11">
        <v>48</v>
      </c>
      <c r="B26" s="12" t="s">
        <v>169</v>
      </c>
      <c r="C26" s="13">
        <v>0</v>
      </c>
      <c r="D26" s="13">
        <v>0</v>
      </c>
    </row>
    <row r="27" spans="1:4">
      <c r="A27" s="11">
        <v>51</v>
      </c>
      <c r="B27" s="12" t="s">
        <v>21</v>
      </c>
      <c r="C27" s="13">
        <v>-173.03460000000001</v>
      </c>
      <c r="D27" s="13">
        <v>0</v>
      </c>
    </row>
    <row r="28" spans="1:4">
      <c r="A28" s="11">
        <v>53</v>
      </c>
      <c r="B28" s="12" t="s">
        <v>22</v>
      </c>
      <c r="C28" s="13">
        <v>0</v>
      </c>
      <c r="D28" s="13">
        <v>0</v>
      </c>
    </row>
    <row r="29" spans="1:4">
      <c r="A29" s="14">
        <v>55</v>
      </c>
      <c r="B29" s="15" t="s">
        <v>23</v>
      </c>
      <c r="C29" s="16">
        <v>0</v>
      </c>
      <c r="D29" s="16">
        <v>0</v>
      </c>
    </row>
    <row r="30" spans="1:4">
      <c r="A30" s="11">
        <v>57</v>
      </c>
      <c r="B30" s="12" t="s">
        <v>178</v>
      </c>
      <c r="C30" s="13">
        <v>0</v>
      </c>
      <c r="D30" s="13">
        <v>-0.326575</v>
      </c>
    </row>
    <row r="31" spans="1:4">
      <c r="A31" s="11">
        <v>59</v>
      </c>
      <c r="B31" s="12" t="s">
        <v>25</v>
      </c>
      <c r="C31" s="13">
        <v>4.1769000000000001E-2</v>
      </c>
      <c r="D31" s="13">
        <v>4.1079999999999997E-3</v>
      </c>
    </row>
    <row r="32" spans="1:4">
      <c r="A32" s="11">
        <v>61</v>
      </c>
      <c r="B32" s="12" t="s">
        <v>26</v>
      </c>
      <c r="C32" s="13">
        <v>0</v>
      </c>
      <c r="D32" s="13">
        <v>0</v>
      </c>
    </row>
    <row r="33" spans="1:6">
      <c r="A33" s="17">
        <v>63</v>
      </c>
      <c r="B33" s="18" t="s">
        <v>27</v>
      </c>
      <c r="C33" s="19">
        <v>0</v>
      </c>
      <c r="D33" s="19">
        <v>1.4E-5</v>
      </c>
    </row>
    <row r="34" spans="1:6">
      <c r="A34" s="14">
        <v>64</v>
      </c>
      <c r="B34" s="15" t="s">
        <v>172</v>
      </c>
      <c r="C34" s="16">
        <v>0</v>
      </c>
      <c r="D34" s="16">
        <v>0</v>
      </c>
    </row>
    <row r="35" spans="1:6">
      <c r="A35" s="11">
        <v>65</v>
      </c>
      <c r="B35" s="12" t="s">
        <v>173</v>
      </c>
      <c r="C35" s="13">
        <v>0</v>
      </c>
      <c r="D35" s="13">
        <v>0</v>
      </c>
    </row>
    <row r="36" spans="1:6">
      <c r="A36" s="11">
        <v>66</v>
      </c>
      <c r="B36" s="12" t="s">
        <v>28</v>
      </c>
      <c r="C36" s="13">
        <v>0</v>
      </c>
      <c r="D36" s="13">
        <v>0</v>
      </c>
    </row>
    <row r="37" spans="1:6">
      <c r="A37" s="11">
        <v>67</v>
      </c>
      <c r="B37" s="12" t="s">
        <v>29</v>
      </c>
      <c r="C37" s="13">
        <v>1.8E-5</v>
      </c>
      <c r="D37" s="13">
        <v>6.0000000000000002E-6</v>
      </c>
    </row>
    <row r="38" spans="1:6">
      <c r="A38" s="17">
        <v>68</v>
      </c>
      <c r="B38" s="18" t="s">
        <v>30</v>
      </c>
      <c r="C38" s="19">
        <v>0</v>
      </c>
      <c r="D38" s="19">
        <v>0</v>
      </c>
    </row>
    <row r="39" spans="1:6">
      <c r="A39" s="20">
        <v>69</v>
      </c>
      <c r="B39" s="21" t="s">
        <v>31</v>
      </c>
      <c r="C39" s="22">
        <v>2.3505000000000002E-2</v>
      </c>
      <c r="D39" s="22">
        <v>3.0098E-2</v>
      </c>
    </row>
    <row r="41" spans="1:6">
      <c r="A41" s="400" t="s">
        <v>475</v>
      </c>
      <c r="C41" s="400"/>
      <c r="D41" s="400"/>
      <c r="E41" s="400"/>
      <c r="F41" s="400"/>
    </row>
    <row r="42" spans="1:6">
      <c r="B42" s="400" t="s">
        <v>304</v>
      </c>
      <c r="C42" s="400"/>
      <c r="D42" s="400"/>
      <c r="E42" s="400"/>
      <c r="F42" s="400"/>
    </row>
  </sheetData>
  <phoneticPr fontId="38"/>
  <pageMargins left="0.7" right="0.7" top="0.75" bottom="0.75" header="0.3" footer="0.3"/>
  <pageSetup paperSize="9"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W40"/>
  <sheetViews>
    <sheetView workbookViewId="0"/>
  </sheetViews>
  <sheetFormatPr defaultRowHeight="11.25"/>
  <cols>
    <col min="1" max="1" width="4" customWidth="1"/>
    <col min="2" max="2" width="27.1640625" bestFit="1" customWidth="1"/>
    <col min="3" max="9" width="13.33203125" customWidth="1"/>
    <col min="11" max="11" width="14.33203125" customWidth="1"/>
    <col min="15" max="15" width="4.83203125" customWidth="1"/>
    <col min="16" max="16" width="29.83203125" bestFit="1" customWidth="1"/>
    <col min="17" max="17" width="12.1640625" bestFit="1" customWidth="1"/>
    <col min="18" max="18" width="10" bestFit="1" customWidth="1"/>
    <col min="19" max="19" width="14.5" bestFit="1" customWidth="1"/>
    <col min="20" max="20" width="13.5" bestFit="1" customWidth="1"/>
    <col min="21" max="21" width="16.1640625" customWidth="1"/>
    <col min="22" max="22" width="12.1640625" bestFit="1" customWidth="1"/>
    <col min="23" max="23" width="14.5" bestFit="1" customWidth="1"/>
  </cols>
  <sheetData>
    <row r="1" spans="1:23" ht="19.5" customHeight="1">
      <c r="A1" s="270" t="s">
        <v>32</v>
      </c>
    </row>
    <row r="2" spans="1:23" ht="16.5" customHeight="1">
      <c r="O2" s="477" t="s">
        <v>403</v>
      </c>
    </row>
    <row r="3" spans="1:23" ht="41.25" customHeight="1">
      <c r="A3" s="9"/>
      <c r="B3" s="10"/>
      <c r="C3" s="7" t="s">
        <v>76</v>
      </c>
      <c r="D3" s="23" t="s">
        <v>34</v>
      </c>
      <c r="E3" s="23" t="s">
        <v>35</v>
      </c>
      <c r="F3" s="23" t="s">
        <v>36</v>
      </c>
      <c r="G3" s="23" t="s">
        <v>33</v>
      </c>
      <c r="H3" s="23" t="s">
        <v>176</v>
      </c>
      <c r="I3" s="23" t="s">
        <v>37</v>
      </c>
      <c r="K3" s="292" t="s">
        <v>177</v>
      </c>
      <c r="L3" s="292"/>
      <c r="O3" s="9"/>
      <c r="P3" s="475"/>
      <c r="Q3" s="23" t="s">
        <v>399</v>
      </c>
      <c r="R3" s="23" t="s">
        <v>400</v>
      </c>
      <c r="S3" s="23" t="s">
        <v>401</v>
      </c>
      <c r="T3" s="23" t="s">
        <v>397</v>
      </c>
      <c r="U3" s="23" t="s">
        <v>398</v>
      </c>
      <c r="V3" s="23" t="s">
        <v>402</v>
      </c>
      <c r="W3" s="476" t="s">
        <v>404</v>
      </c>
    </row>
    <row r="4" spans="1:23">
      <c r="A4" s="11">
        <f>投入係数!A4</f>
        <v>1</v>
      </c>
      <c r="B4" s="12" t="str">
        <f>投入係数!B4</f>
        <v>農業</v>
      </c>
      <c r="C4" s="13">
        <f>+'H27取引基本表（生産者）(36)'!AY4/'H27取引基本表（生産者）(36)'!AU4*-1</f>
        <v>0.30399645530115493</v>
      </c>
      <c r="D4" s="13">
        <f>1-C4</f>
        <v>0.69600354469884507</v>
      </c>
      <c r="E4" s="13">
        <f>W4</f>
        <v>0.45748075041477004</v>
      </c>
      <c r="F4" s="13">
        <f t="array" ref="F4:F39">TRANSPOSE(投入係数!C42:AL42)</f>
        <v>0.101509</v>
      </c>
      <c r="G4" s="13">
        <f>'H27取引基本表（生産者）(36)'!BB4/'H27取引基本表（生産者）(36)'!$BB$43</f>
        <v>1.302152899269415E-2</v>
      </c>
      <c r="H4" s="24">
        <v>0.30378899999999998</v>
      </c>
      <c r="I4" s="28">
        <v>4.7107000000000003E-2</v>
      </c>
      <c r="K4" s="292" t="s">
        <v>159</v>
      </c>
      <c r="L4" s="292"/>
      <c r="O4" s="11">
        <f>A4</f>
        <v>1</v>
      </c>
      <c r="P4" s="12" t="str">
        <f t="shared" ref="P4:P39" si="0">B4</f>
        <v>農業</v>
      </c>
      <c r="Q4" s="111">
        <f t="array" ref="Q4:U39">TRANSPOSE('H27取引基本表（生産者）(36)'!C42:AL46)</f>
        <v>14317</v>
      </c>
      <c r="R4" s="111">
        <v>29360</v>
      </c>
      <c r="S4" s="111">
        <v>22160</v>
      </c>
      <c r="T4" s="111">
        <v>5648</v>
      </c>
      <c r="U4" s="111">
        <v>-6961</v>
      </c>
      <c r="V4" s="64">
        <f>'H27取引基本表（生産者）(36)'!BA4</f>
        <v>141042</v>
      </c>
      <c r="W4" s="3">
        <f>SUM(Q4:U4)/V4</f>
        <v>0.45748075041477004</v>
      </c>
    </row>
    <row r="5" spans="1:23">
      <c r="A5" s="11">
        <f>投入係数!A5</f>
        <v>2</v>
      </c>
      <c r="B5" s="12" t="str">
        <f>投入係数!B5</f>
        <v>林業</v>
      </c>
      <c r="C5" s="13">
        <f>+'H27取引基本表（生産者）(36)'!AY5/'H27取引基本表（生産者）(36)'!AU5*-1</f>
        <v>0.36762099156684752</v>
      </c>
      <c r="D5" s="13">
        <f t="shared" ref="D5:D39" si="1">1-C5</f>
        <v>0.63237900843315242</v>
      </c>
      <c r="E5" s="13">
        <f t="shared" ref="E5:E39" si="2">W5</f>
        <v>0.55899053627760253</v>
      </c>
      <c r="F5" s="13">
        <v>0.17749699999999999</v>
      </c>
      <c r="G5" s="13">
        <f>'H27取引基本表（生産者）(36)'!BB5/'H27取引基本表（生産者）(36)'!$BB$43</f>
        <v>6.3140573258121577E-4</v>
      </c>
      <c r="H5" s="26">
        <v>6.6350999999999993E-2</v>
      </c>
      <c r="I5" s="3">
        <v>3.7294000000000001E-2</v>
      </c>
      <c r="K5" s="293" t="s">
        <v>160</v>
      </c>
      <c r="L5" s="294">
        <f>VLOOKUP(データ入力表!E9,各種係数!K6:L10,2,FALSE)</f>
        <v>9.9999999999999995E-7</v>
      </c>
      <c r="O5" s="11">
        <f t="shared" ref="O5:O39" si="3">A5</f>
        <v>2</v>
      </c>
      <c r="P5" s="12" t="str">
        <f t="shared" si="0"/>
        <v>林業</v>
      </c>
      <c r="Q5" s="111">
        <v>5064</v>
      </c>
      <c r="R5" s="111">
        <v>8015</v>
      </c>
      <c r="S5" s="111">
        <v>3584</v>
      </c>
      <c r="T5" s="111">
        <v>741</v>
      </c>
      <c r="U5" s="111">
        <v>-1456</v>
      </c>
      <c r="V5" s="64">
        <f>'H27取引基本表（生産者）(36)'!BA5</f>
        <v>28530</v>
      </c>
      <c r="W5" s="3">
        <f t="shared" ref="W5:W39" si="4">SUM(Q5:U5)/V5</f>
        <v>0.55899053627760253</v>
      </c>
    </row>
    <row r="6" spans="1:23">
      <c r="A6" s="11">
        <f>投入係数!A6</f>
        <v>3</v>
      </c>
      <c r="B6" s="12" t="str">
        <f>投入係数!B6</f>
        <v>漁業</v>
      </c>
      <c r="C6" s="13">
        <f>+'H27取引基本表（生産者）(36)'!AY6/'H27取引基本表（生産者）(36)'!AU6*-1</f>
        <v>0.57850004270949007</v>
      </c>
      <c r="D6" s="13">
        <f t="shared" si="1"/>
        <v>0.42149995729050993</v>
      </c>
      <c r="E6" s="13">
        <f t="shared" si="2"/>
        <v>0.46892819174639994</v>
      </c>
      <c r="F6" s="13">
        <v>0.11745</v>
      </c>
      <c r="G6" s="13">
        <f>'H27取引基本表（生産者）(36)'!BB6/'H27取引基本表（生産者）(36)'!$BB$43</f>
        <v>1.2856392108788293E-3</v>
      </c>
      <c r="H6" s="26">
        <v>9.6186999999999995E-2</v>
      </c>
      <c r="I6" s="3">
        <v>4.8057000000000002E-2</v>
      </c>
      <c r="K6" s="295" t="s">
        <v>161</v>
      </c>
      <c r="L6" s="295">
        <v>100</v>
      </c>
      <c r="O6" s="11">
        <f t="shared" si="3"/>
        <v>3</v>
      </c>
      <c r="P6" s="12" t="str">
        <f t="shared" si="0"/>
        <v>漁業</v>
      </c>
      <c r="Q6" s="111">
        <v>4861</v>
      </c>
      <c r="R6" s="111">
        <v>7309</v>
      </c>
      <c r="S6" s="111">
        <v>5260</v>
      </c>
      <c r="T6" s="111">
        <v>2001</v>
      </c>
      <c r="U6" s="111">
        <v>-23</v>
      </c>
      <c r="V6" s="64">
        <f>'H27取引基本表（生産者）(36)'!BA6</f>
        <v>41388</v>
      </c>
      <c r="W6" s="3">
        <f t="shared" si="4"/>
        <v>0.46892819174639994</v>
      </c>
    </row>
    <row r="7" spans="1:23">
      <c r="A7" s="11">
        <f>投入係数!A7</f>
        <v>6</v>
      </c>
      <c r="B7" s="12" t="str">
        <f>投入係数!B7</f>
        <v>鉱業</v>
      </c>
      <c r="C7" s="13">
        <f>+'H27取引基本表（生産者）(36)'!AY7/'H27取引基本表（生産者）(36)'!AU7*-1</f>
        <v>0.99500629348524428</v>
      </c>
      <c r="D7" s="13">
        <f t="shared" si="1"/>
        <v>4.9937065147557247E-3</v>
      </c>
      <c r="E7" s="13">
        <f t="shared" si="2"/>
        <v>0.45384333699523954</v>
      </c>
      <c r="F7" s="13">
        <v>0.19927400000000001</v>
      </c>
      <c r="G7" s="13">
        <f>'H27取引基本表（生産者）(36)'!BB7/'H27取引基本表（生産者）(36)'!$BB$43</f>
        <v>-2.7199016172729295E-5</v>
      </c>
      <c r="H7" s="26">
        <v>2.3403E-2</v>
      </c>
      <c r="I7" s="3">
        <v>2.1772E-2</v>
      </c>
      <c r="K7" s="296" t="s">
        <v>162</v>
      </c>
      <c r="L7" s="297">
        <v>1</v>
      </c>
      <c r="O7" s="11">
        <f t="shared" si="3"/>
        <v>6</v>
      </c>
      <c r="P7" s="12" t="str">
        <f t="shared" si="0"/>
        <v>鉱業</v>
      </c>
      <c r="Q7" s="111">
        <v>5986</v>
      </c>
      <c r="R7" s="111">
        <v>2850</v>
      </c>
      <c r="S7" s="111">
        <v>3365</v>
      </c>
      <c r="T7" s="111">
        <v>1432</v>
      </c>
      <c r="U7" s="111">
        <v>0</v>
      </c>
      <c r="V7" s="64">
        <f>'H27取引基本表（生産者）(36)'!BA7</f>
        <v>30039</v>
      </c>
      <c r="W7" s="3">
        <f t="shared" si="4"/>
        <v>0.45384333699523954</v>
      </c>
    </row>
    <row r="8" spans="1:23">
      <c r="A8" s="11">
        <f>投入係数!A8</f>
        <v>11</v>
      </c>
      <c r="B8" s="12" t="str">
        <f>投入係数!B8</f>
        <v>飲食料品</v>
      </c>
      <c r="C8" s="13">
        <f>+'H27取引基本表（生産者）(36)'!AY8/'H27取引基本表（生産者）(36)'!AU8*-1</f>
        <v>0.74373435010243572</v>
      </c>
      <c r="D8" s="13">
        <f t="shared" si="1"/>
        <v>0.25626564989756428</v>
      </c>
      <c r="E8" s="13">
        <f t="shared" si="2"/>
        <v>0.40918479710551336</v>
      </c>
      <c r="F8" s="13">
        <v>0.15396799999999999</v>
      </c>
      <c r="G8" s="13">
        <f>'H27取引基本表（生産者）(36)'!BB8/'H27取引基本表（生産者）(36)'!$BB$43</f>
        <v>0.11399544805036481</v>
      </c>
      <c r="H8" s="26">
        <v>5.3193999999999998E-2</v>
      </c>
      <c r="I8" s="3">
        <v>4.5185000000000003E-2</v>
      </c>
      <c r="K8" s="296" t="s">
        <v>163</v>
      </c>
      <c r="L8" s="298">
        <v>0.01</v>
      </c>
      <c r="O8" s="11">
        <f t="shared" si="3"/>
        <v>11</v>
      </c>
      <c r="P8" s="12" t="str">
        <f t="shared" si="0"/>
        <v>飲食料品</v>
      </c>
      <c r="Q8" s="111">
        <v>45023</v>
      </c>
      <c r="R8" s="111">
        <v>11995</v>
      </c>
      <c r="S8" s="111">
        <v>18162</v>
      </c>
      <c r="T8" s="111">
        <v>45005</v>
      </c>
      <c r="U8" s="111">
        <v>-532</v>
      </c>
      <c r="V8" s="64">
        <f>'H27取引基本表（生産者）(36)'!BA8</f>
        <v>292418</v>
      </c>
      <c r="W8" s="3">
        <f t="shared" si="4"/>
        <v>0.40918479710551336</v>
      </c>
    </row>
    <row r="9" spans="1:23">
      <c r="A9" s="14">
        <f>投入係数!A9</f>
        <v>15</v>
      </c>
      <c r="B9" s="15" t="str">
        <f>投入係数!B9</f>
        <v>繊維製品</v>
      </c>
      <c r="C9" s="16">
        <f>+'H27取引基本表（生産者）(36)'!AY9/'H27取引基本表（生産者）(36)'!AU9*-1</f>
        <v>0.9110343479110995</v>
      </c>
      <c r="D9" s="16">
        <f t="shared" si="1"/>
        <v>8.8965652088900504E-2</v>
      </c>
      <c r="E9" s="16">
        <f t="shared" si="2"/>
        <v>0.40105374077976819</v>
      </c>
      <c r="F9" s="16">
        <v>0.17602699999999999</v>
      </c>
      <c r="G9" s="16">
        <f>'H27取引基本表（生産者）(36)'!BB9/'H27取引基本表（生産者）(36)'!$BB$43</f>
        <v>2.1179776754360828E-2</v>
      </c>
      <c r="H9" s="29">
        <v>0.105005</v>
      </c>
      <c r="I9" s="5">
        <v>8.3613999999999994E-2</v>
      </c>
      <c r="K9" s="296" t="s">
        <v>164</v>
      </c>
      <c r="L9" s="299">
        <v>1E-3</v>
      </c>
      <c r="O9" s="14">
        <f t="shared" si="3"/>
        <v>15</v>
      </c>
      <c r="P9" s="15" t="str">
        <f t="shared" si="0"/>
        <v>繊維製品</v>
      </c>
      <c r="Q9" s="112">
        <v>3341</v>
      </c>
      <c r="R9" s="112">
        <v>1338</v>
      </c>
      <c r="S9" s="112">
        <v>2008</v>
      </c>
      <c r="T9" s="112">
        <v>925</v>
      </c>
      <c r="U9" s="112">
        <v>0</v>
      </c>
      <c r="V9" s="67">
        <f>'H27取引基本表（生産者）(36)'!BA9</f>
        <v>18980</v>
      </c>
      <c r="W9" s="5">
        <f t="shared" si="4"/>
        <v>0.40105374077976819</v>
      </c>
    </row>
    <row r="10" spans="1:23">
      <c r="A10" s="11">
        <f>投入係数!A10</f>
        <v>16</v>
      </c>
      <c r="B10" s="12" t="str">
        <f>投入係数!B10</f>
        <v>パルプ・紙・木製品</v>
      </c>
      <c r="C10" s="13">
        <f>+'H27取引基本表（生産者）(36)'!AY10/'H27取引基本表（生産者）(36)'!AU10*-1</f>
        <v>0.87735859176383513</v>
      </c>
      <c r="D10" s="13">
        <f t="shared" si="1"/>
        <v>0.12264140823616487</v>
      </c>
      <c r="E10" s="13">
        <f t="shared" si="2"/>
        <v>0.31035106495229192</v>
      </c>
      <c r="F10" s="13">
        <v>0.230687</v>
      </c>
      <c r="G10" s="13">
        <f>'H27取引基本表（生産者）(36)'!BB10/'H27取引基本表（生産者）(36)'!$BB$43</f>
        <v>1.6227127327337245E-3</v>
      </c>
      <c r="H10" s="26">
        <v>6.7393999999999996E-2</v>
      </c>
      <c r="I10" s="3">
        <v>4.8055E-2</v>
      </c>
      <c r="K10" s="296" t="s">
        <v>165</v>
      </c>
      <c r="L10" s="300">
        <v>9.9999999999999995E-7</v>
      </c>
      <c r="O10" s="11">
        <f t="shared" si="3"/>
        <v>16</v>
      </c>
      <c r="P10" s="12" t="str">
        <f t="shared" si="0"/>
        <v>パルプ・紙・木製品</v>
      </c>
      <c r="Q10" s="111">
        <v>15304</v>
      </c>
      <c r="R10" s="111">
        <v>-107</v>
      </c>
      <c r="S10" s="111">
        <v>3732</v>
      </c>
      <c r="T10" s="111">
        <v>1661</v>
      </c>
      <c r="U10" s="111">
        <v>-1</v>
      </c>
      <c r="V10" s="60">
        <f>'H27取引基本表（生産者）(36)'!BA10</f>
        <v>66341</v>
      </c>
      <c r="W10" s="3">
        <f t="shared" si="4"/>
        <v>0.31035106495229192</v>
      </c>
    </row>
    <row r="11" spans="1:23">
      <c r="A11" s="11">
        <f>投入係数!A11</f>
        <v>20</v>
      </c>
      <c r="B11" s="12" t="str">
        <f>投入係数!B11</f>
        <v>化学製品</v>
      </c>
      <c r="C11" s="13">
        <f>+'H27取引基本表（生産者）(36)'!AY11/'H27取引基本表（生産者）(36)'!AU11*-1</f>
        <v>0.66957573197673581</v>
      </c>
      <c r="D11" s="13">
        <f t="shared" si="1"/>
        <v>0.33042426802326419</v>
      </c>
      <c r="E11" s="13">
        <f t="shared" si="2"/>
        <v>0.19945483128782615</v>
      </c>
      <c r="F11" s="13">
        <v>2.2426000000000001E-2</v>
      </c>
      <c r="G11" s="13">
        <f>'H27取引基本表（生産者）(36)'!BB11/'H27取引基本表（生産者）(36)'!$BB$43</f>
        <v>1.0440050939871718E-2</v>
      </c>
      <c r="H11" s="26">
        <v>3.4250000000000001E-3</v>
      </c>
      <c r="I11" s="3">
        <v>3.3210000000000002E-3</v>
      </c>
      <c r="O11" s="11">
        <f t="shared" si="3"/>
        <v>20</v>
      </c>
      <c r="P11" s="12" t="str">
        <f t="shared" si="0"/>
        <v>化学製品</v>
      </c>
      <c r="Q11" s="111">
        <v>16619</v>
      </c>
      <c r="R11" s="111">
        <v>44624</v>
      </c>
      <c r="S11" s="111">
        <v>73681</v>
      </c>
      <c r="T11" s="111">
        <v>12883</v>
      </c>
      <c r="U11" s="111">
        <v>0</v>
      </c>
      <c r="V11" s="60">
        <f>'H27取引基本表（生産者）(36)'!BA11</f>
        <v>741055</v>
      </c>
      <c r="W11" s="3">
        <f t="shared" si="4"/>
        <v>0.19945483128782615</v>
      </c>
    </row>
    <row r="12" spans="1:23">
      <c r="A12" s="11">
        <f>投入係数!A12</f>
        <v>21</v>
      </c>
      <c r="B12" s="12" t="str">
        <f>投入係数!B12</f>
        <v>石油・石炭製品</v>
      </c>
      <c r="C12" s="13">
        <f>+'H27取引基本表（生産者）(36)'!AY12/'H27取引基本表（生産者）(36)'!AU12*-1</f>
        <v>0.66886218429027455</v>
      </c>
      <c r="D12" s="13">
        <f t="shared" si="1"/>
        <v>0.33113781570972545</v>
      </c>
      <c r="E12" s="13">
        <f t="shared" si="2"/>
        <v>0.27605886788921147</v>
      </c>
      <c r="F12" s="13">
        <v>5.2810000000000001E-3</v>
      </c>
      <c r="G12" s="13">
        <f>'H27取引基本表（生産者）(36)'!BB12/'H27取引基本表（生産者）(36)'!$BB$43</f>
        <v>2.5952232699240078E-2</v>
      </c>
      <c r="H12" s="26">
        <v>7.0200000000000004E-4</v>
      </c>
      <c r="I12" s="3">
        <v>6.8599999999999998E-4</v>
      </c>
      <c r="O12" s="11">
        <f t="shared" si="3"/>
        <v>21</v>
      </c>
      <c r="P12" s="12" t="str">
        <f t="shared" si="0"/>
        <v>石油・石炭製品</v>
      </c>
      <c r="Q12" s="111">
        <v>2934</v>
      </c>
      <c r="R12" s="111">
        <v>21586</v>
      </c>
      <c r="S12" s="111">
        <v>16275</v>
      </c>
      <c r="T12" s="111">
        <v>114516</v>
      </c>
      <c r="U12" s="111">
        <v>-1928</v>
      </c>
      <c r="V12" s="60">
        <f>'H27取引基本表（生産者）(36)'!BA12</f>
        <v>555617</v>
      </c>
      <c r="W12" s="3">
        <f t="shared" si="4"/>
        <v>0.27605886788921147</v>
      </c>
    </row>
    <row r="13" spans="1:23">
      <c r="A13" s="17">
        <f>投入係数!A13</f>
        <v>25</v>
      </c>
      <c r="B13" s="18" t="str">
        <f>投入係数!B13</f>
        <v>窯業・土石製品</v>
      </c>
      <c r="C13" s="19">
        <f>+'H27取引基本表（生産者）(36)'!AY13/'H27取引基本表（生産者）(36)'!AU13*-1</f>
        <v>0.53794807106065379</v>
      </c>
      <c r="D13" s="19">
        <f t="shared" si="1"/>
        <v>0.46205192893934621</v>
      </c>
      <c r="E13" s="19">
        <f t="shared" si="2"/>
        <v>0.43654275213140903</v>
      </c>
      <c r="F13" s="19">
        <v>0.20641499999999999</v>
      </c>
      <c r="G13" s="19">
        <f>'H27取引基本表（生産者）(36)'!BB13/'H27取引基本表（生産者）(36)'!$BB$43</f>
        <v>4.9152507797860798E-4</v>
      </c>
      <c r="H13" s="30">
        <v>3.0945E-2</v>
      </c>
      <c r="I13" s="6">
        <v>2.8087999999999998E-2</v>
      </c>
      <c r="O13" s="17">
        <f t="shared" si="3"/>
        <v>25</v>
      </c>
      <c r="P13" s="18" t="str">
        <f t="shared" si="0"/>
        <v>窯業・土石製品</v>
      </c>
      <c r="Q13" s="113">
        <v>19151</v>
      </c>
      <c r="R13" s="113">
        <v>8052</v>
      </c>
      <c r="S13" s="113">
        <v>10409</v>
      </c>
      <c r="T13" s="113">
        <v>2890</v>
      </c>
      <c r="U13" s="113">
        <v>0</v>
      </c>
      <c r="V13" s="68">
        <f>'H27取引基本表（生産者）(36)'!BA13</f>
        <v>92779</v>
      </c>
      <c r="W13" s="6">
        <f t="shared" si="4"/>
        <v>0.43654275213140903</v>
      </c>
    </row>
    <row r="14" spans="1:23">
      <c r="A14" s="11">
        <f>投入係数!A14</f>
        <v>26</v>
      </c>
      <c r="B14" s="12" t="str">
        <f>投入係数!B14</f>
        <v>鉄鋼</v>
      </c>
      <c r="C14" s="13">
        <f>+'H27取引基本表（生産者）(36)'!AY14/'H27取引基本表（生産者）(36)'!AU14*-1</f>
        <v>0.2288036995036892</v>
      </c>
      <c r="D14" s="13">
        <f t="shared" si="1"/>
        <v>0.77119630049631083</v>
      </c>
      <c r="E14" s="13">
        <f t="shared" si="2"/>
        <v>0.24385737971785595</v>
      </c>
      <c r="F14" s="13">
        <v>1.6234999999999999E-2</v>
      </c>
      <c r="G14" s="13">
        <f>'H27取引基本表（生産者）(36)'!BB14/'H27取引基本表（生産者）(36)'!$BB$43</f>
        <v>-1.5299446597160228E-4</v>
      </c>
      <c r="H14" s="26">
        <v>1.9109999999999999E-3</v>
      </c>
      <c r="I14" s="3">
        <v>1.745E-3</v>
      </c>
      <c r="O14" s="11">
        <f t="shared" si="3"/>
        <v>26</v>
      </c>
      <c r="P14" s="12" t="str">
        <f t="shared" si="0"/>
        <v>鉄鋼</v>
      </c>
      <c r="Q14" s="111">
        <v>22629</v>
      </c>
      <c r="R14" s="111">
        <v>199297</v>
      </c>
      <c r="S14" s="111">
        <v>96730</v>
      </c>
      <c r="T14" s="111">
        <v>21242</v>
      </c>
      <c r="U14" s="111">
        <v>-3</v>
      </c>
      <c r="V14" s="64">
        <f>'H27取引基本表（生産者）(36)'!BA14</f>
        <v>1393827</v>
      </c>
      <c r="W14" s="3">
        <f t="shared" si="4"/>
        <v>0.24385737971785595</v>
      </c>
    </row>
    <row r="15" spans="1:23">
      <c r="A15" s="11">
        <f>投入係数!A15</f>
        <v>27</v>
      </c>
      <c r="B15" s="12" t="str">
        <f>投入係数!B15</f>
        <v>非鉄金属</v>
      </c>
      <c r="C15" s="13">
        <f>+'H27取引基本表（生産者）(36)'!AY15/'H27取引基本表（生産者）(36)'!AU15*-1</f>
        <v>0.79235034513975333</v>
      </c>
      <c r="D15" s="13">
        <f t="shared" si="1"/>
        <v>0.20764965486024667</v>
      </c>
      <c r="E15" s="13">
        <f t="shared" si="2"/>
        <v>0.24471410618912975</v>
      </c>
      <c r="F15" s="13">
        <v>1.6102999999999999E-2</v>
      </c>
      <c r="G15" s="13">
        <f>'H27取引基本表（生産者）(36)'!BB15/'H27取引基本表（生産者）(36)'!$BB$43</f>
        <v>-4.8569671737016601E-7</v>
      </c>
      <c r="H15" s="26">
        <v>2.032E-3</v>
      </c>
      <c r="I15" s="3">
        <v>2.0070000000000001E-3</v>
      </c>
      <c r="O15" s="11">
        <f t="shared" si="3"/>
        <v>27</v>
      </c>
      <c r="P15" s="12" t="str">
        <f t="shared" si="0"/>
        <v>非鉄金属</v>
      </c>
      <c r="Q15" s="111">
        <v>8201</v>
      </c>
      <c r="R15" s="111">
        <v>97278</v>
      </c>
      <c r="S15" s="111">
        <v>16379</v>
      </c>
      <c r="T15" s="111">
        <v>2770</v>
      </c>
      <c r="U15" s="111">
        <v>0</v>
      </c>
      <c r="V15" s="64">
        <f>'H27取引基本表（生産者）(36)'!BA15</f>
        <v>509280</v>
      </c>
      <c r="W15" s="3">
        <f t="shared" si="4"/>
        <v>0.24471410618912975</v>
      </c>
    </row>
    <row r="16" spans="1:23">
      <c r="A16" s="11">
        <f>投入係数!A16</f>
        <v>28</v>
      </c>
      <c r="B16" s="12" t="str">
        <f>投入係数!B16</f>
        <v>金属製品</v>
      </c>
      <c r="C16" s="13">
        <f>+'H27取引基本表（生産者）(36)'!AY16/'H27取引基本表（生産者）(36)'!AU16*-1</f>
        <v>0.73489728551741818</v>
      </c>
      <c r="D16" s="13">
        <f t="shared" si="1"/>
        <v>0.26510271448258182</v>
      </c>
      <c r="E16" s="13">
        <f t="shared" si="2"/>
        <v>0.42576563288436908</v>
      </c>
      <c r="F16" s="13">
        <v>0.270951</v>
      </c>
      <c r="G16" s="13">
        <f>'H27取引基本表（生産者）(36)'!BB16/'H27取引基本表（生産者）(36)'!$BB$43</f>
        <v>9.7090773802296177E-4</v>
      </c>
      <c r="H16" s="26">
        <v>9.0673000000000004E-2</v>
      </c>
      <c r="I16" s="3">
        <v>7.7281000000000002E-2</v>
      </c>
      <c r="O16" s="11">
        <f t="shared" si="3"/>
        <v>28</v>
      </c>
      <c r="P16" s="12" t="str">
        <f t="shared" si="0"/>
        <v>金属製品</v>
      </c>
      <c r="Q16" s="111">
        <v>13961</v>
      </c>
      <c r="R16" s="111">
        <v>2453</v>
      </c>
      <c r="S16" s="111">
        <v>4203</v>
      </c>
      <c r="T16" s="111">
        <v>1321</v>
      </c>
      <c r="U16" s="111">
        <v>0</v>
      </c>
      <c r="V16" s="64">
        <f>'H27取引基本表（生産者）(36)'!BA16</f>
        <v>51526</v>
      </c>
      <c r="W16" s="3">
        <f t="shared" si="4"/>
        <v>0.42576563288436908</v>
      </c>
    </row>
    <row r="17" spans="1:23">
      <c r="A17" s="11">
        <f>投入係数!A17</f>
        <v>29</v>
      </c>
      <c r="B17" s="12" t="str">
        <f>投入係数!B17</f>
        <v>一般機械</v>
      </c>
      <c r="C17" s="13">
        <f>+'H27取引基本表（生産者）(36)'!AY17/'H27取引基本表（生産者）(36)'!AU17*-1</f>
        <v>0.88362595471080152</v>
      </c>
      <c r="D17" s="13">
        <f t="shared" si="1"/>
        <v>0.11637404528919848</v>
      </c>
      <c r="E17" s="13">
        <f t="shared" si="2"/>
        <v>0.38367676126082834</v>
      </c>
      <c r="F17" s="13">
        <v>0.13978499999999999</v>
      </c>
      <c r="G17" s="13">
        <f>'H27取引基本表（生産者）(36)'!BB17/'H27取引基本表（生産者）(36)'!$BB$43</f>
        <v>3.5892987413655266E-4</v>
      </c>
      <c r="H17" s="26">
        <v>3.6438999999999999E-2</v>
      </c>
      <c r="I17" s="3">
        <v>3.3715000000000002E-2</v>
      </c>
      <c r="O17" s="11">
        <f t="shared" si="3"/>
        <v>29</v>
      </c>
      <c r="P17" s="12" t="str">
        <f t="shared" si="0"/>
        <v>一般機械</v>
      </c>
      <c r="Q17" s="111">
        <v>33451</v>
      </c>
      <c r="R17" s="111">
        <v>30611</v>
      </c>
      <c r="S17" s="111">
        <v>25000</v>
      </c>
      <c r="T17" s="111">
        <v>2754</v>
      </c>
      <c r="U17" s="111">
        <v>-1</v>
      </c>
      <c r="V17" s="64">
        <f>'H27取引基本表（生産者）(36)'!BA17</f>
        <v>239303</v>
      </c>
      <c r="W17" s="3">
        <f t="shared" si="4"/>
        <v>0.38367676126082834</v>
      </c>
    </row>
    <row r="18" spans="1:23">
      <c r="A18" s="11">
        <f>投入係数!A18</f>
        <v>32</v>
      </c>
      <c r="B18" s="12" t="str">
        <f>投入係数!B18</f>
        <v>電子部品</v>
      </c>
      <c r="C18" s="13">
        <f>+'H27取引基本表（生産者）(36)'!AY18/'H27取引基本表（生産者）(36)'!AU18*-1</f>
        <v>0.89056193388755478</v>
      </c>
      <c r="D18" s="13">
        <f t="shared" si="1"/>
        <v>0.10943806611244522</v>
      </c>
      <c r="E18" s="13">
        <f t="shared" si="2"/>
        <v>0.39879832835372858</v>
      </c>
      <c r="F18" s="13">
        <v>0.239007</v>
      </c>
      <c r="G18" s="13">
        <f>'H27取引基本表（生産者）(36)'!BB18/'H27取引基本表（生産者）(36)'!$BB$43</f>
        <v>3.6281544787551397E-4</v>
      </c>
      <c r="H18" s="26">
        <v>3.3541000000000001E-2</v>
      </c>
      <c r="I18" s="3">
        <v>3.3236000000000002E-2</v>
      </c>
      <c r="O18" s="11">
        <f t="shared" si="3"/>
        <v>32</v>
      </c>
      <c r="P18" s="12" t="str">
        <f t="shared" si="0"/>
        <v>電子部品</v>
      </c>
      <c r="Q18" s="111">
        <v>50957</v>
      </c>
      <c r="R18" s="111">
        <v>-19856</v>
      </c>
      <c r="S18" s="111">
        <v>51557</v>
      </c>
      <c r="T18" s="111">
        <v>2368</v>
      </c>
      <c r="U18" s="111">
        <v>-1</v>
      </c>
      <c r="V18" s="64">
        <f>'H27取引基本表（生産者）(36)'!BA18</f>
        <v>213203</v>
      </c>
      <c r="W18" s="3">
        <f t="shared" si="4"/>
        <v>0.39879832835372858</v>
      </c>
    </row>
    <row r="19" spans="1:23">
      <c r="A19" s="14">
        <f>投入係数!A19</f>
        <v>33</v>
      </c>
      <c r="B19" s="15" t="str">
        <f>投入係数!B19</f>
        <v>電気機械</v>
      </c>
      <c r="C19" s="16">
        <f>+'H27取引基本表（生産者）(36)'!AY19/'H27取引基本表（生産者）(36)'!AU19*-1</f>
        <v>0.93431203950586117</v>
      </c>
      <c r="D19" s="16">
        <f t="shared" si="1"/>
        <v>6.5687960494138831E-2</v>
      </c>
      <c r="E19" s="16">
        <f t="shared" si="2"/>
        <v>0.36333363883542602</v>
      </c>
      <c r="F19" s="16">
        <v>0.222467</v>
      </c>
      <c r="G19" s="16">
        <f>'H27取引基本表（生産者）(36)'!BB19/'H27取引基本表（生産者）(36)'!$BB$43</f>
        <v>1.0874749501918017E-2</v>
      </c>
      <c r="H19" s="29">
        <v>5.6640000000000003E-2</v>
      </c>
      <c r="I19" s="5">
        <v>5.3127000000000001E-2</v>
      </c>
      <c r="O19" s="14">
        <f t="shared" si="3"/>
        <v>33</v>
      </c>
      <c r="P19" s="15" t="str">
        <f t="shared" si="0"/>
        <v>電気機械</v>
      </c>
      <c r="Q19" s="112">
        <v>7282</v>
      </c>
      <c r="R19" s="112">
        <v>-1222</v>
      </c>
      <c r="S19" s="112">
        <v>5627</v>
      </c>
      <c r="T19" s="112">
        <v>206</v>
      </c>
      <c r="U19" s="112">
        <v>0</v>
      </c>
      <c r="V19" s="67">
        <f>'H27取引基本表（生産者）(36)'!BA19</f>
        <v>32733</v>
      </c>
      <c r="W19" s="5">
        <f t="shared" si="4"/>
        <v>0.36333363883542602</v>
      </c>
    </row>
    <row r="20" spans="1:23">
      <c r="A20" s="11">
        <f>投入係数!A20</f>
        <v>34</v>
      </c>
      <c r="B20" s="12" t="str">
        <f>投入係数!B20</f>
        <v>情報･通信機器</v>
      </c>
      <c r="C20" s="13">
        <f>+'H27取引基本表（生産者）(36)'!AY20/'H27取引基本表（生産者）(36)'!AU20*-1</f>
        <v>0.93858024691358022</v>
      </c>
      <c r="D20" s="13">
        <f t="shared" si="1"/>
        <v>6.1419753086419782E-2</v>
      </c>
      <c r="E20" s="13">
        <f t="shared" si="2"/>
        <v>0.38299184375466711</v>
      </c>
      <c r="F20" s="13">
        <v>0.20969199999999999</v>
      </c>
      <c r="G20" s="13">
        <f>'H27取引基本表（生産者）(36)'!BB20/'H27取引基本表（生産者）(36)'!$BB$43</f>
        <v>1.0038379754606591E-2</v>
      </c>
      <c r="H20" s="26">
        <v>3.2562000000000001E-2</v>
      </c>
      <c r="I20" s="3">
        <v>3.2051999999999997E-2</v>
      </c>
      <c r="O20" s="11">
        <f t="shared" si="3"/>
        <v>34</v>
      </c>
      <c r="P20" s="12" t="str">
        <f t="shared" si="0"/>
        <v>情報･通信機器</v>
      </c>
      <c r="Q20" s="111">
        <v>43526</v>
      </c>
      <c r="R20" s="111">
        <v>-12078</v>
      </c>
      <c r="S20" s="111">
        <v>41927</v>
      </c>
      <c r="T20" s="111">
        <v>6126</v>
      </c>
      <c r="U20" s="111">
        <v>-3</v>
      </c>
      <c r="V20" s="60">
        <f>'H27取引基本表（生産者）(36)'!BA20</f>
        <v>207571</v>
      </c>
      <c r="W20" s="3">
        <f t="shared" si="4"/>
        <v>0.38299184375466711</v>
      </c>
    </row>
    <row r="21" spans="1:23">
      <c r="A21" s="11">
        <f>投入係数!A21</f>
        <v>35</v>
      </c>
      <c r="B21" s="12" t="str">
        <f>投入係数!B21</f>
        <v>輸送機械</v>
      </c>
      <c r="C21" s="13">
        <f>+'H27取引基本表（生産者）(36)'!AY21/'H27取引基本表（生産者）(36)'!AU21*-1</f>
        <v>0.71523263127605341</v>
      </c>
      <c r="D21" s="13">
        <f t="shared" si="1"/>
        <v>0.28476736872394659</v>
      </c>
      <c r="E21" s="13">
        <f t="shared" si="2"/>
        <v>0.22346238941646984</v>
      </c>
      <c r="F21" s="13">
        <v>7.3922000000000002E-2</v>
      </c>
      <c r="G21" s="13">
        <f>'H27取引基本表（生産者）(36)'!BB21/'H27取引基本表（生産者）(36)'!$BB$43</f>
        <v>2.3780682675878066E-2</v>
      </c>
      <c r="H21" s="26">
        <v>1.2843E-2</v>
      </c>
      <c r="I21" s="3">
        <v>1.244E-2</v>
      </c>
      <c r="O21" s="11">
        <f t="shared" si="3"/>
        <v>35</v>
      </c>
      <c r="P21" s="12" t="str">
        <f t="shared" si="0"/>
        <v>輸送機械</v>
      </c>
      <c r="Q21" s="111">
        <v>45506</v>
      </c>
      <c r="R21" s="111">
        <v>36957</v>
      </c>
      <c r="S21" s="111">
        <v>54728</v>
      </c>
      <c r="T21" s="111">
        <v>376</v>
      </c>
      <c r="U21" s="111">
        <v>-4</v>
      </c>
      <c r="V21" s="60">
        <f>'H27取引基本表（生産者）(36)'!BA21</f>
        <v>615598</v>
      </c>
      <c r="W21" s="3">
        <f t="shared" si="4"/>
        <v>0.22346238941646984</v>
      </c>
    </row>
    <row r="22" spans="1:23">
      <c r="A22" s="11">
        <f>投入係数!A22</f>
        <v>39</v>
      </c>
      <c r="B22" s="12" t="str">
        <f>投入係数!B22</f>
        <v>その他の製造工業製品</v>
      </c>
      <c r="C22" s="13">
        <f>+'H27取引基本表（生産者）(36)'!AY22/'H27取引基本表（生産者）(36)'!AU22*-1</f>
        <v>0.75723601571478205</v>
      </c>
      <c r="D22" s="13">
        <f t="shared" si="1"/>
        <v>0.24276398428521795</v>
      </c>
      <c r="E22" s="13">
        <f t="shared" si="2"/>
        <v>0.37737709326123003</v>
      </c>
      <c r="F22" s="13">
        <v>0.22426499999999999</v>
      </c>
      <c r="G22" s="13">
        <f>'H27取引基本表（生産者）(36)'!BB22/'H27取引基本表（生産者）(36)'!$BB$43</f>
        <v>1.7083896336778218E-2</v>
      </c>
      <c r="H22" s="26">
        <v>5.5399999999999998E-2</v>
      </c>
      <c r="I22" s="3">
        <v>4.6937E-2</v>
      </c>
      <c r="O22" s="11">
        <f t="shared" si="3"/>
        <v>39</v>
      </c>
      <c r="P22" s="12" t="str">
        <f t="shared" si="0"/>
        <v>その他の製造工業製品</v>
      </c>
      <c r="Q22" s="111">
        <v>30025</v>
      </c>
      <c r="R22" s="111">
        <v>4008</v>
      </c>
      <c r="S22" s="111">
        <v>10751</v>
      </c>
      <c r="T22" s="111">
        <v>5740</v>
      </c>
      <c r="U22" s="111">
        <v>0</v>
      </c>
      <c r="V22" s="60">
        <f>'H27取引基本表（生産者）(36)'!BA22</f>
        <v>133882</v>
      </c>
      <c r="W22" s="3">
        <f t="shared" si="4"/>
        <v>0.37737709326123003</v>
      </c>
    </row>
    <row r="23" spans="1:23">
      <c r="A23" s="17">
        <f>投入係数!A23</f>
        <v>41</v>
      </c>
      <c r="B23" s="18" t="str">
        <f>投入係数!B23</f>
        <v>建設</v>
      </c>
      <c r="C23" s="19">
        <f>+'H27取引基本表（生産者）(36)'!AY23/'H27取引基本表（生産者）(36)'!AU23*-1</f>
        <v>4.7413183572049052E-2</v>
      </c>
      <c r="D23" s="19">
        <f t="shared" si="1"/>
        <v>0.95258681642795096</v>
      </c>
      <c r="E23" s="19">
        <f t="shared" si="2"/>
        <v>0.45707351195523149</v>
      </c>
      <c r="F23" s="19">
        <v>0.36487000000000003</v>
      </c>
      <c r="G23" s="19">
        <f>'H27取引基本表（生産者）(36)'!BB23/'H27取引基本表（生産者）(36)'!$BB$43</f>
        <v>0</v>
      </c>
      <c r="H23" s="30">
        <v>0.13810800000000001</v>
      </c>
      <c r="I23" s="6">
        <v>9.7782999999999995E-2</v>
      </c>
      <c r="O23" s="17">
        <f t="shared" si="3"/>
        <v>41</v>
      </c>
      <c r="P23" s="18" t="str">
        <f t="shared" si="0"/>
        <v>建設</v>
      </c>
      <c r="Q23" s="113">
        <v>172131</v>
      </c>
      <c r="R23" s="113">
        <v>8697</v>
      </c>
      <c r="S23" s="113">
        <v>19292</v>
      </c>
      <c r="T23" s="113">
        <v>17619</v>
      </c>
      <c r="U23" s="113">
        <v>-2110</v>
      </c>
      <c r="V23" s="68">
        <f>'H27取引基本表（生産者）(36)'!BA23</f>
        <v>471760</v>
      </c>
      <c r="W23" s="6">
        <f t="shared" si="4"/>
        <v>0.45707351195523149</v>
      </c>
    </row>
    <row r="24" spans="1:23">
      <c r="A24" s="11">
        <f>投入係数!A24</f>
        <v>46</v>
      </c>
      <c r="B24" s="12" t="str">
        <f>投入係数!B24</f>
        <v>電力・ガス・熱供給</v>
      </c>
      <c r="C24" s="13">
        <f>+'H27取引基本表（生産者）(36)'!AY24/'H27取引基本表（生産者）(36)'!AU24*-1</f>
        <v>0.39582698807029387</v>
      </c>
      <c r="D24" s="13">
        <f t="shared" si="1"/>
        <v>0.60417301192970618</v>
      </c>
      <c r="E24" s="13">
        <f t="shared" si="2"/>
        <v>0.35657302013613562</v>
      </c>
      <c r="F24" s="13">
        <v>6.9545999999999997E-2</v>
      </c>
      <c r="G24" s="13">
        <f>'H27取引基本表（生産者）(36)'!BB24/'H27取引基本表（生産者）(36)'!$BB$43</f>
        <v>2.534559749924474E-2</v>
      </c>
      <c r="H24" s="26">
        <v>7.0800000000000004E-3</v>
      </c>
      <c r="I24" s="3">
        <v>6.9569999999999996E-3</v>
      </c>
      <c r="O24" s="11">
        <f t="shared" si="3"/>
        <v>46</v>
      </c>
      <c r="P24" s="12" t="str">
        <f t="shared" si="0"/>
        <v>電力・ガス・熱供給</v>
      </c>
      <c r="Q24" s="111">
        <v>24470</v>
      </c>
      <c r="R24" s="111">
        <v>29589</v>
      </c>
      <c r="S24" s="111">
        <v>61173</v>
      </c>
      <c r="T24" s="111">
        <v>10260</v>
      </c>
      <c r="U24" s="111">
        <v>-30</v>
      </c>
      <c r="V24" s="64">
        <f>'H27取引基本表（生産者）(36)'!BA24</f>
        <v>351855</v>
      </c>
      <c r="W24" s="3">
        <f t="shared" si="4"/>
        <v>0.35657302013613562</v>
      </c>
    </row>
    <row r="25" spans="1:23">
      <c r="A25" s="11">
        <f>投入係数!A25</f>
        <v>47</v>
      </c>
      <c r="B25" s="12" t="str">
        <f>投入係数!B25</f>
        <v>水道</v>
      </c>
      <c r="C25" s="13">
        <f>+'H27取引基本表（生産者）(36)'!AY25/'H27取引基本表（生産者）(36)'!AU25*-1</f>
        <v>0</v>
      </c>
      <c r="D25" s="13">
        <f t="shared" si="1"/>
        <v>1</v>
      </c>
      <c r="E25" s="13">
        <f t="shared" si="2"/>
        <v>0.52482327130901119</v>
      </c>
      <c r="F25" s="13">
        <v>0.147531</v>
      </c>
      <c r="G25" s="13">
        <f>'H27取引基本表（生産者）(36)'!BB25/'H27取引基本表（生産者）(36)'!$BB$43</f>
        <v>7.7211207160335282E-3</v>
      </c>
      <c r="H25" s="26">
        <v>4.4311000000000003E-2</v>
      </c>
      <c r="I25" s="3">
        <v>4.4283999999999997E-2</v>
      </c>
      <c r="O25" s="11">
        <f t="shared" si="3"/>
        <v>47</v>
      </c>
      <c r="P25" s="12" t="str">
        <f t="shared" si="0"/>
        <v>水道</v>
      </c>
      <c r="Q25" s="111">
        <v>5447</v>
      </c>
      <c r="R25" s="111">
        <v>6627</v>
      </c>
      <c r="S25" s="111">
        <v>7440</v>
      </c>
      <c r="T25" s="111">
        <v>1596</v>
      </c>
      <c r="U25" s="111">
        <v>-1733</v>
      </c>
      <c r="V25" s="64">
        <f>'H27取引基本表（生産者）(36)'!BA25</f>
        <v>36921</v>
      </c>
      <c r="W25" s="3">
        <f t="shared" si="4"/>
        <v>0.52482327130901119</v>
      </c>
    </row>
    <row r="26" spans="1:23">
      <c r="A26" s="11">
        <f>投入係数!A26</f>
        <v>48</v>
      </c>
      <c r="B26" s="12" t="str">
        <f>投入係数!B26</f>
        <v>廃棄物処理</v>
      </c>
      <c r="C26" s="13">
        <f>+'H27取引基本表（生産者）(36)'!AY26/'H27取引基本表（生産者）(36)'!AU26*-1</f>
        <v>6.0371782977699892E-2</v>
      </c>
      <c r="D26" s="13">
        <f t="shared" si="1"/>
        <v>0.93962821702230015</v>
      </c>
      <c r="E26" s="13">
        <f t="shared" si="2"/>
        <v>0.63709313858083128</v>
      </c>
      <c r="F26" s="13">
        <v>0.40787600000000002</v>
      </c>
      <c r="G26" s="13">
        <f>'H27取引基本表（生産者）(36)'!BB26/'H27取引基本表（生産者）(36)'!$BB$43</f>
        <v>7.7080069046645341E-4</v>
      </c>
      <c r="H26" s="26">
        <v>0.144487</v>
      </c>
      <c r="I26" s="3">
        <v>0.13186400000000001</v>
      </c>
      <c r="O26" s="11">
        <f t="shared" si="3"/>
        <v>48</v>
      </c>
      <c r="P26" s="12" t="str">
        <f t="shared" si="0"/>
        <v>廃棄物処理</v>
      </c>
      <c r="Q26" s="111">
        <v>18095</v>
      </c>
      <c r="R26" s="111">
        <v>5926</v>
      </c>
      <c r="S26" s="111">
        <v>3396</v>
      </c>
      <c r="T26" s="111">
        <v>847</v>
      </c>
      <c r="U26" s="111">
        <v>0</v>
      </c>
      <c r="V26" s="64">
        <f>'H27取引基本表（生産者）(36)'!BA26</f>
        <v>44364</v>
      </c>
      <c r="W26" s="3">
        <f t="shared" si="4"/>
        <v>0.63709313858083128</v>
      </c>
    </row>
    <row r="27" spans="1:23">
      <c r="A27" s="11">
        <f>投入係数!A27</f>
        <v>51</v>
      </c>
      <c r="B27" s="12" t="str">
        <f>投入係数!B27</f>
        <v>商業</v>
      </c>
      <c r="C27" s="13">
        <f>+'H27取引基本表（生産者）(36)'!AY27/'H27取引基本表（生産者）(36)'!AU27*-1</f>
        <v>0.57887320062823022</v>
      </c>
      <c r="D27" s="13">
        <f t="shared" si="1"/>
        <v>0.42112679937176978</v>
      </c>
      <c r="E27" s="13">
        <f t="shared" si="2"/>
        <v>0.68262581162505132</v>
      </c>
      <c r="F27" s="13">
        <v>0.46028599999999997</v>
      </c>
      <c r="G27" s="13">
        <f>'H27取引基本表（生産者）(36)'!BB27/'H27取引基本表（生産者）(36)'!$BB$43</f>
        <v>0.19223293237450326</v>
      </c>
      <c r="H27" s="26">
        <v>0.153915</v>
      </c>
      <c r="I27" s="3">
        <v>0.127527</v>
      </c>
      <c r="O27" s="11">
        <f t="shared" si="3"/>
        <v>51</v>
      </c>
      <c r="P27" s="12" t="str">
        <f t="shared" si="0"/>
        <v>商業</v>
      </c>
      <c r="Q27" s="111">
        <v>265765</v>
      </c>
      <c r="R27" s="111">
        <v>53176</v>
      </c>
      <c r="S27" s="111">
        <v>51525</v>
      </c>
      <c r="T27" s="111">
        <v>23958</v>
      </c>
      <c r="U27" s="111">
        <v>-282</v>
      </c>
      <c r="V27" s="64">
        <f>'H27取引基本表（生産者）(36)'!BA27</f>
        <v>577391</v>
      </c>
      <c r="W27" s="3">
        <f t="shared" si="4"/>
        <v>0.68262581162505132</v>
      </c>
    </row>
    <row r="28" spans="1:23">
      <c r="A28" s="11">
        <f>投入係数!A28</f>
        <v>53</v>
      </c>
      <c r="B28" s="12" t="str">
        <f>投入係数!B28</f>
        <v>金融・保険</v>
      </c>
      <c r="C28" s="13">
        <f>+'H27取引基本表（生産者）(36)'!AY28/'H27取引基本表（生産者）(36)'!AU28*-1</f>
        <v>0.25014993341939679</v>
      </c>
      <c r="D28" s="13">
        <f t="shared" si="1"/>
        <v>0.74985006658060316</v>
      </c>
      <c r="E28" s="13">
        <f t="shared" si="2"/>
        <v>0.65049764452506065</v>
      </c>
      <c r="F28" s="13">
        <v>0.33348299999999997</v>
      </c>
      <c r="G28" s="13">
        <f>'H27取引基本表（生産者）(36)'!BB28/'H27取引基本表（生産者）(36)'!$BB$43</f>
        <v>7.194868322762954E-2</v>
      </c>
      <c r="H28" s="26">
        <v>4.5137999999999998E-2</v>
      </c>
      <c r="I28" s="3">
        <v>4.1188000000000002E-2</v>
      </c>
      <c r="O28" s="11">
        <f t="shared" si="3"/>
        <v>53</v>
      </c>
      <c r="P28" s="12" t="str">
        <f t="shared" si="0"/>
        <v>金融・保険</v>
      </c>
      <c r="Q28" s="111">
        <v>78505</v>
      </c>
      <c r="R28" s="111">
        <v>55914</v>
      </c>
      <c r="S28" s="111">
        <v>17804</v>
      </c>
      <c r="T28" s="111">
        <v>4783</v>
      </c>
      <c r="U28" s="111">
        <v>-3873</v>
      </c>
      <c r="V28" s="64">
        <f>'H27取引基本表（生産者）(36)'!BA28</f>
        <v>235409</v>
      </c>
      <c r="W28" s="3">
        <f t="shared" si="4"/>
        <v>0.65049764452506065</v>
      </c>
    </row>
    <row r="29" spans="1:23">
      <c r="A29" s="14">
        <f>投入係数!A29</f>
        <v>55</v>
      </c>
      <c r="B29" s="15" t="str">
        <f>投入係数!B29</f>
        <v>不動産</v>
      </c>
      <c r="C29" s="16">
        <f>+'H27取引基本表（生産者）(36)'!AY29/'H27取引基本表（生産者）(36)'!AU29*-1</f>
        <v>5.2115255109375829E-3</v>
      </c>
      <c r="D29" s="16">
        <f t="shared" si="1"/>
        <v>0.99478847448906238</v>
      </c>
      <c r="E29" s="16">
        <f t="shared" si="2"/>
        <v>0.84648544515668167</v>
      </c>
      <c r="F29" s="16">
        <v>4.0515000000000002E-2</v>
      </c>
      <c r="G29" s="16">
        <f>'H27取引基本表（生産者）(36)'!BB42/'H27取引基本表（生産者）(36)'!$BB$43</f>
        <v>5.8934925382413308E-2</v>
      </c>
      <c r="H29" s="29">
        <v>9.9970000000000007E-3</v>
      </c>
      <c r="I29" s="5">
        <v>3.8869999999999998E-3</v>
      </c>
      <c r="O29" s="14">
        <f t="shared" si="3"/>
        <v>55</v>
      </c>
      <c r="P29" s="15" t="str">
        <f t="shared" si="0"/>
        <v>不動産</v>
      </c>
      <c r="Q29" s="112">
        <v>21325</v>
      </c>
      <c r="R29" s="112">
        <v>223063</v>
      </c>
      <c r="S29" s="112">
        <v>176682</v>
      </c>
      <c r="T29" s="112">
        <v>24677</v>
      </c>
      <c r="U29" s="112">
        <v>-196</v>
      </c>
      <c r="V29" s="67">
        <f>'H27取引基本表（生産者）(36)'!BA29</f>
        <v>526354</v>
      </c>
      <c r="W29" s="5">
        <f t="shared" si="4"/>
        <v>0.84648544515668167</v>
      </c>
    </row>
    <row r="30" spans="1:23">
      <c r="A30" s="11">
        <f>投入係数!A30</f>
        <v>57</v>
      </c>
      <c r="B30" s="12" t="str">
        <f>投入係数!B30</f>
        <v>運輸・郵便</v>
      </c>
      <c r="C30" s="13">
        <f>+'H27取引基本表（生産者）(36)'!AY30/'H27取引基本表（生産者）(36)'!AU30*-1</f>
        <v>0.53514971052303251</v>
      </c>
      <c r="D30" s="13">
        <f t="shared" si="1"/>
        <v>0.46485028947696749</v>
      </c>
      <c r="E30" s="13">
        <f t="shared" si="2"/>
        <v>0.45903646640656837</v>
      </c>
      <c r="F30" s="13">
        <v>0.23637900000000001</v>
      </c>
      <c r="G30" s="13">
        <f>'H27取引基本表（生産者）(36)'!BB30/'H27取引基本表（生産者）(36)'!$BB$43</f>
        <v>6.7353506584590397E-2</v>
      </c>
      <c r="H30" s="26">
        <v>5.1264999999999998E-2</v>
      </c>
      <c r="I30" s="3">
        <v>4.6239000000000002E-2</v>
      </c>
      <c r="O30" s="11">
        <f t="shared" si="3"/>
        <v>57</v>
      </c>
      <c r="P30" s="12" t="str">
        <f t="shared" si="0"/>
        <v>運輸・郵便</v>
      </c>
      <c r="Q30" s="111">
        <v>121235</v>
      </c>
      <c r="R30" s="111">
        <v>39116</v>
      </c>
      <c r="S30" s="111">
        <v>54501</v>
      </c>
      <c r="T30" s="111">
        <v>22132</v>
      </c>
      <c r="U30" s="111">
        <v>-1552</v>
      </c>
      <c r="V30" s="60">
        <f>'H27取引基本表（生産者）(36)'!BA30</f>
        <v>512883</v>
      </c>
      <c r="W30" s="3">
        <f t="shared" si="4"/>
        <v>0.45903646640656837</v>
      </c>
    </row>
    <row r="31" spans="1:23">
      <c r="A31" s="11">
        <f>投入係数!A31</f>
        <v>59</v>
      </c>
      <c r="B31" s="12" t="str">
        <f>投入係数!B31</f>
        <v>情報通信</v>
      </c>
      <c r="C31" s="13">
        <f>+'H27取引基本表（生産者）(36)'!AY31/'H27取引基本表（生産者）(36)'!AU31*-1</f>
        <v>0.41687580090233828</v>
      </c>
      <c r="D31" s="13">
        <f t="shared" si="1"/>
        <v>0.58312419909766167</v>
      </c>
      <c r="E31" s="13">
        <f t="shared" si="2"/>
        <v>0.5206280907644617</v>
      </c>
      <c r="F31" s="13">
        <v>0.156359</v>
      </c>
      <c r="G31" s="13">
        <f>'H27取引基本表（生産者）(36)'!BB31/'H27取引基本表（生産者）(36)'!$BB$43</f>
        <v>6.0030657176800402E-2</v>
      </c>
      <c r="H31" s="26">
        <v>3.1399999999999997E-2</v>
      </c>
      <c r="I31" s="3">
        <v>2.7632E-2</v>
      </c>
      <c r="O31" s="11">
        <f t="shared" si="3"/>
        <v>59</v>
      </c>
      <c r="P31" s="12" t="str">
        <f t="shared" si="0"/>
        <v>情報通信</v>
      </c>
      <c r="Q31" s="111">
        <v>36266</v>
      </c>
      <c r="R31" s="111">
        <v>42793</v>
      </c>
      <c r="S31" s="111">
        <v>33806</v>
      </c>
      <c r="T31" s="111">
        <v>7892</v>
      </c>
      <c r="U31" s="111">
        <v>-2</v>
      </c>
      <c r="V31" s="60">
        <f>'H27取引基本表（生産者）(36)'!BA31</f>
        <v>231941</v>
      </c>
      <c r="W31" s="3">
        <f t="shared" si="4"/>
        <v>0.5206280907644617</v>
      </c>
    </row>
    <row r="32" spans="1:23">
      <c r="A32" s="11">
        <f>投入係数!A32</f>
        <v>61</v>
      </c>
      <c r="B32" s="12" t="str">
        <f>投入係数!B32</f>
        <v>公務</v>
      </c>
      <c r="C32" s="13">
        <f>+'H27取引基本表（生産者）(36)'!AY32/'H27取引基本表（生産者）(36)'!AU32*-1</f>
        <v>0</v>
      </c>
      <c r="D32" s="13">
        <f t="shared" si="1"/>
        <v>1</v>
      </c>
      <c r="E32" s="13">
        <f t="shared" si="2"/>
        <v>0.70541909690845861</v>
      </c>
      <c r="F32" s="13">
        <v>0.41886699999999999</v>
      </c>
      <c r="G32" s="13">
        <f>'H27取引基本表（生産者）(36)'!BB32/'H27取引基本表（生産者）(36)'!$BB$43</f>
        <v>5.9774695006746328E-3</v>
      </c>
      <c r="H32" s="26">
        <v>5.9193999999999997E-2</v>
      </c>
      <c r="I32" s="3">
        <v>5.9193999999999997E-2</v>
      </c>
      <c r="O32" s="11">
        <f t="shared" si="3"/>
        <v>61</v>
      </c>
      <c r="P32" s="12" t="str">
        <f t="shared" si="0"/>
        <v>公務</v>
      </c>
      <c r="Q32" s="111">
        <v>152966</v>
      </c>
      <c r="R32" s="111">
        <v>0</v>
      </c>
      <c r="S32" s="111">
        <v>103876</v>
      </c>
      <c r="T32" s="111">
        <v>770</v>
      </c>
      <c r="U32" s="111">
        <v>0</v>
      </c>
      <c r="V32" s="60">
        <f>'H27取引基本表（生産者）(36)'!BA32</f>
        <v>365190</v>
      </c>
      <c r="W32" s="3">
        <f t="shared" si="4"/>
        <v>0.70541909690845861</v>
      </c>
    </row>
    <row r="33" spans="1:23">
      <c r="A33" s="17">
        <f>投入係数!A33</f>
        <v>63</v>
      </c>
      <c r="B33" s="18" t="str">
        <f>投入係数!B33</f>
        <v>教育・研究</v>
      </c>
      <c r="C33" s="19">
        <f>+'H27取引基本表（生産者）(36)'!AY33/'H27取引基本表（生産者）(36)'!AU33*-1</f>
        <v>0.31285763713304765</v>
      </c>
      <c r="D33" s="19">
        <f t="shared" si="1"/>
        <v>0.68714236286695241</v>
      </c>
      <c r="E33" s="19">
        <f t="shared" si="2"/>
        <v>0.78947422829615232</v>
      </c>
      <c r="F33" s="19">
        <v>0.596105</v>
      </c>
      <c r="G33" s="19">
        <f>'H27取引基本表（生産者）(36)'!BB33/'H27取引基本表（生産者）(36)'!$BB$43</f>
        <v>2.1646531299753559E-2</v>
      </c>
      <c r="H33" s="30">
        <v>7.7635999999999997E-2</v>
      </c>
      <c r="I33" s="6">
        <v>7.6626E-2</v>
      </c>
      <c r="O33" s="17">
        <f t="shared" si="3"/>
        <v>63</v>
      </c>
      <c r="P33" s="18" t="str">
        <f t="shared" si="0"/>
        <v>教育・研究</v>
      </c>
      <c r="Q33" s="113">
        <v>172991</v>
      </c>
      <c r="R33" s="113">
        <v>430</v>
      </c>
      <c r="S33" s="113">
        <v>53004</v>
      </c>
      <c r="T33" s="113">
        <v>2774</v>
      </c>
      <c r="U33" s="113">
        <v>-92</v>
      </c>
      <c r="V33" s="68">
        <f>'H27取引基本表（生産者）(36)'!BA33</f>
        <v>290202</v>
      </c>
      <c r="W33" s="6">
        <f t="shared" si="4"/>
        <v>0.78947422829615232</v>
      </c>
    </row>
    <row r="34" spans="1:23">
      <c r="A34" s="14">
        <f>投入係数!A34</f>
        <v>64</v>
      </c>
      <c r="B34" s="15" t="str">
        <f>投入係数!B34</f>
        <v>医療・福祉</v>
      </c>
      <c r="C34" s="13">
        <f>+'H27取引基本表（生産者）(36)'!AY34/'H27取引基本表（生産者）(36)'!AU34*-1</f>
        <v>2.7900602693348087E-2</v>
      </c>
      <c r="D34" s="13">
        <f t="shared" si="1"/>
        <v>0.97209939730665196</v>
      </c>
      <c r="E34" s="13">
        <f t="shared" si="2"/>
        <v>0.62038653126613474</v>
      </c>
      <c r="F34" s="13">
        <v>0.53967699999999996</v>
      </c>
      <c r="G34" s="13">
        <f>'H27取引基本表（生産者）(36)'!BB34/'H27取引基本表（生産者）(36)'!$BB$43</f>
        <v>4.3767102595660398E-2</v>
      </c>
      <c r="H34" s="26">
        <v>0.10956200000000001</v>
      </c>
      <c r="I34" s="3">
        <v>0.103711</v>
      </c>
      <c r="O34" s="14">
        <f t="shared" si="3"/>
        <v>64</v>
      </c>
      <c r="P34" s="15" t="str">
        <f t="shared" si="0"/>
        <v>医療・福祉</v>
      </c>
      <c r="Q34" s="112">
        <v>406603</v>
      </c>
      <c r="R34" s="112">
        <v>10104</v>
      </c>
      <c r="S34" s="112">
        <v>48716</v>
      </c>
      <c r="T34" s="112">
        <v>10701</v>
      </c>
      <c r="U34" s="112">
        <v>-8713</v>
      </c>
      <c r="V34" s="64">
        <f>'H27取引基本表（生産者）(36)'!BA34</f>
        <v>753419</v>
      </c>
      <c r="W34" s="3">
        <f t="shared" si="4"/>
        <v>0.62038653126613474</v>
      </c>
    </row>
    <row r="35" spans="1:23">
      <c r="A35" s="11">
        <f>投入係数!A35</f>
        <v>65</v>
      </c>
      <c r="B35" s="12" t="str">
        <f>投入係数!B35</f>
        <v>その他の非営利団体サービス</v>
      </c>
      <c r="C35" s="13">
        <f>+'H27取引基本表（生産者）(36)'!AY35/'H27取引基本表（生産者）(36)'!AU35*-1</f>
        <v>5.4337314171333466E-2</v>
      </c>
      <c r="D35" s="13">
        <f t="shared" si="1"/>
        <v>0.94566268582866653</v>
      </c>
      <c r="E35" s="13">
        <f t="shared" si="2"/>
        <v>0.56677389905664477</v>
      </c>
      <c r="F35" s="13">
        <v>0.45696199999999998</v>
      </c>
      <c r="G35" s="13">
        <f>'H27取引基本表（生産者）(36)'!BB35/'H27取引基本表（生産者）(36)'!$BB$43</f>
        <v>1.0342425899680315E-2</v>
      </c>
      <c r="H35" s="26">
        <v>0.102356</v>
      </c>
      <c r="I35" s="3">
        <v>7.2078000000000003E-2</v>
      </c>
      <c r="O35" s="11">
        <f t="shared" si="3"/>
        <v>65</v>
      </c>
      <c r="P35" s="12" t="str">
        <f t="shared" si="0"/>
        <v>その他の非営利団体サービス</v>
      </c>
      <c r="Q35" s="111">
        <v>21023</v>
      </c>
      <c r="R35" s="111">
        <v>1717</v>
      </c>
      <c r="S35" s="111">
        <v>2826</v>
      </c>
      <c r="T35" s="111">
        <v>1588</v>
      </c>
      <c r="U35" s="111">
        <v>-1079</v>
      </c>
      <c r="V35" s="64">
        <f>'H27取引基本表（生産者）(36)'!BA35</f>
        <v>46006</v>
      </c>
      <c r="W35" s="3">
        <f t="shared" si="4"/>
        <v>0.56677389905664477</v>
      </c>
    </row>
    <row r="36" spans="1:23">
      <c r="A36" s="11">
        <f>投入係数!A36</f>
        <v>66</v>
      </c>
      <c r="B36" s="12" t="str">
        <f>投入係数!B36</f>
        <v>対事業所サービス</v>
      </c>
      <c r="C36" s="13">
        <f>+'H27取引基本表（生産者）(36)'!AY36/'H27取引基本表（生産者）(36)'!AU36*-1</f>
        <v>0.52165225018257622</v>
      </c>
      <c r="D36" s="13">
        <f t="shared" si="1"/>
        <v>0.47834774981742378</v>
      </c>
      <c r="E36" s="13">
        <f t="shared" si="2"/>
        <v>0.62212610664323853</v>
      </c>
      <c r="F36" s="13">
        <v>0.46322200000000002</v>
      </c>
      <c r="G36" s="13">
        <f>'H27取引基本表（生産者）(36)'!BB36/'H27取引基本表（生産者）(36)'!$BB$43</f>
        <v>1.0705241347555829E-2</v>
      </c>
      <c r="H36" s="26">
        <v>0.16844000000000001</v>
      </c>
      <c r="I36" s="3">
        <v>0.13272999999999999</v>
      </c>
      <c r="O36" s="11">
        <f t="shared" si="3"/>
        <v>66</v>
      </c>
      <c r="P36" s="12" t="str">
        <f t="shared" si="0"/>
        <v>対事業所サービス</v>
      </c>
      <c r="Q36" s="111">
        <v>137086</v>
      </c>
      <c r="R36" s="111">
        <v>-7002</v>
      </c>
      <c r="S36" s="111">
        <v>40008</v>
      </c>
      <c r="T36" s="111">
        <v>14033</v>
      </c>
      <c r="U36" s="111">
        <v>-13</v>
      </c>
      <c r="V36" s="64">
        <f>'H27取引基本表（生産者）(36)'!BA36</f>
        <v>295940</v>
      </c>
      <c r="W36" s="3">
        <f t="shared" si="4"/>
        <v>0.62212610664323853</v>
      </c>
    </row>
    <row r="37" spans="1:23">
      <c r="A37" s="11">
        <f>投入係数!A37</f>
        <v>67</v>
      </c>
      <c r="B37" s="12" t="str">
        <f>投入係数!B37</f>
        <v>対個人サービス</v>
      </c>
      <c r="C37" s="13">
        <f>+'H27取引基本表（生産者）(36)'!AY37/'H27取引基本表（生産者）(36)'!AU37*-1</f>
        <v>0.45511531284560763</v>
      </c>
      <c r="D37" s="13">
        <f t="shared" si="1"/>
        <v>0.54488468715439242</v>
      </c>
      <c r="E37" s="13">
        <f t="shared" si="2"/>
        <v>0.52127705417838255</v>
      </c>
      <c r="F37" s="13">
        <v>0.26046599999999998</v>
      </c>
      <c r="G37" s="13">
        <f>'H27取引基本表（生産者）(36)'!BB37/'H27取引基本表（生産者）(36)'!$BB$43</f>
        <v>0.17126880496265479</v>
      </c>
      <c r="H37" s="26">
        <v>0.166764</v>
      </c>
      <c r="I37" s="3">
        <v>0.12906000000000001</v>
      </c>
      <c r="O37" s="11">
        <f t="shared" si="3"/>
        <v>67</v>
      </c>
      <c r="P37" s="12" t="str">
        <f t="shared" si="0"/>
        <v>対個人サービス</v>
      </c>
      <c r="Q37" s="111">
        <v>96709</v>
      </c>
      <c r="R37" s="111">
        <v>43097</v>
      </c>
      <c r="S37" s="111">
        <v>38807</v>
      </c>
      <c r="T37" s="111">
        <v>14934</v>
      </c>
      <c r="U37" s="111">
        <v>-1</v>
      </c>
      <c r="V37" s="64">
        <f>'H27取引基本表（生産者）(36)'!BA37</f>
        <v>371292</v>
      </c>
      <c r="W37" s="3">
        <f t="shared" si="4"/>
        <v>0.52127705417838255</v>
      </c>
    </row>
    <row r="38" spans="1:23">
      <c r="A38" s="17">
        <f>投入係数!A38</f>
        <v>68</v>
      </c>
      <c r="B38" s="18" t="str">
        <f>投入係数!B38</f>
        <v>事務用品</v>
      </c>
      <c r="C38" s="19">
        <f>+'H27取引基本表（生産者）(36)'!AY38/'H27取引基本表（生産者）(36)'!AU38*-1</f>
        <v>0</v>
      </c>
      <c r="D38" s="19">
        <f t="shared" si="1"/>
        <v>1</v>
      </c>
      <c r="E38" s="19">
        <f t="shared" si="2"/>
        <v>0</v>
      </c>
      <c r="F38" s="13">
        <v>0</v>
      </c>
      <c r="G38" s="13">
        <f>'H27取引基本表（生産者）(36)'!BB38/'H27取引基本表（生産者）(36)'!$BB$43</f>
        <v>0</v>
      </c>
      <c r="H38" s="6">
        <v>0</v>
      </c>
      <c r="I38" s="6">
        <v>0</v>
      </c>
      <c r="O38" s="17">
        <f t="shared" si="3"/>
        <v>68</v>
      </c>
      <c r="P38" s="18" t="str">
        <f t="shared" si="0"/>
        <v>事務用品</v>
      </c>
      <c r="Q38" s="113">
        <v>0</v>
      </c>
      <c r="R38" s="113">
        <v>0</v>
      </c>
      <c r="S38" s="113">
        <v>0</v>
      </c>
      <c r="T38" s="113">
        <v>0</v>
      </c>
      <c r="U38" s="113">
        <v>0</v>
      </c>
      <c r="V38" s="64">
        <f>'H27取引基本表（生産者）(36)'!BA38</f>
        <v>11331</v>
      </c>
      <c r="W38" s="6">
        <f t="shared" si="4"/>
        <v>0</v>
      </c>
    </row>
    <row r="39" spans="1:23">
      <c r="A39" s="20">
        <f>投入係数!A39</f>
        <v>69</v>
      </c>
      <c r="B39" s="21" t="str">
        <f>投入係数!B39</f>
        <v>分類不明</v>
      </c>
      <c r="C39" s="129">
        <f>+'H27取引基本表（生産者）(36)'!AY39/'H27取引基本表（生産者）(36)'!AU39*-1</f>
        <v>0.20105095822661839</v>
      </c>
      <c r="D39" s="22">
        <f t="shared" si="1"/>
        <v>0.79894904177338155</v>
      </c>
      <c r="E39" s="22">
        <f t="shared" si="2"/>
        <v>0.42365959325588454</v>
      </c>
      <c r="F39" s="129">
        <v>8.9130000000000008E-3</v>
      </c>
      <c r="G39" s="129">
        <f>'H27取引基本表（生産者）(36)'!BB39/'H27取引基本表（生産者）(36)'!$BB$43</f>
        <v>4.4198401280685105E-5</v>
      </c>
      <c r="H39" s="27">
        <v>1.325E-3</v>
      </c>
      <c r="I39" s="4">
        <v>1.214E-3</v>
      </c>
      <c r="O39" s="20">
        <f t="shared" si="3"/>
        <v>69</v>
      </c>
      <c r="P39" s="21" t="str">
        <f t="shared" si="0"/>
        <v>分類不明</v>
      </c>
      <c r="Q39" s="473">
        <v>323</v>
      </c>
      <c r="R39" s="474">
        <v>12802</v>
      </c>
      <c r="S39" s="474">
        <v>1777</v>
      </c>
      <c r="T39" s="474">
        <v>634</v>
      </c>
      <c r="U39" s="474">
        <v>-183</v>
      </c>
      <c r="V39" s="504">
        <f>'H27取引基本表（生産者）(36)'!BA39</f>
        <v>36239</v>
      </c>
      <c r="W39" s="4">
        <f t="shared" si="4"/>
        <v>0.42365959325588454</v>
      </c>
    </row>
    <row r="40" spans="1:23">
      <c r="A40" t="s">
        <v>476</v>
      </c>
    </row>
  </sheetData>
  <phoneticPr fontId="5"/>
  <pageMargins left="0.7" right="0.7" top="0.75" bottom="0.75" header="0.3" footer="0.3"/>
  <pageSetup paperSize="9" orientation="portrait" horizontalDpi="300" verticalDpi="300"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tint="0.499984740745262"/>
  </sheetPr>
  <dimension ref="A1:AN42"/>
  <sheetViews>
    <sheetView zoomScaleNormal="100" workbookViewId="0">
      <pane xSplit="2" ySplit="3" topLeftCell="C4" activePane="bottomRight" state="frozen"/>
      <selection activeCell="H24" sqref="H24"/>
      <selection pane="topRight" activeCell="H24" sqref="H24"/>
      <selection pane="bottomLeft" activeCell="H24" sqref="H24"/>
      <selection pane="bottomRight"/>
    </sheetView>
  </sheetViews>
  <sheetFormatPr defaultColWidth="10.33203125" defaultRowHeight="11.25"/>
  <cols>
    <col min="1" max="1" width="4.6640625" style="31" bestFit="1" customWidth="1"/>
    <col min="2" max="2" width="31.6640625" style="31" bestFit="1" customWidth="1"/>
    <col min="3" max="16384" width="10.33203125" style="31"/>
  </cols>
  <sheetData>
    <row r="1" spans="1:40" ht="21" customHeight="1">
      <c r="A1" s="271" t="s">
        <v>38</v>
      </c>
      <c r="C1" s="31" t="s">
        <v>470</v>
      </c>
      <c r="J1" s="271" t="s">
        <v>39</v>
      </c>
      <c r="AN1" s="50"/>
    </row>
    <row r="2" spans="1:40">
      <c r="A2" s="32"/>
      <c r="B2" s="33"/>
      <c r="C2" s="51">
        <v>1</v>
      </c>
      <c r="D2" s="52">
        <v>2</v>
      </c>
      <c r="E2" s="52">
        <v>3</v>
      </c>
      <c r="F2" s="52">
        <v>6</v>
      </c>
      <c r="G2" s="52">
        <v>11</v>
      </c>
      <c r="H2" s="52">
        <v>15</v>
      </c>
      <c r="I2" s="52">
        <v>16</v>
      </c>
      <c r="J2" s="52">
        <v>20</v>
      </c>
      <c r="K2" s="52">
        <v>21</v>
      </c>
      <c r="L2" s="52">
        <v>25</v>
      </c>
      <c r="M2" s="52">
        <v>26</v>
      </c>
      <c r="N2" s="52">
        <v>27</v>
      </c>
      <c r="O2" s="52">
        <v>28</v>
      </c>
      <c r="P2" s="52">
        <v>29</v>
      </c>
      <c r="Q2" s="52">
        <v>32</v>
      </c>
      <c r="R2" s="52">
        <v>33</v>
      </c>
      <c r="S2" s="52">
        <v>34</v>
      </c>
      <c r="T2" s="52">
        <v>35</v>
      </c>
      <c r="U2" s="52">
        <v>39</v>
      </c>
      <c r="V2" s="52">
        <v>41</v>
      </c>
      <c r="W2" s="52">
        <v>46</v>
      </c>
      <c r="X2" s="52">
        <v>47</v>
      </c>
      <c r="Y2" s="52">
        <v>48</v>
      </c>
      <c r="Z2" s="52">
        <v>51</v>
      </c>
      <c r="AA2" s="52">
        <v>53</v>
      </c>
      <c r="AB2" s="52">
        <v>55</v>
      </c>
      <c r="AC2" s="52">
        <v>57</v>
      </c>
      <c r="AD2" s="52">
        <v>59</v>
      </c>
      <c r="AE2" s="52">
        <v>61</v>
      </c>
      <c r="AF2" s="52">
        <v>63</v>
      </c>
      <c r="AG2" s="52">
        <v>64</v>
      </c>
      <c r="AH2" s="52">
        <v>65</v>
      </c>
      <c r="AI2" s="52">
        <v>66</v>
      </c>
      <c r="AJ2" s="52">
        <v>67</v>
      </c>
      <c r="AK2" s="52">
        <v>68</v>
      </c>
      <c r="AL2" s="53">
        <v>69</v>
      </c>
      <c r="AM2" s="54"/>
      <c r="AN2" s="54"/>
    </row>
    <row r="3" spans="1:40" ht="33.75">
      <c r="A3" s="34"/>
      <c r="B3" s="35"/>
      <c r="C3" s="36" t="s">
        <v>0</v>
      </c>
      <c r="D3" s="37" t="s">
        <v>1</v>
      </c>
      <c r="E3" s="37" t="s">
        <v>2</v>
      </c>
      <c r="F3" s="37" t="s">
        <v>3</v>
      </c>
      <c r="G3" s="37" t="s">
        <v>4</v>
      </c>
      <c r="H3" s="37" t="s">
        <v>5</v>
      </c>
      <c r="I3" s="37" t="s">
        <v>6</v>
      </c>
      <c r="J3" s="37" t="s">
        <v>7</v>
      </c>
      <c r="K3" s="37" t="s">
        <v>179</v>
      </c>
      <c r="L3" s="37" t="s">
        <v>180</v>
      </c>
      <c r="M3" s="37" t="s">
        <v>10</v>
      </c>
      <c r="N3" s="37" t="s">
        <v>11</v>
      </c>
      <c r="O3" s="37" t="s">
        <v>12</v>
      </c>
      <c r="P3" s="37" t="s">
        <v>13</v>
      </c>
      <c r="Q3" s="37" t="s">
        <v>16</v>
      </c>
      <c r="R3" s="37" t="s">
        <v>14</v>
      </c>
      <c r="S3" s="37" t="s">
        <v>181</v>
      </c>
      <c r="T3" s="37" t="s">
        <v>17</v>
      </c>
      <c r="U3" s="37" t="s">
        <v>18</v>
      </c>
      <c r="V3" s="37" t="s">
        <v>19</v>
      </c>
      <c r="W3" s="37" t="s">
        <v>182</v>
      </c>
      <c r="X3" s="37" t="s">
        <v>168</v>
      </c>
      <c r="Y3" s="37" t="s">
        <v>169</v>
      </c>
      <c r="Z3" s="37" t="s">
        <v>21</v>
      </c>
      <c r="AA3" s="37" t="s">
        <v>22</v>
      </c>
      <c r="AB3" s="37" t="s">
        <v>23</v>
      </c>
      <c r="AC3" s="37" t="s">
        <v>178</v>
      </c>
      <c r="AD3" s="37" t="s">
        <v>25</v>
      </c>
      <c r="AE3" s="37" t="s">
        <v>26</v>
      </c>
      <c r="AF3" s="37" t="s">
        <v>27</v>
      </c>
      <c r="AG3" s="37" t="s">
        <v>172</v>
      </c>
      <c r="AH3" s="37" t="s">
        <v>173</v>
      </c>
      <c r="AI3" s="37" t="s">
        <v>183</v>
      </c>
      <c r="AJ3" s="37" t="s">
        <v>184</v>
      </c>
      <c r="AK3" s="37" t="s">
        <v>30</v>
      </c>
      <c r="AL3" s="38" t="s">
        <v>31</v>
      </c>
      <c r="AM3" s="39" t="s">
        <v>194</v>
      </c>
      <c r="AN3" s="39" t="s">
        <v>195</v>
      </c>
    </row>
    <row r="4" spans="1:40">
      <c r="A4" s="84">
        <v>1</v>
      </c>
      <c r="B4" s="33" t="s">
        <v>0</v>
      </c>
      <c r="C4" s="24">
        <v>1.106865</v>
      </c>
      <c r="D4" s="40">
        <v>2.8999999999999998E-3</v>
      </c>
      <c r="E4" s="40">
        <v>4.8700000000000002E-3</v>
      </c>
      <c r="F4" s="40">
        <v>2.9E-5</v>
      </c>
      <c r="G4" s="40">
        <v>0.12522800000000001</v>
      </c>
      <c r="H4" s="40">
        <v>6.901E-3</v>
      </c>
      <c r="I4" s="40">
        <v>3.1500000000000001E-4</v>
      </c>
      <c r="J4" s="40">
        <v>2.8400000000000002E-4</v>
      </c>
      <c r="K4" s="40">
        <v>3.9999999999999998E-6</v>
      </c>
      <c r="L4" s="40">
        <v>5.1999999999999997E-5</v>
      </c>
      <c r="M4" s="40">
        <v>1.9000000000000001E-5</v>
      </c>
      <c r="N4" s="40">
        <v>1.8E-5</v>
      </c>
      <c r="O4" s="40">
        <v>1.9000000000000001E-5</v>
      </c>
      <c r="P4" s="40">
        <v>3.3000000000000003E-5</v>
      </c>
      <c r="Q4" s="40">
        <v>3.1999999999999999E-5</v>
      </c>
      <c r="R4" s="40">
        <v>3.6000000000000001E-5</v>
      </c>
      <c r="S4" s="40">
        <v>2.9E-5</v>
      </c>
      <c r="T4" s="40">
        <v>2.6999999999999999E-5</v>
      </c>
      <c r="U4" s="40">
        <v>1.6130000000000001E-3</v>
      </c>
      <c r="V4" s="40">
        <v>9.3700000000000001E-4</v>
      </c>
      <c r="W4" s="40">
        <v>2.4000000000000001E-5</v>
      </c>
      <c r="X4" s="40">
        <v>7.6000000000000004E-5</v>
      </c>
      <c r="Y4" s="40">
        <v>2.5000000000000001E-5</v>
      </c>
      <c r="Z4" s="40">
        <v>1.3100000000000001E-4</v>
      </c>
      <c r="AA4" s="40">
        <v>2.8E-5</v>
      </c>
      <c r="AB4" s="40">
        <v>1.8E-5</v>
      </c>
      <c r="AC4" s="40">
        <v>4.8000000000000001E-5</v>
      </c>
      <c r="AD4" s="40">
        <v>9.8999999999999994E-5</v>
      </c>
      <c r="AE4" s="40">
        <v>5.8999999999999998E-5</v>
      </c>
      <c r="AF4" s="40">
        <v>1.9530000000000001E-3</v>
      </c>
      <c r="AG4" s="40">
        <v>2.2599999999999999E-3</v>
      </c>
      <c r="AH4" s="40">
        <v>1.6930000000000001E-3</v>
      </c>
      <c r="AI4" s="40">
        <v>4.6E-5</v>
      </c>
      <c r="AJ4" s="40">
        <v>1.6E-2</v>
      </c>
      <c r="AK4" s="40">
        <v>1.2E-4</v>
      </c>
      <c r="AL4" s="25">
        <v>1.5200000000000001E-4</v>
      </c>
      <c r="AM4" s="28">
        <v>1.2729440000000001</v>
      </c>
      <c r="AN4" s="28">
        <v>0.99883</v>
      </c>
    </row>
    <row r="5" spans="1:40">
      <c r="A5" s="99">
        <v>2</v>
      </c>
      <c r="B5" s="41" t="s">
        <v>1</v>
      </c>
      <c r="C5" s="26">
        <v>4.9399999999999997E-4</v>
      </c>
      <c r="D5" s="1">
        <v>1.144522</v>
      </c>
      <c r="E5" s="1">
        <v>3.2200000000000002E-4</v>
      </c>
      <c r="F5" s="1">
        <v>9.2999999999999997E-5</v>
      </c>
      <c r="G5" s="1">
        <v>4.0499999999999998E-4</v>
      </c>
      <c r="H5" s="1">
        <v>1.08E-4</v>
      </c>
      <c r="I5" s="1">
        <v>9.4728999999999994E-2</v>
      </c>
      <c r="J5" s="1">
        <v>7.2999999999999999E-5</v>
      </c>
      <c r="K5" s="1">
        <v>3.0000000000000001E-6</v>
      </c>
      <c r="L5" s="1">
        <v>2.5300000000000002E-4</v>
      </c>
      <c r="M5" s="1">
        <v>1.4E-5</v>
      </c>
      <c r="N5" s="1">
        <v>1.4E-5</v>
      </c>
      <c r="O5" s="1">
        <v>4.1E-5</v>
      </c>
      <c r="P5" s="1">
        <v>6.0000000000000002E-5</v>
      </c>
      <c r="Q5" s="1">
        <v>6.0000000000000002E-5</v>
      </c>
      <c r="R5" s="1">
        <v>9.2999999999999997E-5</v>
      </c>
      <c r="S5" s="1">
        <v>7.2000000000000002E-5</v>
      </c>
      <c r="T5" s="1">
        <v>6.2000000000000003E-5</v>
      </c>
      <c r="U5" s="1">
        <v>3.0200000000000002E-4</v>
      </c>
      <c r="V5" s="1">
        <v>5.5900000000000004E-4</v>
      </c>
      <c r="W5" s="1">
        <v>5.5999999999999999E-5</v>
      </c>
      <c r="X5" s="1">
        <v>8.2999999999999998E-5</v>
      </c>
      <c r="Y5" s="1">
        <v>7.2000000000000002E-5</v>
      </c>
      <c r="Z5" s="1">
        <v>1.1900000000000001E-4</v>
      </c>
      <c r="AA5" s="1">
        <v>8.8999999999999995E-5</v>
      </c>
      <c r="AB5" s="1">
        <v>1.9000000000000001E-5</v>
      </c>
      <c r="AC5" s="1">
        <v>5.5999999999999999E-5</v>
      </c>
      <c r="AD5" s="1">
        <v>2.1000000000000001E-4</v>
      </c>
      <c r="AE5" s="1">
        <v>4.8999999999999998E-5</v>
      </c>
      <c r="AF5" s="1">
        <v>1.25E-4</v>
      </c>
      <c r="AG5" s="1">
        <v>1.4799999999999999E-4</v>
      </c>
      <c r="AH5" s="1">
        <v>2.6200000000000003E-4</v>
      </c>
      <c r="AI5" s="1">
        <v>8.3999999999999995E-5</v>
      </c>
      <c r="AJ5" s="1">
        <v>8.3600000000000005E-4</v>
      </c>
      <c r="AK5" s="1">
        <v>5.0460000000000001E-3</v>
      </c>
      <c r="AL5" s="2">
        <v>4.6E-5</v>
      </c>
      <c r="AM5" s="3">
        <v>1.2495810000000001</v>
      </c>
      <c r="AN5" s="3">
        <v>0.98049799999999998</v>
      </c>
    </row>
    <row r="6" spans="1:40">
      <c r="A6" s="99">
        <v>3</v>
      </c>
      <c r="B6" s="41" t="s">
        <v>2</v>
      </c>
      <c r="C6" s="26">
        <v>8.6499999999999999E-4</v>
      </c>
      <c r="D6" s="1">
        <v>2.0100000000000001E-4</v>
      </c>
      <c r="E6" s="1">
        <v>1.0256749999999999</v>
      </c>
      <c r="F6" s="1">
        <v>1.9999999999999999E-6</v>
      </c>
      <c r="G6" s="1">
        <v>2.4993000000000001E-2</v>
      </c>
      <c r="H6" s="1">
        <v>1.1E-5</v>
      </c>
      <c r="I6" s="1">
        <v>2.5999999999999998E-5</v>
      </c>
      <c r="J6" s="1">
        <v>1.1E-5</v>
      </c>
      <c r="K6" s="1">
        <v>0</v>
      </c>
      <c r="L6" s="1">
        <v>5.0000000000000004E-6</v>
      </c>
      <c r="M6" s="1">
        <v>9.9999999999999995E-7</v>
      </c>
      <c r="N6" s="1">
        <v>9.9999999999999995E-7</v>
      </c>
      <c r="O6" s="1">
        <v>9.9999999999999995E-7</v>
      </c>
      <c r="P6" s="1">
        <v>1.9999999999999999E-6</v>
      </c>
      <c r="Q6" s="1">
        <v>1.9999999999999999E-6</v>
      </c>
      <c r="R6" s="1">
        <v>1.9999999999999999E-6</v>
      </c>
      <c r="S6" s="1">
        <v>1.9999999999999999E-6</v>
      </c>
      <c r="T6" s="1">
        <v>1.9999999999999999E-6</v>
      </c>
      <c r="U6" s="1">
        <v>1.1900000000000001E-4</v>
      </c>
      <c r="V6" s="1">
        <v>3.0000000000000001E-6</v>
      </c>
      <c r="W6" s="1">
        <v>9.9999999999999995E-7</v>
      </c>
      <c r="X6" s="1">
        <v>3.0000000000000001E-6</v>
      </c>
      <c r="Y6" s="1">
        <v>1.9999999999999999E-6</v>
      </c>
      <c r="Z6" s="1">
        <v>3.0000000000000001E-6</v>
      </c>
      <c r="AA6" s="1">
        <v>1.9999999999999999E-6</v>
      </c>
      <c r="AB6" s="1">
        <v>9.9999999999999995E-7</v>
      </c>
      <c r="AC6" s="1">
        <v>3.9999999999999998E-6</v>
      </c>
      <c r="AD6" s="1">
        <v>1.1E-5</v>
      </c>
      <c r="AE6" s="1">
        <v>6.0000000000000002E-6</v>
      </c>
      <c r="AF6" s="1">
        <v>7.4999999999999993E-5</v>
      </c>
      <c r="AG6" s="1">
        <v>3.2400000000000001E-4</v>
      </c>
      <c r="AH6" s="1">
        <v>1.5999999999999999E-5</v>
      </c>
      <c r="AI6" s="1">
        <v>3.0000000000000001E-6</v>
      </c>
      <c r="AJ6" s="1">
        <v>2.3089999999999999E-3</v>
      </c>
      <c r="AK6" s="1">
        <v>6.9999999999999999E-6</v>
      </c>
      <c r="AL6" s="2">
        <v>2.5000000000000001E-5</v>
      </c>
      <c r="AM6" s="3">
        <v>1.0547169999999999</v>
      </c>
      <c r="AN6" s="3">
        <v>0.827596</v>
      </c>
    </row>
    <row r="7" spans="1:40">
      <c r="A7" s="99">
        <v>6</v>
      </c>
      <c r="B7" s="41" t="s">
        <v>3</v>
      </c>
      <c r="C7" s="26">
        <v>3.6000000000000001E-5</v>
      </c>
      <c r="D7" s="1">
        <v>3.3000000000000003E-5</v>
      </c>
      <c r="E7" s="1">
        <v>5.5000000000000002E-5</v>
      </c>
      <c r="F7" s="1">
        <v>1.000113</v>
      </c>
      <c r="G7" s="1">
        <v>3.1000000000000001E-5</v>
      </c>
      <c r="H7" s="1">
        <v>4.8999999999999998E-5</v>
      </c>
      <c r="I7" s="1">
        <v>1.06E-4</v>
      </c>
      <c r="J7" s="1">
        <v>3.5100000000000002E-4</v>
      </c>
      <c r="K7" s="1">
        <v>3.117E-3</v>
      </c>
      <c r="L7" s="1">
        <v>7.8200000000000003E-4</v>
      </c>
      <c r="M7" s="1">
        <v>9.9400000000000009E-4</v>
      </c>
      <c r="N7" s="1">
        <v>2.65E-3</v>
      </c>
      <c r="O7" s="1">
        <v>2.61E-4</v>
      </c>
      <c r="P7" s="1">
        <v>7.7999999999999999E-5</v>
      </c>
      <c r="Q7" s="1">
        <v>7.7000000000000001E-5</v>
      </c>
      <c r="R7" s="1">
        <v>7.7000000000000001E-5</v>
      </c>
      <c r="S7" s="1">
        <v>5.8E-5</v>
      </c>
      <c r="T7" s="1">
        <v>1.1400000000000001E-4</v>
      </c>
      <c r="U7" s="1">
        <v>6.4999999999999994E-5</v>
      </c>
      <c r="V7" s="1">
        <v>1.0900000000000001E-4</v>
      </c>
      <c r="W7" s="1">
        <v>1.7179999999999999E-3</v>
      </c>
      <c r="X7" s="1">
        <v>7.4999999999999993E-5</v>
      </c>
      <c r="Y7" s="1">
        <v>9.7E-5</v>
      </c>
      <c r="Z7" s="1">
        <v>3.3000000000000003E-5</v>
      </c>
      <c r="AA7" s="1">
        <v>1.1E-5</v>
      </c>
      <c r="AB7" s="1">
        <v>6.0000000000000002E-6</v>
      </c>
      <c r="AC7" s="1">
        <v>1.2799999999999999E-4</v>
      </c>
      <c r="AD7" s="1">
        <v>1.5E-5</v>
      </c>
      <c r="AE7" s="1">
        <v>3.1000000000000001E-5</v>
      </c>
      <c r="AF7" s="1">
        <v>3.4E-5</v>
      </c>
      <c r="AG7" s="1">
        <v>3.6000000000000001E-5</v>
      </c>
      <c r="AH7" s="1">
        <v>1.5999999999999999E-5</v>
      </c>
      <c r="AI7" s="1">
        <v>1.4E-5</v>
      </c>
      <c r="AJ7" s="1">
        <v>5.8E-5</v>
      </c>
      <c r="AK7" s="1">
        <v>1.9000000000000001E-5</v>
      </c>
      <c r="AL7" s="2">
        <v>5.0000000000000002E-5</v>
      </c>
      <c r="AM7" s="3">
        <v>1.011498</v>
      </c>
      <c r="AN7" s="3">
        <v>0.79368300000000003</v>
      </c>
    </row>
    <row r="8" spans="1:40">
      <c r="A8" s="100">
        <v>11</v>
      </c>
      <c r="B8" s="42" t="s">
        <v>4</v>
      </c>
      <c r="C8" s="30">
        <v>3.5788E-2</v>
      </c>
      <c r="D8" s="43">
        <v>8.3009999999999994E-3</v>
      </c>
      <c r="E8" s="43">
        <v>3.9837999999999998E-2</v>
      </c>
      <c r="F8" s="43">
        <v>3.0000000000000001E-5</v>
      </c>
      <c r="G8" s="43">
        <v>1.0350029999999999</v>
      </c>
      <c r="H8" s="43">
        <v>4.1599999999999997E-4</v>
      </c>
      <c r="I8" s="43">
        <v>1.0349999999999999E-3</v>
      </c>
      <c r="J8" s="43">
        <v>3.1599999999999998E-4</v>
      </c>
      <c r="K8" s="43">
        <v>3.0000000000000001E-6</v>
      </c>
      <c r="L8" s="43">
        <v>1.6200000000000001E-4</v>
      </c>
      <c r="M8" s="43">
        <v>1.0000000000000001E-5</v>
      </c>
      <c r="N8" s="43">
        <v>7.9999999999999996E-6</v>
      </c>
      <c r="O8" s="43">
        <v>1.2999999999999999E-5</v>
      </c>
      <c r="P8" s="43">
        <v>1.9000000000000001E-5</v>
      </c>
      <c r="Q8" s="43">
        <v>1.7E-5</v>
      </c>
      <c r="R8" s="43">
        <v>1.5999999999999999E-5</v>
      </c>
      <c r="S8" s="43">
        <v>1.5999999999999999E-5</v>
      </c>
      <c r="T8" s="43">
        <v>1.5999999999999999E-5</v>
      </c>
      <c r="U8" s="43">
        <v>3.1700000000000001E-4</v>
      </c>
      <c r="V8" s="43">
        <v>6.8999999999999997E-5</v>
      </c>
      <c r="W8" s="43">
        <v>1.1E-5</v>
      </c>
      <c r="X8" s="43">
        <v>3.4E-5</v>
      </c>
      <c r="Y8" s="43">
        <v>2.5999999999999998E-5</v>
      </c>
      <c r="Z8" s="43">
        <v>6.9999999999999994E-5</v>
      </c>
      <c r="AA8" s="43">
        <v>2.0999999999999999E-5</v>
      </c>
      <c r="AB8" s="43">
        <v>1.2999999999999999E-5</v>
      </c>
      <c r="AC8" s="43">
        <v>5.3999999999999998E-5</v>
      </c>
      <c r="AD8" s="43">
        <v>1.5200000000000001E-4</v>
      </c>
      <c r="AE8" s="43">
        <v>1.06E-4</v>
      </c>
      <c r="AF8" s="43">
        <v>1.745E-3</v>
      </c>
      <c r="AG8" s="43">
        <v>2.6840000000000002E-3</v>
      </c>
      <c r="AH8" s="43">
        <v>4.9200000000000003E-4</v>
      </c>
      <c r="AI8" s="43">
        <v>4.1E-5</v>
      </c>
      <c r="AJ8" s="43">
        <v>3.1413000000000003E-2</v>
      </c>
      <c r="AK8" s="43">
        <v>8.0000000000000007E-5</v>
      </c>
      <c r="AL8" s="44">
        <v>8.8099999999999995E-4</v>
      </c>
      <c r="AM8" s="6">
        <v>1.1592150000000001</v>
      </c>
      <c r="AN8" s="6">
        <v>0.90959100000000004</v>
      </c>
    </row>
    <row r="9" spans="1:40">
      <c r="A9" s="99">
        <v>15</v>
      </c>
      <c r="B9" s="41" t="s">
        <v>5</v>
      </c>
      <c r="C9" s="26">
        <v>4.4700000000000002E-4</v>
      </c>
      <c r="D9" s="1">
        <v>2.3499999999999999E-4</v>
      </c>
      <c r="E9" s="1">
        <v>1.4829999999999999E-3</v>
      </c>
      <c r="F9" s="1">
        <v>3.6099999999999999E-4</v>
      </c>
      <c r="G9" s="1">
        <v>1.7100000000000001E-4</v>
      </c>
      <c r="H9" s="1">
        <v>1.0226519999999999</v>
      </c>
      <c r="I9" s="1">
        <v>5.5199999999999997E-4</v>
      </c>
      <c r="J9" s="1">
        <v>5.8E-5</v>
      </c>
      <c r="K9" s="1">
        <v>1.2E-5</v>
      </c>
      <c r="L9" s="1">
        <v>2.03E-4</v>
      </c>
      <c r="M9" s="1">
        <v>5.0000000000000002E-5</v>
      </c>
      <c r="N9" s="1">
        <v>3.4999999999999997E-5</v>
      </c>
      <c r="O9" s="1">
        <v>1.4100000000000001E-4</v>
      </c>
      <c r="P9" s="1">
        <v>1.44E-4</v>
      </c>
      <c r="Q9" s="1">
        <v>5.4600000000000004E-4</v>
      </c>
      <c r="R9" s="1">
        <v>2.1800000000000001E-4</v>
      </c>
      <c r="S9" s="1">
        <v>1.3300000000000001E-4</v>
      </c>
      <c r="T9" s="1">
        <v>2.8299999999999999E-4</v>
      </c>
      <c r="U9" s="1">
        <v>4.4900000000000002E-4</v>
      </c>
      <c r="V9" s="1">
        <v>3.1599999999999998E-4</v>
      </c>
      <c r="W9" s="1">
        <v>3.8999999999999999E-5</v>
      </c>
      <c r="X9" s="1">
        <v>1.63E-4</v>
      </c>
      <c r="Y9" s="1">
        <v>2.1699999999999999E-4</v>
      </c>
      <c r="Z9" s="1">
        <v>4.2200000000000001E-4</v>
      </c>
      <c r="AA9" s="1">
        <v>1.74E-4</v>
      </c>
      <c r="AB9" s="1">
        <v>2.0000000000000002E-5</v>
      </c>
      <c r="AC9" s="1">
        <v>3.1E-4</v>
      </c>
      <c r="AD9" s="1">
        <v>1.12E-4</v>
      </c>
      <c r="AE9" s="1">
        <v>3.3700000000000001E-4</v>
      </c>
      <c r="AF9" s="1">
        <v>5.3000000000000001E-5</v>
      </c>
      <c r="AG9" s="1">
        <v>3.2600000000000001E-4</v>
      </c>
      <c r="AH9" s="1">
        <v>2.3990000000000001E-3</v>
      </c>
      <c r="AI9" s="1">
        <v>2.3499999999999999E-4</v>
      </c>
      <c r="AJ9" s="1">
        <v>5.0299999999999997E-4</v>
      </c>
      <c r="AK9" s="1">
        <v>1.8760000000000001E-3</v>
      </c>
      <c r="AL9" s="2">
        <v>1.7100000000000001E-4</v>
      </c>
      <c r="AM9" s="3">
        <v>1.035847</v>
      </c>
      <c r="AN9" s="3">
        <v>0.81278899999999998</v>
      </c>
    </row>
    <row r="10" spans="1:40">
      <c r="A10" s="99">
        <v>16</v>
      </c>
      <c r="B10" s="41" t="s">
        <v>6</v>
      </c>
      <c r="C10" s="26">
        <v>3.9020000000000001E-3</v>
      </c>
      <c r="D10" s="1">
        <v>1.506E-3</v>
      </c>
      <c r="E10" s="1">
        <v>9.0799999999999995E-4</v>
      </c>
      <c r="F10" s="1">
        <v>4.84E-4</v>
      </c>
      <c r="G10" s="1">
        <v>3.0590000000000001E-3</v>
      </c>
      <c r="H10" s="1">
        <v>1.1529999999999999E-3</v>
      </c>
      <c r="I10" s="1">
        <v>1.02841</v>
      </c>
      <c r="J10" s="1">
        <v>6.1899999999999998E-4</v>
      </c>
      <c r="K10" s="1">
        <v>3.1000000000000001E-5</v>
      </c>
      <c r="L10" s="1">
        <v>2.7360000000000002E-3</v>
      </c>
      <c r="M10" s="1">
        <v>1.4100000000000001E-4</v>
      </c>
      <c r="N10" s="1">
        <v>1.4899999999999999E-4</v>
      </c>
      <c r="O10" s="1">
        <v>4.3600000000000003E-4</v>
      </c>
      <c r="P10" s="1">
        <v>6.3900000000000003E-4</v>
      </c>
      <c r="Q10" s="1">
        <v>6.4499999999999996E-4</v>
      </c>
      <c r="R10" s="1">
        <v>1.003E-3</v>
      </c>
      <c r="S10" s="1">
        <v>7.7200000000000001E-4</v>
      </c>
      <c r="T10" s="1">
        <v>6.5399999999999996E-4</v>
      </c>
      <c r="U10" s="1">
        <v>2.7799999999999999E-3</v>
      </c>
      <c r="V10" s="1">
        <v>5.7780000000000001E-3</v>
      </c>
      <c r="W10" s="1">
        <v>6.0599999999999998E-4</v>
      </c>
      <c r="X10" s="1">
        <v>8.8599999999999996E-4</v>
      </c>
      <c r="Y10" s="1">
        <v>7.7399999999999995E-4</v>
      </c>
      <c r="Z10" s="1">
        <v>1.2830000000000001E-3</v>
      </c>
      <c r="AA10" s="1">
        <v>9.6299999999999999E-4</v>
      </c>
      <c r="AB10" s="1">
        <v>2.05E-4</v>
      </c>
      <c r="AC10" s="1">
        <v>6.0400000000000004E-4</v>
      </c>
      <c r="AD10" s="1">
        <v>2.2420000000000001E-3</v>
      </c>
      <c r="AE10" s="1">
        <v>5.0199999999999995E-4</v>
      </c>
      <c r="AF10" s="1">
        <v>8.4599999999999996E-4</v>
      </c>
      <c r="AG10" s="1">
        <v>1.0430000000000001E-3</v>
      </c>
      <c r="AH10" s="1">
        <v>2.8170000000000001E-3</v>
      </c>
      <c r="AI10" s="1">
        <v>8.9499999999999996E-4</v>
      </c>
      <c r="AJ10" s="1">
        <v>1.1529999999999999E-3</v>
      </c>
      <c r="AK10" s="1">
        <v>5.4758000000000001E-2</v>
      </c>
      <c r="AL10" s="2">
        <v>4.7699999999999999E-4</v>
      </c>
      <c r="AM10" s="3">
        <v>1.125858</v>
      </c>
      <c r="AN10" s="3">
        <v>0.88341700000000001</v>
      </c>
    </row>
    <row r="11" spans="1:40">
      <c r="A11" s="99">
        <v>20</v>
      </c>
      <c r="B11" s="41" t="s">
        <v>7</v>
      </c>
      <c r="C11" s="26">
        <v>2.5822999999999999E-2</v>
      </c>
      <c r="D11" s="1">
        <v>6.6399999999999999E-4</v>
      </c>
      <c r="E11" s="1">
        <v>7.6740000000000003E-3</v>
      </c>
      <c r="F11" s="1">
        <v>9.4190000000000003E-3</v>
      </c>
      <c r="G11" s="1">
        <v>5.8609999999999999E-3</v>
      </c>
      <c r="H11" s="1">
        <v>3.8151999999999998E-2</v>
      </c>
      <c r="I11" s="1">
        <v>9.3570000000000007E-3</v>
      </c>
      <c r="J11" s="1">
        <v>1.158361</v>
      </c>
      <c r="K11" s="1">
        <v>3.5199999999999999E-4</v>
      </c>
      <c r="L11" s="1">
        <v>5.8250000000000003E-3</v>
      </c>
      <c r="M11" s="1">
        <v>1.9689999999999998E-3</v>
      </c>
      <c r="N11" s="1">
        <v>1.3979999999999999E-3</v>
      </c>
      <c r="O11" s="1">
        <v>4.3270000000000001E-3</v>
      </c>
      <c r="P11" s="1">
        <v>5.28E-3</v>
      </c>
      <c r="Q11" s="1">
        <v>6.9179999999999997E-3</v>
      </c>
      <c r="R11" s="1">
        <v>4.3550000000000004E-3</v>
      </c>
      <c r="S11" s="1">
        <v>6.79E-3</v>
      </c>
      <c r="T11" s="1">
        <v>6.0010000000000003E-3</v>
      </c>
      <c r="U11" s="1">
        <v>4.8068E-2</v>
      </c>
      <c r="V11" s="1">
        <v>2.673E-3</v>
      </c>
      <c r="W11" s="1">
        <v>4.8899999999999996E-4</v>
      </c>
      <c r="X11" s="1">
        <v>4.6080000000000001E-3</v>
      </c>
      <c r="Y11" s="1">
        <v>5.8849999999999996E-3</v>
      </c>
      <c r="Z11" s="1">
        <v>3.7399999999999998E-4</v>
      </c>
      <c r="AA11" s="1">
        <v>4.9299999999999995E-4</v>
      </c>
      <c r="AB11" s="1">
        <v>1.13E-4</v>
      </c>
      <c r="AC11" s="1">
        <v>6.2699999999999995E-4</v>
      </c>
      <c r="AD11" s="1">
        <v>1.145E-3</v>
      </c>
      <c r="AE11" s="1">
        <v>8.0400000000000003E-4</v>
      </c>
      <c r="AF11" s="1">
        <v>1.341E-3</v>
      </c>
      <c r="AG11" s="1">
        <v>4.8036000000000002E-2</v>
      </c>
      <c r="AH11" s="1">
        <v>1.9250000000000001E-3</v>
      </c>
      <c r="AI11" s="1">
        <v>2.0230000000000001E-3</v>
      </c>
      <c r="AJ11" s="1">
        <v>3.0530000000000002E-3</v>
      </c>
      <c r="AK11" s="1">
        <v>6.515E-3</v>
      </c>
      <c r="AL11" s="2">
        <v>3.385E-3</v>
      </c>
      <c r="AM11" s="3">
        <v>1.4300839999999999</v>
      </c>
      <c r="AN11" s="3">
        <v>1.1221319999999999</v>
      </c>
    </row>
    <row r="12" spans="1:40">
      <c r="A12" s="99">
        <v>21</v>
      </c>
      <c r="B12" s="41" t="s">
        <v>8</v>
      </c>
      <c r="C12" s="26">
        <v>6.4840000000000002E-3</v>
      </c>
      <c r="D12" s="1">
        <v>6.9459999999999999E-3</v>
      </c>
      <c r="E12" s="1">
        <v>1.3780000000000001E-2</v>
      </c>
      <c r="F12" s="1">
        <v>1.2914E-2</v>
      </c>
      <c r="G12" s="1">
        <v>3.0929999999999998E-3</v>
      </c>
      <c r="H12" s="1">
        <v>5.3220000000000003E-3</v>
      </c>
      <c r="I12" s="1">
        <v>4.6100000000000004E-3</v>
      </c>
      <c r="J12" s="1">
        <v>9.6020999999999995E-2</v>
      </c>
      <c r="K12" s="1">
        <v>1.019604</v>
      </c>
      <c r="L12" s="1">
        <v>1.0743000000000001E-2</v>
      </c>
      <c r="M12" s="1">
        <v>2.4257000000000001E-2</v>
      </c>
      <c r="N12" s="1">
        <v>2.4069999999999999E-3</v>
      </c>
      <c r="O12" s="1">
        <v>7.1029999999999999E-3</v>
      </c>
      <c r="P12" s="1">
        <v>2.545E-3</v>
      </c>
      <c r="Q12" s="1">
        <v>2.3509999999999998E-3</v>
      </c>
      <c r="R12" s="1">
        <v>2.1970000000000002E-3</v>
      </c>
      <c r="S12" s="1">
        <v>1.5839999999999999E-3</v>
      </c>
      <c r="T12" s="1">
        <v>3.6150000000000002E-3</v>
      </c>
      <c r="U12" s="1">
        <v>8.1469999999999997E-3</v>
      </c>
      <c r="V12" s="1">
        <v>7.3829999999999998E-3</v>
      </c>
      <c r="W12" s="1">
        <v>2.2534999999999999E-2</v>
      </c>
      <c r="X12" s="1">
        <v>6.5040000000000002E-3</v>
      </c>
      <c r="Y12" s="1">
        <v>6.8190000000000004E-3</v>
      </c>
      <c r="Z12" s="1">
        <v>2.0730000000000002E-3</v>
      </c>
      <c r="AA12" s="1">
        <v>1.1789999999999999E-3</v>
      </c>
      <c r="AB12" s="1">
        <v>3.9300000000000001E-4</v>
      </c>
      <c r="AC12" s="1">
        <v>3.7787000000000001E-2</v>
      </c>
      <c r="AD12" s="1">
        <v>1.328E-3</v>
      </c>
      <c r="AE12" s="1">
        <v>4.8040000000000001E-3</v>
      </c>
      <c r="AF12" s="1">
        <v>1.879E-3</v>
      </c>
      <c r="AG12" s="1">
        <v>5.4640000000000001E-3</v>
      </c>
      <c r="AH12" s="1">
        <v>2.398E-3</v>
      </c>
      <c r="AI12" s="1">
        <v>1.606E-3</v>
      </c>
      <c r="AJ12" s="1">
        <v>3.8800000000000002E-3</v>
      </c>
      <c r="AK12" s="1">
        <v>2.0709999999999999E-3</v>
      </c>
      <c r="AL12" s="2">
        <v>1.0024999999999999E-2</v>
      </c>
      <c r="AM12" s="3">
        <v>1.3518520000000001</v>
      </c>
      <c r="AN12" s="3">
        <v>1.060746</v>
      </c>
    </row>
    <row r="13" spans="1:40">
      <c r="A13" s="100">
        <v>25</v>
      </c>
      <c r="B13" s="42" t="s">
        <v>9</v>
      </c>
      <c r="C13" s="30">
        <v>1.5690000000000001E-3</v>
      </c>
      <c r="D13" s="43">
        <v>5.2999999999999998E-4</v>
      </c>
      <c r="E13" s="43">
        <v>2.7999999999999998E-4</v>
      </c>
      <c r="F13" s="43">
        <v>2.6499999999999999E-4</v>
      </c>
      <c r="G13" s="43">
        <v>3.5790000000000001E-3</v>
      </c>
      <c r="H13" s="43">
        <v>6.7400000000000001E-4</v>
      </c>
      <c r="I13" s="43">
        <v>1.735E-3</v>
      </c>
      <c r="J13" s="43">
        <v>1.4170000000000001E-3</v>
      </c>
      <c r="K13" s="43">
        <v>6.4999999999999994E-5</v>
      </c>
      <c r="L13" s="43">
        <v>1.0285550000000001</v>
      </c>
      <c r="M13" s="43">
        <v>2.9150000000000001E-3</v>
      </c>
      <c r="N13" s="43">
        <v>5.2999999999999998E-4</v>
      </c>
      <c r="O13" s="43">
        <v>2.408E-3</v>
      </c>
      <c r="P13" s="43">
        <v>5.8430000000000001E-3</v>
      </c>
      <c r="Q13" s="43">
        <v>1.1795E-2</v>
      </c>
      <c r="R13" s="43">
        <v>3.1939999999999998E-3</v>
      </c>
      <c r="S13" s="43">
        <v>3.0890000000000002E-3</v>
      </c>
      <c r="T13" s="43">
        <v>3.3310000000000002E-3</v>
      </c>
      <c r="U13" s="43">
        <v>1.4270000000000001E-3</v>
      </c>
      <c r="V13" s="43">
        <v>2.5489000000000001E-2</v>
      </c>
      <c r="W13" s="43">
        <v>3.9100000000000002E-4</v>
      </c>
      <c r="X13" s="43">
        <v>3.248E-3</v>
      </c>
      <c r="Y13" s="43">
        <v>4.4299999999999998E-4</v>
      </c>
      <c r="Z13" s="43">
        <v>2.5300000000000002E-4</v>
      </c>
      <c r="AA13" s="43">
        <v>1.4999999999999999E-4</v>
      </c>
      <c r="AB13" s="43">
        <v>2.9E-4</v>
      </c>
      <c r="AC13" s="43">
        <v>2.6899999999999998E-4</v>
      </c>
      <c r="AD13" s="43">
        <v>2.1699999999999999E-4</v>
      </c>
      <c r="AE13" s="43">
        <v>3.6400000000000001E-4</v>
      </c>
      <c r="AF13" s="43">
        <v>1.0449999999999999E-3</v>
      </c>
      <c r="AG13" s="43">
        <v>5.8500000000000002E-4</v>
      </c>
      <c r="AH13" s="43">
        <v>3.7399999999999998E-4</v>
      </c>
      <c r="AI13" s="43">
        <v>4.7600000000000002E-4</v>
      </c>
      <c r="AJ13" s="43">
        <v>9.4899999999999997E-4</v>
      </c>
      <c r="AK13" s="43">
        <v>2.65E-3</v>
      </c>
      <c r="AL13" s="44">
        <v>2.4090000000000001E-3</v>
      </c>
      <c r="AM13" s="6">
        <v>1.1128039999999999</v>
      </c>
      <c r="AN13" s="6">
        <v>0.87317500000000003</v>
      </c>
    </row>
    <row r="14" spans="1:40">
      <c r="A14" s="99">
        <v>26</v>
      </c>
      <c r="B14" s="41" t="s">
        <v>10</v>
      </c>
      <c r="C14" s="26">
        <v>5.2899999999999996E-4</v>
      </c>
      <c r="D14" s="1">
        <v>3.5E-4</v>
      </c>
      <c r="E14" s="1">
        <v>2.3540000000000002E-3</v>
      </c>
      <c r="F14" s="1">
        <v>3.0130000000000001E-3</v>
      </c>
      <c r="G14" s="1">
        <v>2.183E-3</v>
      </c>
      <c r="H14" s="1">
        <v>8.7900000000000001E-4</v>
      </c>
      <c r="I14" s="1">
        <v>8.5450000000000005E-3</v>
      </c>
      <c r="J14" s="1">
        <v>4.7600000000000002E-4</v>
      </c>
      <c r="K14" s="1">
        <v>1.02E-4</v>
      </c>
      <c r="L14" s="1">
        <v>9.7900000000000001E-3</v>
      </c>
      <c r="M14" s="1">
        <v>1.6447780000000001</v>
      </c>
      <c r="N14" s="1">
        <v>5.8299999999999997E-4</v>
      </c>
      <c r="O14" s="1">
        <v>0.32985599999999998</v>
      </c>
      <c r="P14" s="1">
        <v>6.4614000000000005E-2</v>
      </c>
      <c r="Q14" s="1">
        <v>2.735E-3</v>
      </c>
      <c r="R14" s="1">
        <v>5.5726999999999999E-2</v>
      </c>
      <c r="S14" s="1">
        <v>2.7754000000000001E-2</v>
      </c>
      <c r="T14" s="1">
        <v>0.132076</v>
      </c>
      <c r="U14" s="1">
        <v>3.6180000000000001E-3</v>
      </c>
      <c r="V14" s="1">
        <v>3.7596999999999998E-2</v>
      </c>
      <c r="W14" s="1">
        <v>6.3500000000000004E-4</v>
      </c>
      <c r="X14" s="1">
        <v>1.6379999999999999E-3</v>
      </c>
      <c r="Y14" s="1">
        <v>3.9800000000000002E-4</v>
      </c>
      <c r="Z14" s="1">
        <v>5.5400000000000002E-4</v>
      </c>
      <c r="AA14" s="1">
        <v>3.0600000000000001E-4</v>
      </c>
      <c r="AB14" s="1">
        <v>4.2499999999999998E-4</v>
      </c>
      <c r="AC14" s="1">
        <v>1.072E-3</v>
      </c>
      <c r="AD14" s="1">
        <v>4.4700000000000002E-4</v>
      </c>
      <c r="AE14" s="1">
        <v>1.1019999999999999E-3</v>
      </c>
      <c r="AF14" s="1">
        <v>3.6600000000000001E-4</v>
      </c>
      <c r="AG14" s="1">
        <v>3.5100000000000002E-4</v>
      </c>
      <c r="AH14" s="1">
        <v>5.0699999999999996E-4</v>
      </c>
      <c r="AI14" s="1">
        <v>1.6440000000000001E-3</v>
      </c>
      <c r="AJ14" s="1">
        <v>5.2800000000000004E-4</v>
      </c>
      <c r="AK14" s="1">
        <v>9.5699999999999995E-4</v>
      </c>
      <c r="AL14" s="2">
        <v>7.097E-3</v>
      </c>
      <c r="AM14" s="3">
        <v>2.3455859999999999</v>
      </c>
      <c r="AN14" s="3">
        <v>1.8404910000000001</v>
      </c>
    </row>
    <row r="15" spans="1:40">
      <c r="A15" s="99">
        <v>27</v>
      </c>
      <c r="B15" s="41" t="s">
        <v>11</v>
      </c>
      <c r="C15" s="26">
        <v>4.8999999999999998E-5</v>
      </c>
      <c r="D15" s="1">
        <v>2.5999999999999998E-5</v>
      </c>
      <c r="E15" s="1">
        <v>8.5000000000000006E-5</v>
      </c>
      <c r="F15" s="1">
        <v>2.2699999999999999E-4</v>
      </c>
      <c r="G15" s="1">
        <v>3.21E-4</v>
      </c>
      <c r="H15" s="1">
        <v>4.3000000000000002E-5</v>
      </c>
      <c r="I15" s="1">
        <v>4.3300000000000001E-4</v>
      </c>
      <c r="J15" s="1">
        <v>4.8200000000000001E-4</v>
      </c>
      <c r="K15" s="1">
        <v>7.9999999999999996E-6</v>
      </c>
      <c r="L15" s="1">
        <v>2.2430000000000002E-3</v>
      </c>
      <c r="M15" s="1">
        <v>6.3100000000000005E-4</v>
      </c>
      <c r="N15" s="1">
        <v>1.01749</v>
      </c>
      <c r="O15" s="1">
        <v>1.1538E-2</v>
      </c>
      <c r="P15" s="1">
        <v>5.1419999999999999E-3</v>
      </c>
      <c r="Q15" s="1">
        <v>8.6370000000000006E-3</v>
      </c>
      <c r="R15" s="1">
        <v>1.0008E-2</v>
      </c>
      <c r="S15" s="1">
        <v>1.01E-2</v>
      </c>
      <c r="T15" s="1">
        <v>4.4099999999999999E-3</v>
      </c>
      <c r="U15" s="1">
        <v>6.3199999999999997E-4</v>
      </c>
      <c r="V15" s="1">
        <v>2.372E-3</v>
      </c>
      <c r="W15" s="1">
        <v>9.3999999999999994E-5</v>
      </c>
      <c r="X15" s="1">
        <v>1.7899999999999999E-4</v>
      </c>
      <c r="Y15" s="1">
        <v>4.1999999999999998E-5</v>
      </c>
      <c r="Z15" s="1">
        <v>4.0000000000000003E-5</v>
      </c>
      <c r="AA15" s="1">
        <v>2.9E-5</v>
      </c>
      <c r="AB15" s="1">
        <v>2.8E-5</v>
      </c>
      <c r="AC15" s="1">
        <v>6.6000000000000005E-5</v>
      </c>
      <c r="AD15" s="1">
        <v>6.0000000000000002E-5</v>
      </c>
      <c r="AE15" s="1">
        <v>1.0399999999999999E-4</v>
      </c>
      <c r="AF15" s="1">
        <v>3.8000000000000002E-5</v>
      </c>
      <c r="AG15" s="1">
        <v>3.0400000000000002E-4</v>
      </c>
      <c r="AH15" s="1">
        <v>8.5000000000000006E-5</v>
      </c>
      <c r="AI15" s="1">
        <v>1.6699999999999999E-4</v>
      </c>
      <c r="AJ15" s="1">
        <v>1.1900000000000001E-4</v>
      </c>
      <c r="AK15" s="1">
        <v>3.2000000000000003E-4</v>
      </c>
      <c r="AL15" s="2">
        <v>8.7000000000000001E-4</v>
      </c>
      <c r="AM15" s="3">
        <v>1.0774239999999999</v>
      </c>
      <c r="AN15" s="3">
        <v>0.845414</v>
      </c>
    </row>
    <row r="16" spans="1:40">
      <c r="A16" s="99">
        <v>28</v>
      </c>
      <c r="B16" s="41" t="s">
        <v>12</v>
      </c>
      <c r="C16" s="26">
        <v>7.8100000000000001E-4</v>
      </c>
      <c r="D16" s="1">
        <v>3.4200000000000002E-4</v>
      </c>
      <c r="E16" s="1">
        <v>9.5799999999999998E-4</v>
      </c>
      <c r="F16" s="1">
        <v>3.7209999999999999E-3</v>
      </c>
      <c r="G16" s="1">
        <v>5.9329999999999999E-3</v>
      </c>
      <c r="H16" s="1">
        <v>6.8999999999999997E-4</v>
      </c>
      <c r="I16" s="1">
        <v>3.3709999999999999E-3</v>
      </c>
      <c r="J16" s="1">
        <v>9.4200000000000002E-4</v>
      </c>
      <c r="K16" s="1">
        <v>2.0000000000000001E-4</v>
      </c>
      <c r="L16" s="1">
        <v>2.4390000000000002E-3</v>
      </c>
      <c r="M16" s="1">
        <v>2.2900000000000001E-4</v>
      </c>
      <c r="N16" s="1">
        <v>2.14E-4</v>
      </c>
      <c r="O16" s="1">
        <v>1.0160709999999999</v>
      </c>
      <c r="P16" s="1">
        <v>5.9480000000000002E-3</v>
      </c>
      <c r="Q16" s="1">
        <v>3.9490000000000003E-3</v>
      </c>
      <c r="R16" s="1">
        <v>8.4620000000000008E-3</v>
      </c>
      <c r="S16" s="1">
        <v>7.273E-3</v>
      </c>
      <c r="T16" s="1">
        <v>5.3730000000000002E-3</v>
      </c>
      <c r="U16" s="1">
        <v>2.0219999999999999E-3</v>
      </c>
      <c r="V16" s="1">
        <v>2.4222E-2</v>
      </c>
      <c r="W16" s="1">
        <v>4.7199999999999998E-4</v>
      </c>
      <c r="X16" s="1">
        <v>1.0939999999999999E-3</v>
      </c>
      <c r="Y16" s="1">
        <v>2.3800000000000001E-4</v>
      </c>
      <c r="Z16" s="1">
        <v>9.1600000000000004E-4</v>
      </c>
      <c r="AA16" s="1">
        <v>1.8200000000000001E-4</v>
      </c>
      <c r="AB16" s="1">
        <v>3.3599999999999998E-4</v>
      </c>
      <c r="AC16" s="1">
        <v>7.0899999999999999E-4</v>
      </c>
      <c r="AD16" s="1">
        <v>3.5300000000000002E-4</v>
      </c>
      <c r="AE16" s="1">
        <v>1.4599999999999999E-3</v>
      </c>
      <c r="AF16" s="1">
        <v>2.3699999999999999E-4</v>
      </c>
      <c r="AG16" s="1">
        <v>2.8200000000000002E-4</v>
      </c>
      <c r="AH16" s="1">
        <v>8.25E-4</v>
      </c>
      <c r="AI16" s="1">
        <v>4.8099999999999998E-4</v>
      </c>
      <c r="AJ16" s="1">
        <v>9.0899999999999998E-4</v>
      </c>
      <c r="AK16" s="1">
        <v>5.1599999999999997E-4</v>
      </c>
      <c r="AL16" s="2">
        <v>2.0170000000000001E-3</v>
      </c>
      <c r="AM16" s="3">
        <v>1.104168</v>
      </c>
      <c r="AN16" s="3">
        <v>0.866398</v>
      </c>
    </row>
    <row r="17" spans="1:40">
      <c r="A17" s="99">
        <v>29</v>
      </c>
      <c r="B17" s="41" t="s">
        <v>13</v>
      </c>
      <c r="C17" s="26">
        <v>9.7E-5</v>
      </c>
      <c r="D17" s="1">
        <v>1.2300000000000001E-4</v>
      </c>
      <c r="E17" s="1">
        <v>7.2000000000000002E-5</v>
      </c>
      <c r="F17" s="1">
        <v>4.2099999999999999E-4</v>
      </c>
      <c r="G17" s="1">
        <v>1E-4</v>
      </c>
      <c r="H17" s="1">
        <v>7.4999999999999993E-5</v>
      </c>
      <c r="I17" s="1">
        <v>3.21E-4</v>
      </c>
      <c r="J17" s="1">
        <v>5.7000000000000003E-5</v>
      </c>
      <c r="K17" s="1">
        <v>1.5E-5</v>
      </c>
      <c r="L17" s="1">
        <v>6.3699999999999998E-4</v>
      </c>
      <c r="M17" s="1">
        <v>4.1E-5</v>
      </c>
      <c r="N17" s="1">
        <v>2.9E-5</v>
      </c>
      <c r="O17" s="1">
        <v>3.6099999999999999E-4</v>
      </c>
      <c r="P17" s="1">
        <v>1.0221290000000001</v>
      </c>
      <c r="Q17" s="1">
        <v>8.2600000000000002E-4</v>
      </c>
      <c r="R17" s="1">
        <v>1.459E-3</v>
      </c>
      <c r="S17" s="1">
        <v>1.304E-3</v>
      </c>
      <c r="T17" s="1">
        <v>2.0079999999999998E-3</v>
      </c>
      <c r="U17" s="1">
        <v>3.3E-4</v>
      </c>
      <c r="V17" s="1">
        <v>9.7499999999999996E-4</v>
      </c>
      <c r="W17" s="1">
        <v>1.01E-4</v>
      </c>
      <c r="X17" s="1">
        <v>1.722E-3</v>
      </c>
      <c r="Y17" s="1">
        <v>1.3799999999999999E-4</v>
      </c>
      <c r="Z17" s="1">
        <v>2.72E-4</v>
      </c>
      <c r="AA17" s="1">
        <v>1.95E-4</v>
      </c>
      <c r="AB17" s="1">
        <v>5.8E-5</v>
      </c>
      <c r="AC17" s="1">
        <v>2.0900000000000001E-4</v>
      </c>
      <c r="AD17" s="1">
        <v>2.52E-4</v>
      </c>
      <c r="AE17" s="1">
        <v>5.8900000000000001E-4</v>
      </c>
      <c r="AF17" s="1">
        <v>1.0900000000000001E-4</v>
      </c>
      <c r="AG17" s="1">
        <v>1.3270000000000001E-3</v>
      </c>
      <c r="AH17" s="1">
        <v>1.56E-4</v>
      </c>
      <c r="AI17" s="1">
        <v>2.81E-3</v>
      </c>
      <c r="AJ17" s="1">
        <v>2.1699999999999999E-4</v>
      </c>
      <c r="AK17" s="1">
        <v>3.0079999999999998E-3</v>
      </c>
      <c r="AL17" s="2">
        <v>2.34E-4</v>
      </c>
      <c r="AM17" s="3">
        <v>1.042775</v>
      </c>
      <c r="AN17" s="3">
        <v>0.81822499999999998</v>
      </c>
    </row>
    <row r="18" spans="1:40">
      <c r="A18" s="100">
        <v>32</v>
      </c>
      <c r="B18" s="42" t="s">
        <v>16</v>
      </c>
      <c r="C18" s="30">
        <v>2.5999999999999998E-5</v>
      </c>
      <c r="D18" s="43">
        <v>4.1E-5</v>
      </c>
      <c r="E18" s="43">
        <v>3.4E-5</v>
      </c>
      <c r="F18" s="43">
        <v>6.2000000000000003E-5</v>
      </c>
      <c r="G18" s="43">
        <v>4.3000000000000002E-5</v>
      </c>
      <c r="H18" s="43">
        <v>3.6000000000000001E-5</v>
      </c>
      <c r="I18" s="43">
        <v>3.3000000000000003E-5</v>
      </c>
      <c r="J18" s="43">
        <v>2.5000000000000001E-5</v>
      </c>
      <c r="K18" s="43">
        <v>5.0000000000000004E-6</v>
      </c>
      <c r="L18" s="43">
        <v>4.8999999999999998E-5</v>
      </c>
      <c r="M18" s="43">
        <v>1.5E-5</v>
      </c>
      <c r="N18" s="43">
        <v>1.5999999999999999E-5</v>
      </c>
      <c r="O18" s="43">
        <v>1.5799999999999999E-4</v>
      </c>
      <c r="P18" s="43">
        <v>9.2379999999999997E-3</v>
      </c>
      <c r="Q18" s="43">
        <v>1.0273870000000001</v>
      </c>
      <c r="R18" s="43">
        <v>1.5032E-2</v>
      </c>
      <c r="S18" s="43">
        <v>3.1097E-2</v>
      </c>
      <c r="T18" s="43">
        <v>9.859999999999999E-4</v>
      </c>
      <c r="U18" s="43">
        <v>6.2000000000000003E-5</v>
      </c>
      <c r="V18" s="43">
        <v>1.3100000000000001E-4</v>
      </c>
      <c r="W18" s="43">
        <v>4.3999999999999999E-5</v>
      </c>
      <c r="X18" s="43">
        <v>1.37E-4</v>
      </c>
      <c r="Y18" s="43">
        <v>6.6000000000000005E-5</v>
      </c>
      <c r="Z18" s="43">
        <v>8.1000000000000004E-5</v>
      </c>
      <c r="AA18" s="43">
        <v>1.0900000000000001E-4</v>
      </c>
      <c r="AB18" s="43">
        <v>2.5999999999999998E-5</v>
      </c>
      <c r="AC18" s="43">
        <v>9.3999999999999994E-5</v>
      </c>
      <c r="AD18" s="43">
        <v>2.24E-4</v>
      </c>
      <c r="AE18" s="43">
        <v>3.4099999999999999E-4</v>
      </c>
      <c r="AF18" s="43">
        <v>9.7999999999999997E-5</v>
      </c>
      <c r="AG18" s="43">
        <v>6.3E-5</v>
      </c>
      <c r="AH18" s="43">
        <v>8.7999999999999998E-5</v>
      </c>
      <c r="AI18" s="43">
        <v>1.3519999999999999E-3</v>
      </c>
      <c r="AJ18" s="43">
        <v>4.6999999999999997E-5</v>
      </c>
      <c r="AK18" s="43">
        <v>4.0899999999999999E-3</v>
      </c>
      <c r="AL18" s="44">
        <v>1.2899999999999999E-4</v>
      </c>
      <c r="AM18" s="6">
        <v>1.0914710000000001</v>
      </c>
      <c r="AN18" s="6">
        <v>0.85643499999999995</v>
      </c>
    </row>
    <row r="19" spans="1:40">
      <c r="A19" s="99">
        <v>33</v>
      </c>
      <c r="B19" s="41" t="s">
        <v>14</v>
      </c>
      <c r="C19" s="26">
        <v>1.4E-5</v>
      </c>
      <c r="D19" s="1">
        <v>1.2999999999999999E-5</v>
      </c>
      <c r="E19" s="1">
        <v>8.3999999999999995E-5</v>
      </c>
      <c r="F19" s="1">
        <v>9.1000000000000003E-5</v>
      </c>
      <c r="G19" s="1">
        <v>1.7E-5</v>
      </c>
      <c r="H19" s="1">
        <v>1.2999999999999999E-5</v>
      </c>
      <c r="I19" s="1">
        <v>2.5999999999999998E-5</v>
      </c>
      <c r="J19" s="1">
        <v>1.0000000000000001E-5</v>
      </c>
      <c r="K19" s="1">
        <v>3.0000000000000001E-6</v>
      </c>
      <c r="L19" s="1">
        <v>2.1999999999999999E-5</v>
      </c>
      <c r="M19" s="1">
        <v>7.9999999999999996E-6</v>
      </c>
      <c r="N19" s="1">
        <v>6.0000000000000002E-6</v>
      </c>
      <c r="O19" s="1">
        <v>4.6999999999999997E-5</v>
      </c>
      <c r="P19" s="1">
        <v>1.377E-3</v>
      </c>
      <c r="Q19" s="1">
        <v>1.402E-3</v>
      </c>
      <c r="R19" s="1">
        <v>1.008567</v>
      </c>
      <c r="S19" s="1">
        <v>1.372E-3</v>
      </c>
      <c r="T19" s="1">
        <v>1.949E-3</v>
      </c>
      <c r="U19" s="1">
        <v>2.3E-5</v>
      </c>
      <c r="V19" s="1">
        <v>5.5099999999999995E-4</v>
      </c>
      <c r="W19" s="1">
        <v>2.1999999999999999E-5</v>
      </c>
      <c r="X19" s="1">
        <v>7.2000000000000002E-5</v>
      </c>
      <c r="Y19" s="1">
        <v>2.1999999999999999E-5</v>
      </c>
      <c r="Z19" s="1">
        <v>4.0000000000000003E-5</v>
      </c>
      <c r="AA19" s="1">
        <v>3.1999999999999999E-5</v>
      </c>
      <c r="AB19" s="1">
        <v>1.4E-5</v>
      </c>
      <c r="AC19" s="1">
        <v>5.1999999999999997E-5</v>
      </c>
      <c r="AD19" s="1">
        <v>4.8999999999999998E-5</v>
      </c>
      <c r="AE19" s="1">
        <v>1.54E-4</v>
      </c>
      <c r="AF19" s="1">
        <v>5.7000000000000003E-5</v>
      </c>
      <c r="AG19" s="1">
        <v>2.1999999999999999E-5</v>
      </c>
      <c r="AH19" s="1">
        <v>2.4000000000000001E-5</v>
      </c>
      <c r="AI19" s="1">
        <v>4.6099999999999998E-4</v>
      </c>
      <c r="AJ19" s="1">
        <v>2.6999999999999999E-5</v>
      </c>
      <c r="AK19" s="1">
        <v>1.7E-5</v>
      </c>
      <c r="AL19" s="2">
        <v>1.2899999999999999E-4</v>
      </c>
      <c r="AM19" s="3">
        <v>1.0167889999999999</v>
      </c>
      <c r="AN19" s="3">
        <v>0.79783599999999999</v>
      </c>
    </row>
    <row r="20" spans="1:40">
      <c r="A20" s="99">
        <v>34</v>
      </c>
      <c r="B20" s="41" t="s">
        <v>15</v>
      </c>
      <c r="C20" s="26">
        <v>3.0000000000000001E-6</v>
      </c>
      <c r="D20" s="1">
        <v>1.5999999999999999E-5</v>
      </c>
      <c r="E20" s="1">
        <v>1.1E-5</v>
      </c>
      <c r="F20" s="1">
        <v>5.0000000000000004E-6</v>
      </c>
      <c r="G20" s="1">
        <v>6.9999999999999999E-6</v>
      </c>
      <c r="H20" s="1">
        <v>3.9999999999999998E-6</v>
      </c>
      <c r="I20" s="1">
        <v>5.0000000000000004E-6</v>
      </c>
      <c r="J20" s="1">
        <v>3.0000000000000001E-6</v>
      </c>
      <c r="K20" s="1">
        <v>9.9999999999999995E-7</v>
      </c>
      <c r="L20" s="1">
        <v>5.0000000000000004E-6</v>
      </c>
      <c r="M20" s="1">
        <v>1.9999999999999999E-6</v>
      </c>
      <c r="N20" s="1">
        <v>1.9999999999999999E-6</v>
      </c>
      <c r="O20" s="1">
        <v>6.9999999999999999E-6</v>
      </c>
      <c r="P20" s="1">
        <v>5.0000000000000002E-5</v>
      </c>
      <c r="Q20" s="1">
        <v>1.2E-5</v>
      </c>
      <c r="R20" s="1">
        <v>6.0000000000000002E-6</v>
      </c>
      <c r="S20" s="1">
        <v>1.0019880000000001</v>
      </c>
      <c r="T20" s="1">
        <v>6.4000000000000005E-4</v>
      </c>
      <c r="U20" s="1">
        <v>6.0000000000000002E-6</v>
      </c>
      <c r="V20" s="1">
        <v>1.08E-4</v>
      </c>
      <c r="W20" s="1">
        <v>6.0000000000000002E-6</v>
      </c>
      <c r="X20" s="1">
        <v>1.2999999999999999E-5</v>
      </c>
      <c r="Y20" s="1">
        <v>6.9999999999999999E-6</v>
      </c>
      <c r="Z20" s="1">
        <v>2.5000000000000001E-5</v>
      </c>
      <c r="AA20" s="1">
        <v>1.5999999999999999E-5</v>
      </c>
      <c r="AB20" s="1">
        <v>6.9999999999999999E-6</v>
      </c>
      <c r="AC20" s="1">
        <v>1.5999999999999999E-5</v>
      </c>
      <c r="AD20" s="1">
        <v>2.0999999999999999E-5</v>
      </c>
      <c r="AE20" s="1">
        <v>1.11E-4</v>
      </c>
      <c r="AF20" s="1">
        <v>6.9999999999999999E-6</v>
      </c>
      <c r="AG20" s="1">
        <v>6.0000000000000002E-6</v>
      </c>
      <c r="AH20" s="1">
        <v>1.2E-5</v>
      </c>
      <c r="AI20" s="1">
        <v>1.03E-4</v>
      </c>
      <c r="AJ20" s="1">
        <v>1.2999999999999999E-5</v>
      </c>
      <c r="AK20" s="1">
        <v>3.9999999999999998E-6</v>
      </c>
      <c r="AL20" s="2">
        <v>3.1999999999999999E-5</v>
      </c>
      <c r="AM20" s="3">
        <v>1.003277</v>
      </c>
      <c r="AN20" s="3">
        <v>0.78723299999999996</v>
      </c>
    </row>
    <row r="21" spans="1:40">
      <c r="A21" s="99">
        <v>35</v>
      </c>
      <c r="B21" s="41" t="s">
        <v>17</v>
      </c>
      <c r="C21" s="26">
        <v>2.9399999999999999E-4</v>
      </c>
      <c r="D21" s="1">
        <v>3.7399999999999998E-4</v>
      </c>
      <c r="E21" s="1">
        <v>1.2054E-2</v>
      </c>
      <c r="F21" s="1">
        <v>7.5600000000000005E-4</v>
      </c>
      <c r="G21" s="1">
        <v>6.29E-4</v>
      </c>
      <c r="H21" s="1">
        <v>2.5599999999999999E-4</v>
      </c>
      <c r="I21" s="1">
        <v>2.8600000000000001E-4</v>
      </c>
      <c r="J21" s="1">
        <v>2.04E-4</v>
      </c>
      <c r="K21" s="1">
        <v>7.8999999999999996E-5</v>
      </c>
      <c r="L21" s="1">
        <v>3.8900000000000002E-4</v>
      </c>
      <c r="M21" s="1">
        <v>1.45E-4</v>
      </c>
      <c r="N21" s="1">
        <v>1.6200000000000001E-4</v>
      </c>
      <c r="O21" s="1">
        <v>2.5500000000000002E-4</v>
      </c>
      <c r="P21" s="1">
        <v>2.7999999999999998E-4</v>
      </c>
      <c r="Q21" s="1">
        <v>3.1399999999999999E-4</v>
      </c>
      <c r="R21" s="1">
        <v>2.8400000000000002E-4</v>
      </c>
      <c r="S21" s="1">
        <v>1.8100000000000001E-4</v>
      </c>
      <c r="T21" s="1">
        <v>1.134695</v>
      </c>
      <c r="U21" s="1">
        <v>5.8100000000000003E-4</v>
      </c>
      <c r="V21" s="1">
        <v>5.7499999999999999E-4</v>
      </c>
      <c r="W21" s="1">
        <v>3.6000000000000002E-4</v>
      </c>
      <c r="X21" s="1">
        <v>7.9000000000000001E-4</v>
      </c>
      <c r="Y21" s="1">
        <v>4.75E-4</v>
      </c>
      <c r="Z21" s="1">
        <v>5.4000000000000001E-4</v>
      </c>
      <c r="AA21" s="1">
        <v>6.3900000000000003E-4</v>
      </c>
      <c r="AB21" s="1">
        <v>1.6200000000000001E-4</v>
      </c>
      <c r="AC21" s="1">
        <v>4.9649999999999998E-3</v>
      </c>
      <c r="AD21" s="1">
        <v>7.6499999999999995E-4</v>
      </c>
      <c r="AE21" s="1">
        <v>2.2750000000000001E-3</v>
      </c>
      <c r="AF21" s="1">
        <v>3.39E-4</v>
      </c>
      <c r="AG21" s="1">
        <v>3.01E-4</v>
      </c>
      <c r="AH21" s="1">
        <v>4.9600000000000002E-4</v>
      </c>
      <c r="AI21" s="1">
        <v>8.933E-3</v>
      </c>
      <c r="AJ21" s="1">
        <v>3.6900000000000002E-4</v>
      </c>
      <c r="AK21" s="1">
        <v>2.1599999999999999E-4</v>
      </c>
      <c r="AL21" s="2">
        <v>1.005E-3</v>
      </c>
      <c r="AM21" s="3">
        <v>1.175421</v>
      </c>
      <c r="AN21" s="3">
        <v>0.92230800000000002</v>
      </c>
    </row>
    <row r="22" spans="1:40">
      <c r="A22" s="99">
        <v>39</v>
      </c>
      <c r="B22" s="41" t="s">
        <v>18</v>
      </c>
      <c r="C22" s="26">
        <v>3.3379999999999998E-3</v>
      </c>
      <c r="D22" s="1">
        <v>6.3379999999999999E-3</v>
      </c>
      <c r="E22" s="1">
        <v>5.6990000000000001E-3</v>
      </c>
      <c r="F22" s="1">
        <v>3.0850000000000001E-3</v>
      </c>
      <c r="G22" s="1">
        <v>7.8399999999999997E-3</v>
      </c>
      <c r="H22" s="1">
        <v>8.0610000000000005E-3</v>
      </c>
      <c r="I22" s="1">
        <v>1.0937000000000001E-2</v>
      </c>
      <c r="J22" s="1">
        <v>2.362E-3</v>
      </c>
      <c r="K22" s="1">
        <v>8.9999999999999998E-4</v>
      </c>
      <c r="L22" s="1">
        <v>5.0039999999999998E-3</v>
      </c>
      <c r="M22" s="1">
        <v>4.7130000000000002E-3</v>
      </c>
      <c r="N22" s="1">
        <v>5.2979999999999998E-3</v>
      </c>
      <c r="O22" s="1">
        <v>2.8600000000000001E-3</v>
      </c>
      <c r="P22" s="1">
        <v>1.2297000000000001E-2</v>
      </c>
      <c r="Q22" s="1">
        <v>9.8429999999999993E-3</v>
      </c>
      <c r="R22" s="1">
        <v>1.5351E-2</v>
      </c>
      <c r="S22" s="1">
        <v>1.2534E-2</v>
      </c>
      <c r="T22" s="1">
        <v>1.0314E-2</v>
      </c>
      <c r="U22" s="1">
        <v>1.040872</v>
      </c>
      <c r="V22" s="1">
        <v>5.1349999999999998E-3</v>
      </c>
      <c r="W22" s="1">
        <v>3.009E-3</v>
      </c>
      <c r="X22" s="1">
        <v>1.2808999999999999E-2</v>
      </c>
      <c r="Y22" s="1">
        <v>5.3689999999999996E-3</v>
      </c>
      <c r="Z22" s="1">
        <v>3.7590000000000002E-3</v>
      </c>
      <c r="AA22" s="1">
        <v>5.8700000000000002E-3</v>
      </c>
      <c r="AB22" s="1">
        <v>6.8199999999999999E-4</v>
      </c>
      <c r="AC22" s="1">
        <v>2.2680000000000001E-3</v>
      </c>
      <c r="AD22" s="1">
        <v>6.7559999999999999E-3</v>
      </c>
      <c r="AE22" s="1">
        <v>3.6210000000000001E-3</v>
      </c>
      <c r="AF22" s="1">
        <v>3.7729999999999999E-3</v>
      </c>
      <c r="AG22" s="1">
        <v>2.49E-3</v>
      </c>
      <c r="AH22" s="1">
        <v>1.4968E-2</v>
      </c>
      <c r="AI22" s="1">
        <v>5.6509999999999998E-3</v>
      </c>
      <c r="AJ22" s="1">
        <v>3.5509999999999999E-3</v>
      </c>
      <c r="AK22" s="1">
        <v>5.0139999999999997E-2</v>
      </c>
      <c r="AL22" s="2">
        <v>3.088E-3</v>
      </c>
      <c r="AM22" s="3">
        <v>1.3005850000000001</v>
      </c>
      <c r="AN22" s="3">
        <v>1.020519</v>
      </c>
    </row>
    <row r="23" spans="1:40">
      <c r="A23" s="100">
        <v>41</v>
      </c>
      <c r="B23" s="42" t="s">
        <v>19</v>
      </c>
      <c r="C23" s="30">
        <v>3.6350000000000002E-3</v>
      </c>
      <c r="D23" s="43">
        <v>2.091E-3</v>
      </c>
      <c r="E23" s="43">
        <v>1.8979999999999999E-3</v>
      </c>
      <c r="F23" s="43">
        <v>3.64E-3</v>
      </c>
      <c r="G23" s="43">
        <v>1.511E-3</v>
      </c>
      <c r="H23" s="43">
        <v>2.6229999999999999E-3</v>
      </c>
      <c r="I23" s="43">
        <v>4.8650000000000004E-3</v>
      </c>
      <c r="J23" s="43">
        <v>3.4489999999999998E-3</v>
      </c>
      <c r="K23" s="43">
        <v>5.4100000000000003E-4</v>
      </c>
      <c r="L23" s="43">
        <v>7.0530000000000002E-3</v>
      </c>
      <c r="M23" s="43">
        <v>5.8250000000000003E-3</v>
      </c>
      <c r="N23" s="43">
        <v>3.3059999999999999E-3</v>
      </c>
      <c r="O23" s="43">
        <v>5.0379999999999999E-3</v>
      </c>
      <c r="P23" s="43">
        <v>1.828E-3</v>
      </c>
      <c r="Q23" s="43">
        <v>2.1489999999999999E-3</v>
      </c>
      <c r="R23" s="43">
        <v>2.248E-3</v>
      </c>
      <c r="S23" s="43">
        <v>8.6799999999999996E-4</v>
      </c>
      <c r="T23" s="43">
        <v>1.4989999999999999E-3</v>
      </c>
      <c r="U23" s="43">
        <v>3.235E-3</v>
      </c>
      <c r="V23" s="43">
        <v>1.001471</v>
      </c>
      <c r="W23" s="43">
        <v>1.3417999999999999E-2</v>
      </c>
      <c r="X23" s="43">
        <v>3.1137999999999999E-2</v>
      </c>
      <c r="Y23" s="43">
        <v>4.0419999999999996E-3</v>
      </c>
      <c r="Z23" s="43">
        <v>3.692E-3</v>
      </c>
      <c r="AA23" s="43">
        <v>3.2750000000000001E-3</v>
      </c>
      <c r="AB23" s="43">
        <v>9.4210000000000006E-3</v>
      </c>
      <c r="AC23" s="43">
        <v>5.9709999999999997E-3</v>
      </c>
      <c r="AD23" s="43">
        <v>5.3169999999999997E-3</v>
      </c>
      <c r="AE23" s="43">
        <v>8.4550000000000007E-3</v>
      </c>
      <c r="AF23" s="43">
        <v>5.3629999999999997E-3</v>
      </c>
      <c r="AG23" s="43">
        <v>3.0430000000000001E-3</v>
      </c>
      <c r="AH23" s="43">
        <v>2.4710000000000001E-3</v>
      </c>
      <c r="AI23" s="43">
        <v>1.7899999999999999E-3</v>
      </c>
      <c r="AJ23" s="43">
        <v>3.3140000000000001E-3</v>
      </c>
      <c r="AK23" s="43">
        <v>9.5100000000000002E-4</v>
      </c>
      <c r="AL23" s="44">
        <v>3.026E-3</v>
      </c>
      <c r="AM23" s="6">
        <v>1.1634599999999999</v>
      </c>
      <c r="AN23" s="6">
        <v>0.91292200000000001</v>
      </c>
    </row>
    <row r="24" spans="1:40">
      <c r="A24" s="99">
        <v>46</v>
      </c>
      <c r="B24" s="41" t="s">
        <v>20</v>
      </c>
      <c r="C24" s="26">
        <v>8.9730000000000001E-3</v>
      </c>
      <c r="D24" s="1">
        <v>6.4689999999999999E-3</v>
      </c>
      <c r="E24" s="1">
        <v>7.1089999999999999E-3</v>
      </c>
      <c r="F24" s="1">
        <v>2.9672E-2</v>
      </c>
      <c r="G24" s="1">
        <v>1.0011000000000001E-2</v>
      </c>
      <c r="H24" s="1">
        <v>1.9427E-2</v>
      </c>
      <c r="I24" s="1">
        <v>4.1502999999999998E-2</v>
      </c>
      <c r="J24" s="1">
        <v>2.1166000000000001E-2</v>
      </c>
      <c r="K24" s="1">
        <v>5.2180000000000004E-3</v>
      </c>
      <c r="L24" s="1">
        <v>5.9700999999999997E-2</v>
      </c>
      <c r="M24" s="1">
        <v>2.6945E-2</v>
      </c>
      <c r="N24" s="1">
        <v>2.3299E-2</v>
      </c>
      <c r="O24" s="1">
        <v>2.0046000000000001E-2</v>
      </c>
      <c r="P24" s="1">
        <v>1.1768000000000001E-2</v>
      </c>
      <c r="Q24" s="1">
        <v>2.4597999999999998E-2</v>
      </c>
      <c r="R24" s="1">
        <v>8.3289999999999996E-3</v>
      </c>
      <c r="S24" s="1">
        <v>6.5300000000000002E-3</v>
      </c>
      <c r="T24" s="1">
        <v>1.2156E-2</v>
      </c>
      <c r="U24" s="1">
        <v>2.1621999999999999E-2</v>
      </c>
      <c r="V24" s="1">
        <v>5.9059999999999998E-3</v>
      </c>
      <c r="W24" s="1">
        <v>1.05738</v>
      </c>
      <c r="X24" s="1">
        <v>3.2478E-2</v>
      </c>
      <c r="Y24" s="1">
        <v>4.8446999999999997E-2</v>
      </c>
      <c r="Z24" s="1">
        <v>1.6538000000000001E-2</v>
      </c>
      <c r="AA24" s="1">
        <v>4.6950000000000004E-3</v>
      </c>
      <c r="AB24" s="1">
        <v>2.6450000000000002E-3</v>
      </c>
      <c r="AC24" s="1">
        <v>7.4200000000000004E-3</v>
      </c>
      <c r="AD24" s="1">
        <v>6.7279999999999996E-3</v>
      </c>
      <c r="AE24" s="1">
        <v>9.4629999999999992E-3</v>
      </c>
      <c r="AF24" s="1">
        <v>1.7426000000000001E-2</v>
      </c>
      <c r="AG24" s="1">
        <v>1.0792E-2</v>
      </c>
      <c r="AH24" s="1">
        <v>4.5950000000000001E-3</v>
      </c>
      <c r="AI24" s="1">
        <v>4.9040000000000004E-3</v>
      </c>
      <c r="AJ24" s="1">
        <v>2.8771999999999999E-2</v>
      </c>
      <c r="AK24" s="1">
        <v>5.3499999999999997E-3</v>
      </c>
      <c r="AL24" s="2">
        <v>7.0949999999999997E-3</v>
      </c>
      <c r="AM24" s="3">
        <v>1.635176</v>
      </c>
      <c r="AN24" s="3">
        <v>1.2830600000000001</v>
      </c>
    </row>
    <row r="25" spans="1:40">
      <c r="A25" s="99">
        <v>47</v>
      </c>
      <c r="B25" s="41" t="s">
        <v>168</v>
      </c>
      <c r="C25" s="26">
        <v>1.083E-3</v>
      </c>
      <c r="D25" s="1">
        <v>4.9200000000000003E-4</v>
      </c>
      <c r="E25" s="1">
        <v>6.4300000000000002E-4</v>
      </c>
      <c r="F25" s="1">
        <v>3.1909999999999998E-3</v>
      </c>
      <c r="G25" s="1">
        <v>2.395E-3</v>
      </c>
      <c r="H25" s="1">
        <v>1.101E-3</v>
      </c>
      <c r="I25" s="1">
        <v>3.4580000000000001E-3</v>
      </c>
      <c r="J25" s="1">
        <v>2.029E-3</v>
      </c>
      <c r="K25" s="1">
        <v>5.4299999999999997E-4</v>
      </c>
      <c r="L25" s="1">
        <v>1.2520000000000001E-3</v>
      </c>
      <c r="M25" s="1">
        <v>1.0579999999999999E-3</v>
      </c>
      <c r="N25" s="1">
        <v>7.54E-4</v>
      </c>
      <c r="O25" s="1">
        <v>1.0430000000000001E-3</v>
      </c>
      <c r="P25" s="1">
        <v>7.6099999999999996E-4</v>
      </c>
      <c r="Q25" s="1">
        <v>1.307E-3</v>
      </c>
      <c r="R25" s="1">
        <v>8.6799999999999996E-4</v>
      </c>
      <c r="S25" s="1">
        <v>3.6900000000000002E-4</v>
      </c>
      <c r="T25" s="1">
        <v>6.87E-4</v>
      </c>
      <c r="U25" s="1">
        <v>1.593E-3</v>
      </c>
      <c r="V25" s="1">
        <v>1.091E-3</v>
      </c>
      <c r="W25" s="1">
        <v>8.0400000000000003E-4</v>
      </c>
      <c r="X25" s="1">
        <v>1.003215</v>
      </c>
      <c r="Y25" s="1">
        <v>9.3779999999999992E-3</v>
      </c>
      <c r="Z25" s="1">
        <v>2.7239999999999999E-3</v>
      </c>
      <c r="AA25" s="1">
        <v>1.6019999999999999E-3</v>
      </c>
      <c r="AB25" s="1">
        <v>4.4700000000000002E-4</v>
      </c>
      <c r="AC25" s="1">
        <v>3.1099999999999999E-3</v>
      </c>
      <c r="AD25" s="1">
        <v>3.9090000000000001E-3</v>
      </c>
      <c r="AE25" s="1">
        <v>4.4029999999999998E-3</v>
      </c>
      <c r="AF25" s="1">
        <v>9.3570000000000007E-3</v>
      </c>
      <c r="AG25" s="1">
        <v>5.4440000000000001E-3</v>
      </c>
      <c r="AH25" s="1">
        <v>2.63E-3</v>
      </c>
      <c r="AI25" s="1">
        <v>1.072E-3</v>
      </c>
      <c r="AJ25" s="1">
        <v>1.0097E-2</v>
      </c>
      <c r="AK25" s="1">
        <v>6.1200000000000002E-4</v>
      </c>
      <c r="AL25" s="2">
        <v>2.9780000000000002E-3</v>
      </c>
      <c r="AM25" s="3">
        <v>1.0875010000000001</v>
      </c>
      <c r="AN25" s="3">
        <v>0.853321</v>
      </c>
    </row>
    <row r="26" spans="1:40">
      <c r="A26" s="99">
        <v>48</v>
      </c>
      <c r="B26" s="41" t="s">
        <v>169</v>
      </c>
      <c r="C26" s="26">
        <v>5.7499999999999999E-4</v>
      </c>
      <c r="D26" s="1">
        <v>4.0099999999999999E-4</v>
      </c>
      <c r="E26" s="1">
        <v>2.8299999999999999E-4</v>
      </c>
      <c r="F26" s="1">
        <v>2.0409999999999998E-3</v>
      </c>
      <c r="G26" s="1">
        <v>7.2499999999999995E-4</v>
      </c>
      <c r="H26" s="1">
        <v>4.2700000000000002E-4</v>
      </c>
      <c r="I26" s="1">
        <v>2.0920000000000001E-3</v>
      </c>
      <c r="J26" s="1">
        <v>1.469E-3</v>
      </c>
      <c r="K26" s="1">
        <v>9.0000000000000006E-5</v>
      </c>
      <c r="L26" s="1">
        <v>2.0530000000000001E-3</v>
      </c>
      <c r="M26" s="1">
        <v>5.5099999999999995E-4</v>
      </c>
      <c r="N26" s="1">
        <v>2.8400000000000002E-4</v>
      </c>
      <c r="O26" s="1">
        <v>3.8200000000000002E-4</v>
      </c>
      <c r="P26" s="1">
        <v>3.4200000000000002E-4</v>
      </c>
      <c r="Q26" s="1">
        <v>8.2399999999999997E-4</v>
      </c>
      <c r="R26" s="1">
        <v>4.1599999999999997E-4</v>
      </c>
      <c r="S26" s="1">
        <v>2.2000000000000001E-4</v>
      </c>
      <c r="T26" s="1">
        <v>4.84E-4</v>
      </c>
      <c r="U26" s="1">
        <v>4.6299999999999998E-4</v>
      </c>
      <c r="V26" s="1">
        <v>1.8929999999999999E-3</v>
      </c>
      <c r="W26" s="1">
        <v>5.607E-3</v>
      </c>
      <c r="X26" s="1">
        <v>1.6980000000000001E-3</v>
      </c>
      <c r="Y26" s="1">
        <v>1.000683</v>
      </c>
      <c r="Z26" s="1">
        <v>1.3309999999999999E-3</v>
      </c>
      <c r="AA26" s="1">
        <v>2.3270000000000001E-3</v>
      </c>
      <c r="AB26" s="1">
        <v>2.12E-4</v>
      </c>
      <c r="AC26" s="1">
        <v>1.861E-3</v>
      </c>
      <c r="AD26" s="1">
        <v>4.3550000000000004E-3</v>
      </c>
      <c r="AE26" s="1">
        <v>1.7502E-2</v>
      </c>
      <c r="AF26" s="1">
        <v>4.0800000000000003E-3</v>
      </c>
      <c r="AG26" s="1">
        <v>2.6879999999999999E-3</v>
      </c>
      <c r="AH26" s="1">
        <v>4.37E-4</v>
      </c>
      <c r="AI26" s="1">
        <v>5.6099999999999998E-4</v>
      </c>
      <c r="AJ26" s="1">
        <v>1.4201999999999999E-2</v>
      </c>
      <c r="AK26" s="1">
        <v>3.2299999999999999E-4</v>
      </c>
      <c r="AL26" s="2">
        <v>1.4867999999999999E-2</v>
      </c>
      <c r="AM26" s="3">
        <v>1.0887500000000001</v>
      </c>
      <c r="AN26" s="3">
        <v>0.85429999999999995</v>
      </c>
    </row>
    <row r="27" spans="1:40">
      <c r="A27" s="99">
        <v>51</v>
      </c>
      <c r="B27" s="41" t="s">
        <v>21</v>
      </c>
      <c r="C27" s="26">
        <v>3.4023999999999999E-2</v>
      </c>
      <c r="D27" s="1">
        <v>1.3429E-2</v>
      </c>
      <c r="E27" s="1">
        <v>3.5500999999999998E-2</v>
      </c>
      <c r="F27" s="1">
        <v>1.0970000000000001E-2</v>
      </c>
      <c r="G27" s="1">
        <v>3.0563E-2</v>
      </c>
      <c r="H27" s="1">
        <v>3.3568000000000001E-2</v>
      </c>
      <c r="I27" s="1">
        <v>3.4408000000000001E-2</v>
      </c>
      <c r="J27" s="1">
        <v>1.1476E-2</v>
      </c>
      <c r="K27" s="1">
        <v>4.8060000000000004E-3</v>
      </c>
      <c r="L27" s="1">
        <v>1.4625000000000001E-2</v>
      </c>
      <c r="M27" s="1">
        <v>7.273E-3</v>
      </c>
      <c r="N27" s="1">
        <v>6.7990000000000004E-3</v>
      </c>
      <c r="O27" s="1">
        <v>2.2356000000000001E-2</v>
      </c>
      <c r="P27" s="1">
        <v>2.3730000000000001E-2</v>
      </c>
      <c r="Q27" s="1">
        <v>1.9753E-2</v>
      </c>
      <c r="R27" s="1">
        <v>2.4039999999999999E-2</v>
      </c>
      <c r="S27" s="1">
        <v>2.0337999999999998E-2</v>
      </c>
      <c r="T27" s="1">
        <v>1.9925999999999999E-2</v>
      </c>
      <c r="U27" s="1">
        <v>2.2848E-2</v>
      </c>
      <c r="V27" s="1">
        <v>2.4993000000000001E-2</v>
      </c>
      <c r="W27" s="1">
        <v>9.3670000000000003E-3</v>
      </c>
      <c r="X27" s="1">
        <v>1.1376000000000001E-2</v>
      </c>
      <c r="Y27" s="1">
        <v>8.3420000000000005E-3</v>
      </c>
      <c r="Z27" s="1">
        <v>1.0062070000000001</v>
      </c>
      <c r="AA27" s="1">
        <v>4.1349999999999998E-3</v>
      </c>
      <c r="AB27" s="1">
        <v>1.286E-3</v>
      </c>
      <c r="AC27" s="1">
        <v>1.3997000000000001E-2</v>
      </c>
      <c r="AD27" s="1">
        <v>6.8389999999999996E-3</v>
      </c>
      <c r="AE27" s="1">
        <v>5.9649999999999998E-3</v>
      </c>
      <c r="AF27" s="1">
        <v>6.3879999999999996E-3</v>
      </c>
      <c r="AG27" s="1">
        <v>2.2856999999999999E-2</v>
      </c>
      <c r="AH27" s="1">
        <v>1.8506000000000002E-2</v>
      </c>
      <c r="AI27" s="1">
        <v>1.025E-2</v>
      </c>
      <c r="AJ27" s="1">
        <v>3.3319000000000001E-2</v>
      </c>
      <c r="AK27" s="1">
        <v>9.9618999999999999E-2</v>
      </c>
      <c r="AL27" s="2">
        <v>7.4200000000000004E-3</v>
      </c>
      <c r="AM27" s="3">
        <v>1.6813</v>
      </c>
      <c r="AN27" s="3">
        <v>1.319251</v>
      </c>
    </row>
    <row r="28" spans="1:40">
      <c r="A28" s="100">
        <v>53</v>
      </c>
      <c r="B28" s="42" t="s">
        <v>22</v>
      </c>
      <c r="C28" s="30">
        <v>6.9490000000000003E-3</v>
      </c>
      <c r="D28" s="43">
        <v>7.0860000000000003E-3</v>
      </c>
      <c r="E28" s="43">
        <v>9.8709999999999996E-3</v>
      </c>
      <c r="F28" s="43">
        <v>3.0301999999999999E-2</v>
      </c>
      <c r="G28" s="43">
        <v>1.2869E-2</v>
      </c>
      <c r="H28" s="43">
        <v>1.3867000000000001E-2</v>
      </c>
      <c r="I28" s="43">
        <v>1.0848E-2</v>
      </c>
      <c r="J28" s="43">
        <v>8.6569999999999998E-3</v>
      </c>
      <c r="K28" s="43">
        <v>3.441E-3</v>
      </c>
      <c r="L28" s="43">
        <v>1.1198E-2</v>
      </c>
      <c r="M28" s="43">
        <v>6.3709999999999999E-3</v>
      </c>
      <c r="N28" s="43">
        <v>6.2599999999999999E-3</v>
      </c>
      <c r="O28" s="43">
        <v>1.2808999999999999E-2</v>
      </c>
      <c r="P28" s="43">
        <v>6.9979999999999999E-3</v>
      </c>
      <c r="Q28" s="43">
        <v>5.9899999999999997E-3</v>
      </c>
      <c r="R28" s="43">
        <v>5.5180000000000003E-3</v>
      </c>
      <c r="S28" s="43">
        <v>4.9899999999999996E-3</v>
      </c>
      <c r="T28" s="43">
        <v>6.6829999999999997E-3</v>
      </c>
      <c r="U28" s="43">
        <v>7.1919999999999996E-3</v>
      </c>
      <c r="V28" s="43">
        <v>1.278E-2</v>
      </c>
      <c r="W28" s="43">
        <v>1.5996E-2</v>
      </c>
      <c r="X28" s="43">
        <v>2.3585999999999999E-2</v>
      </c>
      <c r="Y28" s="43">
        <v>2.3779999999999999E-2</v>
      </c>
      <c r="Z28" s="43">
        <v>1.5913E-2</v>
      </c>
      <c r="AA28" s="43">
        <v>1.035574</v>
      </c>
      <c r="AB28" s="43">
        <v>5.9853000000000003E-2</v>
      </c>
      <c r="AC28" s="43">
        <v>2.4192999999999999E-2</v>
      </c>
      <c r="AD28" s="43">
        <v>8.6890000000000005E-3</v>
      </c>
      <c r="AE28" s="43">
        <v>1.8252999999999998E-2</v>
      </c>
      <c r="AF28" s="43">
        <v>9.4990000000000005E-3</v>
      </c>
      <c r="AG28" s="43">
        <v>9.2689999999999995E-3</v>
      </c>
      <c r="AH28" s="43">
        <v>2.2360000000000001E-2</v>
      </c>
      <c r="AI28" s="43">
        <v>9.9909999999999999E-3</v>
      </c>
      <c r="AJ28" s="43">
        <v>1.0584E-2</v>
      </c>
      <c r="AK28" s="43">
        <v>3.1319999999999998E-3</v>
      </c>
      <c r="AL28" s="44">
        <v>1.0135E-2</v>
      </c>
      <c r="AM28" s="6">
        <v>1.4914879999999999</v>
      </c>
      <c r="AN28" s="6">
        <v>1.1703129999999999</v>
      </c>
    </row>
    <row r="29" spans="1:40">
      <c r="A29" s="99">
        <v>55</v>
      </c>
      <c r="B29" s="41" t="s">
        <v>23</v>
      </c>
      <c r="C29" s="26">
        <v>2.8149999999999998E-3</v>
      </c>
      <c r="D29" s="1">
        <v>2.3779999999999999E-3</v>
      </c>
      <c r="E29" s="1">
        <v>2.4269999999999999E-3</v>
      </c>
      <c r="F29" s="1">
        <v>6.1469999999999997E-3</v>
      </c>
      <c r="G29" s="1">
        <v>3.261E-3</v>
      </c>
      <c r="H29" s="1">
        <v>3.6059999999999998E-3</v>
      </c>
      <c r="I29" s="1">
        <v>3.1589999999999999E-3</v>
      </c>
      <c r="J29" s="1">
        <v>2.48E-3</v>
      </c>
      <c r="K29" s="1">
        <v>6.4999999999999997E-4</v>
      </c>
      <c r="L29" s="1">
        <v>3.2569999999999999E-3</v>
      </c>
      <c r="M29" s="1">
        <v>1.7769999999999999E-3</v>
      </c>
      <c r="N29" s="1">
        <v>1.1050000000000001E-3</v>
      </c>
      <c r="O29" s="1">
        <v>5.0419999999999996E-3</v>
      </c>
      <c r="P29" s="1">
        <v>3.2360000000000002E-3</v>
      </c>
      <c r="Q29" s="1">
        <v>2.0939999999999999E-3</v>
      </c>
      <c r="R29" s="1">
        <v>2.4629999999999999E-3</v>
      </c>
      <c r="S29" s="1">
        <v>3.5209999999999998E-3</v>
      </c>
      <c r="T29" s="1">
        <v>1.9170000000000001E-3</v>
      </c>
      <c r="U29" s="1">
        <v>4.3020000000000003E-3</v>
      </c>
      <c r="V29" s="1">
        <v>4.4720000000000003E-3</v>
      </c>
      <c r="W29" s="1">
        <v>4.431E-3</v>
      </c>
      <c r="X29" s="1">
        <v>3.1259999999999999E-3</v>
      </c>
      <c r="Y29" s="1">
        <v>3.4150000000000001E-3</v>
      </c>
      <c r="Z29" s="1">
        <v>1.9727000000000001E-2</v>
      </c>
      <c r="AA29" s="1">
        <v>1.3091999999999999E-2</v>
      </c>
      <c r="AB29" s="1">
        <v>1.0269189999999999</v>
      </c>
      <c r="AC29" s="1">
        <v>2.4125000000000001E-2</v>
      </c>
      <c r="AD29" s="1">
        <v>1.2014E-2</v>
      </c>
      <c r="AE29" s="1">
        <v>2.2690000000000002E-3</v>
      </c>
      <c r="AF29" s="1">
        <v>2.8540000000000002E-3</v>
      </c>
      <c r="AG29" s="1">
        <v>1.0891E-2</v>
      </c>
      <c r="AH29" s="1">
        <v>1.4852000000000001E-2</v>
      </c>
      <c r="AI29" s="1">
        <v>6.8910000000000004E-3</v>
      </c>
      <c r="AJ29" s="1">
        <v>1.0784E-2</v>
      </c>
      <c r="AK29" s="1">
        <v>2.872E-3</v>
      </c>
      <c r="AL29" s="2">
        <v>2.1961000000000001E-2</v>
      </c>
      <c r="AM29" s="3">
        <v>1.2403360000000001</v>
      </c>
      <c r="AN29" s="3">
        <v>0.973244</v>
      </c>
    </row>
    <row r="30" spans="1:40">
      <c r="A30" s="99">
        <v>57</v>
      </c>
      <c r="B30" s="41" t="s">
        <v>178</v>
      </c>
      <c r="C30" s="26">
        <v>3.5576000000000003E-2</v>
      </c>
      <c r="D30" s="1">
        <v>4.4356E-2</v>
      </c>
      <c r="E30" s="1">
        <v>2.6974999999999999E-2</v>
      </c>
      <c r="F30" s="1">
        <v>0.119405</v>
      </c>
      <c r="G30" s="1">
        <v>2.3622000000000001E-2</v>
      </c>
      <c r="H30" s="1">
        <v>1.5499000000000001E-2</v>
      </c>
      <c r="I30" s="1">
        <v>2.9635000000000002E-2</v>
      </c>
      <c r="J30" s="1">
        <v>1.4489999999999999E-2</v>
      </c>
      <c r="K30" s="1">
        <v>1.1429E-2</v>
      </c>
      <c r="L30" s="1">
        <v>3.5406E-2</v>
      </c>
      <c r="M30" s="1">
        <v>1.4942E-2</v>
      </c>
      <c r="N30" s="1">
        <v>2.3976999999999998E-2</v>
      </c>
      <c r="O30" s="1">
        <v>2.1589000000000001E-2</v>
      </c>
      <c r="P30" s="1">
        <v>1.7153999999999999E-2</v>
      </c>
      <c r="Q30" s="1">
        <v>1.3769999999999999E-2</v>
      </c>
      <c r="R30" s="1">
        <v>1.4382000000000001E-2</v>
      </c>
      <c r="S30" s="1">
        <v>9.7470000000000005E-3</v>
      </c>
      <c r="T30" s="1">
        <v>1.4024999999999999E-2</v>
      </c>
      <c r="U30" s="1">
        <v>7.6206999999999997E-2</v>
      </c>
      <c r="V30" s="1">
        <v>2.6814999999999999E-2</v>
      </c>
      <c r="W30" s="1">
        <v>2.2221999999999999E-2</v>
      </c>
      <c r="X30" s="1">
        <v>1.6611000000000001E-2</v>
      </c>
      <c r="Y30" s="1">
        <v>3.5224999999999999E-2</v>
      </c>
      <c r="Z30" s="1">
        <v>2.9201999999999999E-2</v>
      </c>
      <c r="AA30" s="1">
        <v>2.1156000000000001E-2</v>
      </c>
      <c r="AB30" s="1">
        <v>3.0920000000000001E-3</v>
      </c>
      <c r="AC30" s="1">
        <v>1.0925</v>
      </c>
      <c r="AD30" s="1">
        <v>1.7479000000000001E-2</v>
      </c>
      <c r="AE30" s="1">
        <v>2.0358000000000001E-2</v>
      </c>
      <c r="AF30" s="1">
        <v>1.4662E-2</v>
      </c>
      <c r="AG30" s="1">
        <v>1.0945E-2</v>
      </c>
      <c r="AH30" s="1">
        <v>2.3309E-2</v>
      </c>
      <c r="AI30" s="1">
        <v>1.1618E-2</v>
      </c>
      <c r="AJ30" s="1">
        <v>2.8697E-2</v>
      </c>
      <c r="AK30" s="1">
        <v>3.4049000000000003E-2</v>
      </c>
      <c r="AL30" s="2">
        <v>5.5281999999999998E-2</v>
      </c>
      <c r="AM30" s="3">
        <v>2.0254059999999998</v>
      </c>
      <c r="AN30" s="3">
        <v>1.5892580000000001</v>
      </c>
    </row>
    <row r="31" spans="1:40">
      <c r="A31" s="99">
        <v>59</v>
      </c>
      <c r="B31" s="41" t="s">
        <v>25</v>
      </c>
      <c r="C31" s="26">
        <v>5.3249999999999999E-3</v>
      </c>
      <c r="D31" s="1">
        <v>3.5379999999999999E-3</v>
      </c>
      <c r="E31" s="1">
        <v>6.1980000000000004E-3</v>
      </c>
      <c r="F31" s="1">
        <v>1.0548999999999999E-2</v>
      </c>
      <c r="G31" s="1">
        <v>6.8640000000000003E-3</v>
      </c>
      <c r="H31" s="1">
        <v>6.8760000000000002E-3</v>
      </c>
      <c r="I31" s="1">
        <v>6.8009999999999998E-3</v>
      </c>
      <c r="J31" s="1">
        <v>5.8529999999999997E-3</v>
      </c>
      <c r="K31" s="1">
        <v>1.0219999999999999E-3</v>
      </c>
      <c r="L31" s="1">
        <v>7.5259999999999997E-3</v>
      </c>
      <c r="M31" s="1">
        <v>3.6700000000000001E-3</v>
      </c>
      <c r="N31" s="1">
        <v>2.7680000000000001E-3</v>
      </c>
      <c r="O31" s="1">
        <v>6.6499999999999997E-3</v>
      </c>
      <c r="P31" s="1">
        <v>6.7730000000000004E-3</v>
      </c>
      <c r="Q31" s="1">
        <v>8.5360000000000002E-3</v>
      </c>
      <c r="R31" s="1">
        <v>1.2393E-2</v>
      </c>
      <c r="S31" s="1">
        <v>9.946E-3</v>
      </c>
      <c r="T31" s="1">
        <v>4.4380000000000001E-3</v>
      </c>
      <c r="U31" s="1">
        <v>7.0219999999999996E-3</v>
      </c>
      <c r="V31" s="1">
        <v>9.9869999999999994E-3</v>
      </c>
      <c r="W31" s="1">
        <v>9.8379999999999995E-3</v>
      </c>
      <c r="X31" s="1">
        <v>3.4896999999999997E-2</v>
      </c>
      <c r="Y31" s="1">
        <v>1.0971E-2</v>
      </c>
      <c r="Z31" s="1">
        <v>2.8414999999999999E-2</v>
      </c>
      <c r="AA31" s="1">
        <v>4.335E-2</v>
      </c>
      <c r="AB31" s="1">
        <v>5.4920000000000004E-3</v>
      </c>
      <c r="AC31" s="1">
        <v>1.2943E-2</v>
      </c>
      <c r="AD31" s="1">
        <v>1.1343099999999999</v>
      </c>
      <c r="AE31" s="1">
        <v>2.3415999999999999E-2</v>
      </c>
      <c r="AF31" s="1">
        <v>1.1332999999999999E-2</v>
      </c>
      <c r="AG31" s="1">
        <v>1.2137999999999999E-2</v>
      </c>
      <c r="AH31" s="1">
        <v>4.9992000000000002E-2</v>
      </c>
      <c r="AI31" s="1">
        <v>3.9396E-2</v>
      </c>
      <c r="AJ31" s="1">
        <v>1.7801999999999998E-2</v>
      </c>
      <c r="AK31" s="1">
        <v>3.833E-3</v>
      </c>
      <c r="AL31" s="2">
        <v>5.7907E-2</v>
      </c>
      <c r="AM31" s="3">
        <v>1.628771</v>
      </c>
      <c r="AN31" s="3">
        <v>1.2780339999999999</v>
      </c>
    </row>
    <row r="32" spans="1:40">
      <c r="A32" s="99">
        <v>61</v>
      </c>
      <c r="B32" s="41" t="s">
        <v>26</v>
      </c>
      <c r="C32" s="26">
        <v>1.0460000000000001E-3</v>
      </c>
      <c r="D32" s="1">
        <v>1.6000000000000001E-3</v>
      </c>
      <c r="E32" s="1">
        <v>1.488E-3</v>
      </c>
      <c r="F32" s="1">
        <v>3.392E-3</v>
      </c>
      <c r="G32" s="1">
        <v>1.6019999999999999E-3</v>
      </c>
      <c r="H32" s="1">
        <v>1.0529999999999999E-3</v>
      </c>
      <c r="I32" s="1">
        <v>1.1360000000000001E-3</v>
      </c>
      <c r="J32" s="1">
        <v>5.62E-4</v>
      </c>
      <c r="K32" s="1">
        <v>9.7999999999999997E-5</v>
      </c>
      <c r="L32" s="1">
        <v>1.474E-3</v>
      </c>
      <c r="M32" s="1">
        <v>8.2299999999999995E-4</v>
      </c>
      <c r="N32" s="1">
        <v>8.6700000000000004E-4</v>
      </c>
      <c r="O32" s="1">
        <v>1.2880000000000001E-3</v>
      </c>
      <c r="P32" s="1">
        <v>1.338E-3</v>
      </c>
      <c r="Q32" s="1">
        <v>2.5099999999999998E-4</v>
      </c>
      <c r="R32" s="1">
        <v>9.4600000000000001E-4</v>
      </c>
      <c r="S32" s="1">
        <v>5.0900000000000001E-4</v>
      </c>
      <c r="T32" s="1">
        <v>1.2899999999999999E-3</v>
      </c>
      <c r="U32" s="1">
        <v>8.1599999999999999E-4</v>
      </c>
      <c r="V32" s="1">
        <v>2.8470000000000001E-3</v>
      </c>
      <c r="W32" s="1">
        <v>7.4100000000000001E-4</v>
      </c>
      <c r="X32" s="1">
        <v>2.382E-3</v>
      </c>
      <c r="Y32" s="1">
        <v>4.3189999999999999E-3</v>
      </c>
      <c r="Z32" s="1">
        <v>1.536E-3</v>
      </c>
      <c r="AA32" s="1">
        <v>1.209E-3</v>
      </c>
      <c r="AB32" s="1">
        <v>3.8699999999999997E-4</v>
      </c>
      <c r="AC32" s="1">
        <v>1.933E-3</v>
      </c>
      <c r="AD32" s="1">
        <v>8.8900000000000003E-4</v>
      </c>
      <c r="AE32" s="1">
        <v>1.000424</v>
      </c>
      <c r="AF32" s="1">
        <v>2.1559999999999999E-3</v>
      </c>
      <c r="AG32" s="1">
        <v>1.042E-3</v>
      </c>
      <c r="AH32" s="1">
        <v>1.1410000000000001E-3</v>
      </c>
      <c r="AI32" s="1">
        <v>1.041E-3</v>
      </c>
      <c r="AJ32" s="1">
        <v>9.1E-4</v>
      </c>
      <c r="AK32" s="1">
        <v>3.8999999999999999E-4</v>
      </c>
      <c r="AL32" s="2">
        <v>0.24701500000000001</v>
      </c>
      <c r="AM32" s="3">
        <v>1.291941</v>
      </c>
      <c r="AN32" s="3">
        <v>1.013736</v>
      </c>
    </row>
    <row r="33" spans="1:40">
      <c r="A33" s="100">
        <v>63</v>
      </c>
      <c r="B33" s="42" t="s">
        <v>27</v>
      </c>
      <c r="C33" s="30">
        <v>7.6000000000000004E-5</v>
      </c>
      <c r="D33" s="43">
        <v>2.04E-4</v>
      </c>
      <c r="E33" s="43">
        <v>5.1E-5</v>
      </c>
      <c r="F33" s="43">
        <v>7.3800000000000005E-4</v>
      </c>
      <c r="G33" s="43">
        <v>2.14E-4</v>
      </c>
      <c r="H33" s="43">
        <v>5.5999999999999999E-5</v>
      </c>
      <c r="I33" s="43">
        <v>1.6100000000000001E-4</v>
      </c>
      <c r="J33" s="43">
        <v>3.01E-4</v>
      </c>
      <c r="K33" s="43">
        <v>1.7E-5</v>
      </c>
      <c r="L33" s="43">
        <v>5.7399999999999997E-4</v>
      </c>
      <c r="M33" s="43">
        <v>5.7000000000000003E-5</v>
      </c>
      <c r="N33" s="43">
        <v>3.1000000000000001E-5</v>
      </c>
      <c r="O33" s="43">
        <v>4.46E-4</v>
      </c>
      <c r="P33" s="43">
        <v>3.48E-4</v>
      </c>
      <c r="Q33" s="43">
        <v>7.6099999999999996E-4</v>
      </c>
      <c r="R33" s="43">
        <v>6.4700000000000001E-4</v>
      </c>
      <c r="S33" s="43">
        <v>2.92E-4</v>
      </c>
      <c r="T33" s="43">
        <v>2.0599999999999999E-4</v>
      </c>
      <c r="U33" s="43">
        <v>1.4200000000000001E-4</v>
      </c>
      <c r="V33" s="43">
        <v>2.0100000000000001E-4</v>
      </c>
      <c r="W33" s="43">
        <v>4.2499999999999998E-4</v>
      </c>
      <c r="X33" s="43">
        <v>2.3499999999999999E-4</v>
      </c>
      <c r="Y33" s="43">
        <v>1.75E-4</v>
      </c>
      <c r="Z33" s="43">
        <v>2.6499999999999999E-4</v>
      </c>
      <c r="AA33" s="43">
        <v>3.0600000000000001E-4</v>
      </c>
      <c r="AB33" s="43">
        <v>3.4E-5</v>
      </c>
      <c r="AC33" s="43">
        <v>3.7100000000000002E-4</v>
      </c>
      <c r="AD33" s="43">
        <v>3.3340000000000002E-3</v>
      </c>
      <c r="AE33" s="43">
        <v>1.9100000000000001E-4</v>
      </c>
      <c r="AF33" s="43">
        <v>1.0000599999999999</v>
      </c>
      <c r="AG33" s="43">
        <v>1.37E-4</v>
      </c>
      <c r="AH33" s="43">
        <v>1.7899999999999999E-4</v>
      </c>
      <c r="AI33" s="43">
        <v>4.6999999999999999E-4</v>
      </c>
      <c r="AJ33" s="43">
        <v>3.7500000000000001E-4</v>
      </c>
      <c r="AK33" s="43">
        <v>5.5999999999999999E-5</v>
      </c>
      <c r="AL33" s="44">
        <v>3.4400000000000001E-4</v>
      </c>
      <c r="AM33" s="6">
        <v>1.0124759999999999</v>
      </c>
      <c r="AN33" s="6">
        <v>0.79445100000000002</v>
      </c>
    </row>
    <row r="34" spans="1:40">
      <c r="A34" s="99">
        <v>64</v>
      </c>
      <c r="B34" s="41" t="s">
        <v>172</v>
      </c>
      <c r="C34" s="26">
        <v>4.8999999999999998E-4</v>
      </c>
      <c r="D34" s="1">
        <v>1.5799999999999999E-4</v>
      </c>
      <c r="E34" s="1">
        <v>1.07E-4</v>
      </c>
      <c r="F34" s="1">
        <v>4.15E-4</v>
      </c>
      <c r="G34" s="1">
        <v>1.3999999999999999E-4</v>
      </c>
      <c r="H34" s="1">
        <v>6.9999999999999994E-5</v>
      </c>
      <c r="I34" s="1">
        <v>1.12E-4</v>
      </c>
      <c r="J34" s="1">
        <v>6.0999999999999999E-5</v>
      </c>
      <c r="K34" s="1">
        <v>3.8000000000000002E-5</v>
      </c>
      <c r="L34" s="1">
        <v>1.3300000000000001E-4</v>
      </c>
      <c r="M34" s="1">
        <v>6.2000000000000003E-5</v>
      </c>
      <c r="N34" s="1">
        <v>8.6000000000000003E-5</v>
      </c>
      <c r="O34" s="1">
        <v>8.8999999999999995E-5</v>
      </c>
      <c r="P34" s="1">
        <v>7.4999999999999993E-5</v>
      </c>
      <c r="Q34" s="1">
        <v>5.5000000000000002E-5</v>
      </c>
      <c r="R34" s="1">
        <v>6.7000000000000002E-5</v>
      </c>
      <c r="S34" s="1">
        <v>4.6E-5</v>
      </c>
      <c r="T34" s="1">
        <v>6.2000000000000003E-5</v>
      </c>
      <c r="U34" s="1">
        <v>2.5099999999999998E-4</v>
      </c>
      <c r="V34" s="1">
        <v>1.2400000000000001E-4</v>
      </c>
      <c r="W34" s="1">
        <v>9.3999999999999994E-5</v>
      </c>
      <c r="X34" s="1">
        <v>4.0700000000000003E-4</v>
      </c>
      <c r="Y34" s="1">
        <v>1.6799999999999999E-4</v>
      </c>
      <c r="Z34" s="1">
        <v>1.6200000000000001E-4</v>
      </c>
      <c r="AA34" s="1">
        <v>2.7399999999999999E-4</v>
      </c>
      <c r="AB34" s="1">
        <v>3.4E-5</v>
      </c>
      <c r="AC34" s="1">
        <v>3.3790000000000001E-3</v>
      </c>
      <c r="AD34" s="1">
        <v>1.057E-3</v>
      </c>
      <c r="AE34" s="1">
        <v>1.2E-4</v>
      </c>
      <c r="AF34" s="1">
        <v>1.06E-4</v>
      </c>
      <c r="AG34" s="1">
        <v>1.0144150000000001</v>
      </c>
      <c r="AH34" s="1">
        <v>1.3300000000000001E-4</v>
      </c>
      <c r="AI34" s="1">
        <v>1.25E-4</v>
      </c>
      <c r="AJ34" s="1">
        <v>1.9100000000000001E-4</v>
      </c>
      <c r="AK34" s="1">
        <v>1.15E-4</v>
      </c>
      <c r="AL34" s="2">
        <v>2.6289999999999998E-3</v>
      </c>
      <c r="AM34" s="3">
        <v>1.0260530000000001</v>
      </c>
      <c r="AN34" s="3">
        <v>0.80510400000000004</v>
      </c>
    </row>
    <row r="35" spans="1:40">
      <c r="A35" s="99">
        <v>65</v>
      </c>
      <c r="B35" s="41" t="s">
        <v>173</v>
      </c>
      <c r="C35" s="26">
        <v>3.4699999999999998E-4</v>
      </c>
      <c r="D35" s="1">
        <v>3.6299999999999999E-4</v>
      </c>
      <c r="E35" s="1">
        <v>1.1389E-2</v>
      </c>
      <c r="F35" s="1">
        <v>3.0500000000000002E-3</v>
      </c>
      <c r="G35" s="1">
        <v>1.6720000000000001E-3</v>
      </c>
      <c r="H35" s="1">
        <v>7.4600000000000003E-4</v>
      </c>
      <c r="I35" s="1">
        <v>1.477E-3</v>
      </c>
      <c r="J35" s="1">
        <v>1.1119999999999999E-3</v>
      </c>
      <c r="K35" s="1">
        <v>2.1000000000000001E-4</v>
      </c>
      <c r="L35" s="1">
        <v>1.3370000000000001E-3</v>
      </c>
      <c r="M35" s="1">
        <v>1.635E-3</v>
      </c>
      <c r="N35" s="1">
        <v>4.3399999999999998E-4</v>
      </c>
      <c r="O35" s="1">
        <v>1.42E-3</v>
      </c>
      <c r="P35" s="1">
        <v>1.7030000000000001E-3</v>
      </c>
      <c r="Q35" s="1">
        <v>9.8200000000000002E-4</v>
      </c>
      <c r="R35" s="1">
        <v>7.7999999999999999E-4</v>
      </c>
      <c r="S35" s="1">
        <v>2.4600000000000002E-4</v>
      </c>
      <c r="T35" s="1">
        <v>6.0300000000000002E-4</v>
      </c>
      <c r="U35" s="1">
        <v>1.0499999999999999E-3</v>
      </c>
      <c r="V35" s="1">
        <v>1.408E-3</v>
      </c>
      <c r="W35" s="1">
        <v>1.1999999999999999E-3</v>
      </c>
      <c r="X35" s="1">
        <v>9.2309999999999996E-3</v>
      </c>
      <c r="Y35" s="1">
        <v>2.2850000000000001E-3</v>
      </c>
      <c r="Z35" s="1">
        <v>8.8800000000000001E-4</v>
      </c>
      <c r="AA35" s="1">
        <v>3.4780000000000002E-3</v>
      </c>
      <c r="AB35" s="1">
        <v>5.7899999999999998E-4</v>
      </c>
      <c r="AC35" s="1">
        <v>1.887E-3</v>
      </c>
      <c r="AD35" s="1">
        <v>1.737E-3</v>
      </c>
      <c r="AE35" s="1">
        <v>3.4099999999999999E-4</v>
      </c>
      <c r="AF35" s="1">
        <v>8.8599999999999996E-4</v>
      </c>
      <c r="AG35" s="1">
        <v>1.168E-3</v>
      </c>
      <c r="AH35" s="1">
        <v>1.000359</v>
      </c>
      <c r="AI35" s="1">
        <v>2.4880000000000002E-3</v>
      </c>
      <c r="AJ35" s="1">
        <v>3.124E-3</v>
      </c>
      <c r="AK35" s="1">
        <v>2.7599999999999999E-4</v>
      </c>
      <c r="AL35" s="2">
        <v>4.9459999999999999E-3</v>
      </c>
      <c r="AM35" s="3">
        <v>1.0668340000000001</v>
      </c>
      <c r="AN35" s="3">
        <v>0.83710399999999996</v>
      </c>
    </row>
    <row r="36" spans="1:40">
      <c r="A36" s="99">
        <v>66</v>
      </c>
      <c r="B36" s="41" t="s">
        <v>28</v>
      </c>
      <c r="C36" s="26">
        <v>1.6625000000000001E-2</v>
      </c>
      <c r="D36" s="1">
        <v>2.2710999999999999E-2</v>
      </c>
      <c r="E36" s="1">
        <v>1.3056999999999999E-2</v>
      </c>
      <c r="F36" s="1">
        <v>3.1761999999999999E-2</v>
      </c>
      <c r="G36" s="1">
        <v>2.9186E-2</v>
      </c>
      <c r="H36" s="1">
        <v>2.3099000000000001E-2</v>
      </c>
      <c r="I36" s="1">
        <v>1.9719E-2</v>
      </c>
      <c r="J36" s="1">
        <v>1.7464E-2</v>
      </c>
      <c r="K36" s="1">
        <v>3.8579999999999999E-3</v>
      </c>
      <c r="L36" s="1">
        <v>2.9311E-2</v>
      </c>
      <c r="M36" s="1">
        <v>9.9369999999999997E-3</v>
      </c>
      <c r="N36" s="1">
        <v>7.6189999999999999E-3</v>
      </c>
      <c r="O36" s="1">
        <v>1.9879000000000001E-2</v>
      </c>
      <c r="P36" s="1">
        <v>2.4811E-2</v>
      </c>
      <c r="Q36" s="1">
        <v>3.1126000000000001E-2</v>
      </c>
      <c r="R36" s="1">
        <v>2.7045E-2</v>
      </c>
      <c r="S36" s="1">
        <v>1.6997999999999999E-2</v>
      </c>
      <c r="T36" s="1">
        <v>1.9036000000000001E-2</v>
      </c>
      <c r="U36" s="1">
        <v>3.2301999999999997E-2</v>
      </c>
      <c r="V36" s="1">
        <v>5.5747999999999999E-2</v>
      </c>
      <c r="W36" s="1">
        <v>3.2479000000000001E-2</v>
      </c>
      <c r="X36" s="1">
        <v>8.7028999999999995E-2</v>
      </c>
      <c r="Y36" s="1">
        <v>3.9174E-2</v>
      </c>
      <c r="Z36" s="1">
        <v>5.0604000000000003E-2</v>
      </c>
      <c r="AA36" s="1">
        <v>6.6707000000000002E-2</v>
      </c>
      <c r="AB36" s="1">
        <v>1.8015E-2</v>
      </c>
      <c r="AC36" s="1">
        <v>6.0455000000000002E-2</v>
      </c>
      <c r="AD36" s="1">
        <v>8.3785999999999999E-2</v>
      </c>
      <c r="AE36" s="1">
        <v>5.2745E-2</v>
      </c>
      <c r="AF36" s="1">
        <v>3.0242000000000002E-2</v>
      </c>
      <c r="AG36" s="1">
        <v>3.0338E-2</v>
      </c>
      <c r="AH36" s="1">
        <v>4.8300999999999997E-2</v>
      </c>
      <c r="AI36" s="1">
        <v>1.0760940000000001</v>
      </c>
      <c r="AJ36" s="1">
        <v>2.6601E-2</v>
      </c>
      <c r="AK36" s="1">
        <v>9.2029999999999994E-3</v>
      </c>
      <c r="AL36" s="2">
        <v>4.1805000000000002E-2</v>
      </c>
      <c r="AM36" s="3">
        <v>2.2048670000000001</v>
      </c>
      <c r="AN36" s="3">
        <v>1.730075</v>
      </c>
    </row>
    <row r="37" spans="1:40">
      <c r="A37" s="99">
        <v>67</v>
      </c>
      <c r="B37" s="41" t="s">
        <v>29</v>
      </c>
      <c r="C37" s="26">
        <v>1.21E-4</v>
      </c>
      <c r="D37" s="1">
        <v>1.66E-4</v>
      </c>
      <c r="E37" s="1">
        <v>5.6099999999999998E-4</v>
      </c>
      <c r="F37" s="1">
        <v>2.3000000000000001E-4</v>
      </c>
      <c r="G37" s="1">
        <v>1.74E-4</v>
      </c>
      <c r="H37" s="1">
        <v>1.01E-4</v>
      </c>
      <c r="I37" s="1">
        <v>1.0900000000000001E-4</v>
      </c>
      <c r="J37" s="1">
        <v>8.0000000000000007E-5</v>
      </c>
      <c r="K37" s="1">
        <v>2.1999999999999999E-5</v>
      </c>
      <c r="L37" s="1">
        <v>1.0900000000000001E-4</v>
      </c>
      <c r="M37" s="1">
        <v>8.5000000000000006E-5</v>
      </c>
      <c r="N37" s="1">
        <v>5.3999999999999998E-5</v>
      </c>
      <c r="O37" s="1">
        <v>8.7000000000000001E-5</v>
      </c>
      <c r="P37" s="1">
        <v>1.73E-4</v>
      </c>
      <c r="Q37" s="1">
        <v>2.0599999999999999E-4</v>
      </c>
      <c r="R37" s="1">
        <v>9.2E-5</v>
      </c>
      <c r="S37" s="1">
        <v>1.83E-4</v>
      </c>
      <c r="T37" s="1">
        <v>1.21E-4</v>
      </c>
      <c r="U37" s="1">
        <v>1.25E-4</v>
      </c>
      <c r="V37" s="1">
        <v>2.6699999999999998E-4</v>
      </c>
      <c r="W37" s="1">
        <v>1.22E-4</v>
      </c>
      <c r="X37" s="1">
        <v>3.86E-4</v>
      </c>
      <c r="Y37" s="1">
        <v>1.46E-4</v>
      </c>
      <c r="Z37" s="1">
        <v>6.2299999999999996E-4</v>
      </c>
      <c r="AA37" s="1">
        <v>3.5E-4</v>
      </c>
      <c r="AB37" s="1">
        <v>3.1500000000000001E-4</v>
      </c>
      <c r="AC37" s="1">
        <v>3.5500000000000001E-4</v>
      </c>
      <c r="AD37" s="1">
        <v>4.3099999999999996E-3</v>
      </c>
      <c r="AE37" s="1">
        <v>4.0900000000000002E-4</v>
      </c>
      <c r="AF37" s="1">
        <v>1.6540000000000001E-3</v>
      </c>
      <c r="AG37" s="1">
        <v>7.3559999999999997E-3</v>
      </c>
      <c r="AH37" s="1">
        <v>1.6819999999999999E-3</v>
      </c>
      <c r="AI37" s="1">
        <v>9.3700000000000001E-4</v>
      </c>
      <c r="AJ37" s="1">
        <v>1.008988</v>
      </c>
      <c r="AK37" s="1">
        <v>8.2000000000000001E-5</v>
      </c>
      <c r="AL37" s="2">
        <v>1.258E-3</v>
      </c>
      <c r="AM37" s="3">
        <v>1.0320400000000001</v>
      </c>
      <c r="AN37" s="3">
        <v>0.80980200000000002</v>
      </c>
    </row>
    <row r="38" spans="1:40">
      <c r="A38" s="100">
        <v>68</v>
      </c>
      <c r="B38" s="42" t="s">
        <v>30</v>
      </c>
      <c r="C38" s="30">
        <v>8.83E-4</v>
      </c>
      <c r="D38" s="43">
        <v>2.7070000000000002E-3</v>
      </c>
      <c r="E38" s="43">
        <v>1.3749999999999999E-3</v>
      </c>
      <c r="F38" s="43">
        <v>1.9550000000000001E-3</v>
      </c>
      <c r="G38" s="43">
        <v>9.7199999999999999E-4</v>
      </c>
      <c r="H38" s="43">
        <v>1.2600000000000001E-3</v>
      </c>
      <c r="I38" s="43">
        <v>1.011E-3</v>
      </c>
      <c r="J38" s="43">
        <v>4.46E-4</v>
      </c>
      <c r="K38" s="43">
        <v>8.3999999999999995E-5</v>
      </c>
      <c r="L38" s="43">
        <v>1.2390000000000001E-3</v>
      </c>
      <c r="M38" s="43">
        <v>2.9500000000000001E-4</v>
      </c>
      <c r="N38" s="43">
        <v>2.5599999999999999E-4</v>
      </c>
      <c r="O38" s="43">
        <v>5.8399999999999999E-4</v>
      </c>
      <c r="P38" s="43">
        <v>1.691E-3</v>
      </c>
      <c r="Q38" s="43">
        <v>8.6200000000000003E-4</v>
      </c>
      <c r="R38" s="43">
        <v>1.1410000000000001E-3</v>
      </c>
      <c r="S38" s="43">
        <v>5.2400000000000005E-4</v>
      </c>
      <c r="T38" s="43">
        <v>5.1099999999999995E-4</v>
      </c>
      <c r="U38" s="43">
        <v>7.1100000000000004E-4</v>
      </c>
      <c r="V38" s="43">
        <v>1.3619999999999999E-3</v>
      </c>
      <c r="W38" s="43">
        <v>2.7799999999999998E-4</v>
      </c>
      <c r="X38" s="43">
        <v>1.4940000000000001E-3</v>
      </c>
      <c r="Y38" s="43">
        <v>3.5599999999999998E-3</v>
      </c>
      <c r="Z38" s="43">
        <v>2.385E-3</v>
      </c>
      <c r="AA38" s="43">
        <v>3.8570000000000002E-3</v>
      </c>
      <c r="AB38" s="43">
        <v>5.5800000000000001E-4</v>
      </c>
      <c r="AC38" s="43">
        <v>2.7590000000000002E-3</v>
      </c>
      <c r="AD38" s="43">
        <v>2.8349999999999998E-3</v>
      </c>
      <c r="AE38" s="43">
        <v>3.1949999999999999E-3</v>
      </c>
      <c r="AF38" s="43">
        <v>2.6619999999999999E-3</v>
      </c>
      <c r="AG38" s="43">
        <v>2.777E-3</v>
      </c>
      <c r="AH38" s="43">
        <v>5.4510000000000001E-3</v>
      </c>
      <c r="AI38" s="43">
        <v>1.8129999999999999E-3</v>
      </c>
      <c r="AJ38" s="43">
        <v>2.2899999999999999E-3</v>
      </c>
      <c r="AK38" s="43">
        <v>1.0003949999999999</v>
      </c>
      <c r="AL38" s="44">
        <v>1.3730000000000001E-3</v>
      </c>
      <c r="AM38" s="6">
        <v>1.0575540000000001</v>
      </c>
      <c r="AN38" s="6">
        <v>0.82982199999999995</v>
      </c>
    </row>
    <row r="39" spans="1:40">
      <c r="A39" s="99">
        <v>69</v>
      </c>
      <c r="B39" s="41" t="s">
        <v>31</v>
      </c>
      <c r="C39" s="26">
        <v>4.2420000000000001E-3</v>
      </c>
      <c r="D39" s="1">
        <v>6.4879999999999998E-3</v>
      </c>
      <c r="E39" s="1">
        <v>6.0350000000000004E-3</v>
      </c>
      <c r="F39" s="1">
        <v>1.3756000000000001E-2</v>
      </c>
      <c r="G39" s="1">
        <v>6.4939999999999998E-3</v>
      </c>
      <c r="H39" s="1">
        <v>4.2709999999999996E-3</v>
      </c>
      <c r="I39" s="1">
        <v>4.6049999999999997E-3</v>
      </c>
      <c r="J39" s="1">
        <v>2.2769999999999999E-3</v>
      </c>
      <c r="K39" s="1">
        <v>3.9800000000000002E-4</v>
      </c>
      <c r="L39" s="1">
        <v>5.9760000000000004E-3</v>
      </c>
      <c r="M39" s="1">
        <v>3.3370000000000001E-3</v>
      </c>
      <c r="N39" s="1">
        <v>3.516E-3</v>
      </c>
      <c r="O39" s="1">
        <v>5.2249999999999996E-3</v>
      </c>
      <c r="P39" s="1">
        <v>5.4260000000000003E-3</v>
      </c>
      <c r="Q39" s="1">
        <v>1.016E-3</v>
      </c>
      <c r="R39" s="1">
        <v>3.836E-3</v>
      </c>
      <c r="S39" s="1">
        <v>2.065E-3</v>
      </c>
      <c r="T39" s="1">
        <v>5.2290000000000001E-3</v>
      </c>
      <c r="U39" s="1">
        <v>3.307E-3</v>
      </c>
      <c r="V39" s="1">
        <v>1.1542999999999999E-2</v>
      </c>
      <c r="W39" s="1">
        <v>3.0040000000000002E-3</v>
      </c>
      <c r="X39" s="1">
        <v>9.6589999999999992E-3</v>
      </c>
      <c r="Y39" s="1">
        <v>1.7513000000000001E-2</v>
      </c>
      <c r="Z39" s="1">
        <v>6.2269999999999999E-3</v>
      </c>
      <c r="AA39" s="1">
        <v>4.9040000000000004E-3</v>
      </c>
      <c r="AB39" s="1">
        <v>1.5690000000000001E-3</v>
      </c>
      <c r="AC39" s="1">
        <v>7.8390000000000005E-3</v>
      </c>
      <c r="AD39" s="1">
        <v>3.6059999999999998E-3</v>
      </c>
      <c r="AE39" s="1">
        <v>1.72E-3</v>
      </c>
      <c r="AF39" s="1">
        <v>8.7430000000000008E-3</v>
      </c>
      <c r="AG39" s="1">
        <v>4.2269999999999999E-3</v>
      </c>
      <c r="AH39" s="1">
        <v>4.6280000000000002E-3</v>
      </c>
      <c r="AI39" s="1">
        <v>4.2199999999999998E-3</v>
      </c>
      <c r="AJ39" s="1">
        <v>3.6900000000000001E-3</v>
      </c>
      <c r="AK39" s="1">
        <v>1.5820000000000001E-3</v>
      </c>
      <c r="AL39" s="2">
        <v>1.00163</v>
      </c>
      <c r="AM39" s="3">
        <v>1.1838029999999999</v>
      </c>
      <c r="AN39" s="3">
        <v>0.92888499999999996</v>
      </c>
    </row>
    <row r="40" spans="1:40">
      <c r="A40" s="55"/>
      <c r="B40" s="45" t="s">
        <v>196</v>
      </c>
      <c r="C40" s="46">
        <v>1.3101879999999999</v>
      </c>
      <c r="D40" s="47">
        <v>1.2881009999999999</v>
      </c>
      <c r="E40" s="47">
        <v>1.2412069999999999</v>
      </c>
      <c r="F40" s="47">
        <v>1.306306</v>
      </c>
      <c r="G40" s="47">
        <v>1.3507690000000001</v>
      </c>
      <c r="H40" s="47">
        <v>1.2131449999999999</v>
      </c>
      <c r="I40" s="47">
        <v>1.329931</v>
      </c>
      <c r="J40" s="47">
        <v>1.355445</v>
      </c>
      <c r="K40" s="47">
        <v>1.056969</v>
      </c>
      <c r="L40" s="47">
        <v>1.252119</v>
      </c>
      <c r="M40" s="47">
        <v>1.7655749999999999</v>
      </c>
      <c r="N40" s="47">
        <v>1.1124270000000001</v>
      </c>
      <c r="O40" s="47">
        <v>1.4998769999999999</v>
      </c>
      <c r="P40" s="47">
        <v>1.2438739999999999</v>
      </c>
      <c r="Q40" s="47">
        <v>1.191832</v>
      </c>
      <c r="R40" s="47">
        <v>1.2313000000000001</v>
      </c>
      <c r="S40" s="47">
        <v>1.1835389999999999</v>
      </c>
      <c r="T40" s="47">
        <v>1.3954260000000001</v>
      </c>
      <c r="U40" s="47">
        <v>1.294621</v>
      </c>
      <c r="V40" s="47">
        <v>1.2778910000000001</v>
      </c>
      <c r="W40" s="47">
        <v>1.208018</v>
      </c>
      <c r="X40" s="47">
        <v>1.3030809999999999</v>
      </c>
      <c r="Y40" s="47">
        <v>1.2327379999999999</v>
      </c>
      <c r="Z40" s="47">
        <v>1.197425</v>
      </c>
      <c r="AA40" s="47">
        <v>1.220777</v>
      </c>
      <c r="AB40" s="47">
        <v>1.1336729999999999</v>
      </c>
      <c r="AC40" s="47">
        <v>1.3144359999999999</v>
      </c>
      <c r="AD40" s="47">
        <v>1.3156540000000001</v>
      </c>
      <c r="AE40" s="47">
        <v>1.18605</v>
      </c>
      <c r="AF40" s="47">
        <v>1.1415900000000001</v>
      </c>
      <c r="AG40" s="47">
        <v>1.2155800000000001</v>
      </c>
      <c r="AH40" s="47">
        <v>1.23058</v>
      </c>
      <c r="AI40" s="47">
        <v>1.200685</v>
      </c>
      <c r="AJ40" s="47">
        <v>1.2696769999999999</v>
      </c>
      <c r="AK40" s="47">
        <v>1.2952520000000001</v>
      </c>
      <c r="AL40" s="48">
        <v>1.5138940000000001</v>
      </c>
      <c r="AM40" s="24"/>
      <c r="AN40" s="40"/>
    </row>
    <row r="41" spans="1:40">
      <c r="A41" s="55"/>
      <c r="B41" s="45" t="s">
        <v>197</v>
      </c>
      <c r="C41" s="46">
        <v>1.028054</v>
      </c>
      <c r="D41" s="47">
        <v>1.010723</v>
      </c>
      <c r="E41" s="47">
        <v>0.97392800000000002</v>
      </c>
      <c r="F41" s="47">
        <v>1.0250079999999999</v>
      </c>
      <c r="G41" s="47">
        <v>1.0598970000000001</v>
      </c>
      <c r="H41" s="47">
        <v>0.95190799999999998</v>
      </c>
      <c r="I41" s="47">
        <v>1.0435460000000001</v>
      </c>
      <c r="J41" s="47">
        <v>1.0635650000000001</v>
      </c>
      <c r="K41" s="47">
        <v>0.82936299999999996</v>
      </c>
      <c r="L41" s="47">
        <v>0.98248999999999997</v>
      </c>
      <c r="M41" s="47">
        <v>1.3853789999999999</v>
      </c>
      <c r="N41" s="47">
        <v>0.87287899999999996</v>
      </c>
      <c r="O41" s="47">
        <v>1.1768959999999999</v>
      </c>
      <c r="P41" s="47">
        <v>0.97602</v>
      </c>
      <c r="Q41" s="47">
        <v>0.93518400000000002</v>
      </c>
      <c r="R41" s="47">
        <v>0.96615399999999996</v>
      </c>
      <c r="S41" s="47">
        <v>0.928678</v>
      </c>
      <c r="T41" s="47">
        <v>1.094937</v>
      </c>
      <c r="U41" s="47">
        <v>1.0158389999999999</v>
      </c>
      <c r="V41" s="47">
        <v>1.002712</v>
      </c>
      <c r="W41" s="47">
        <v>0.94788499999999998</v>
      </c>
      <c r="X41" s="47">
        <v>1.022478</v>
      </c>
      <c r="Y41" s="47">
        <v>0.96728199999999998</v>
      </c>
      <c r="Z41" s="47">
        <v>0.93957400000000002</v>
      </c>
      <c r="AA41" s="47">
        <v>0.957897</v>
      </c>
      <c r="AB41" s="47">
        <v>0.88954999999999995</v>
      </c>
      <c r="AC41" s="47">
        <v>1.0313870000000001</v>
      </c>
      <c r="AD41" s="47">
        <v>1.032343</v>
      </c>
      <c r="AE41" s="47">
        <v>0.93064800000000003</v>
      </c>
      <c r="AF41" s="47">
        <v>0.89576199999999995</v>
      </c>
      <c r="AG41" s="47">
        <v>0.95381899999999997</v>
      </c>
      <c r="AH41" s="47">
        <v>0.96558900000000003</v>
      </c>
      <c r="AI41" s="47">
        <v>0.94213100000000005</v>
      </c>
      <c r="AJ41" s="47">
        <v>0.99626599999999998</v>
      </c>
      <c r="AK41" s="47">
        <v>1.0163340000000001</v>
      </c>
      <c r="AL41" s="48">
        <v>1.187894</v>
      </c>
      <c r="AM41" s="26"/>
      <c r="AN41" s="1"/>
    </row>
    <row r="42" spans="1:40" ht="11.25" customHeight="1"/>
  </sheetData>
  <phoneticPr fontId="5"/>
  <pageMargins left="0.70866141732283472" right="0.70866141732283472" top="0.74803149606299213" bottom="0.74803149606299213" header="0.31496062992125984" footer="0.31496062992125984"/>
  <pageSetup paperSize="9" scale="70" orientation="landscape" horizontalDpi="300" verticalDpi="300" r:id="rId1"/>
  <drawing r:id="rId2"/>
  <legacyDrawing r:id="rId3"/>
  <oleObjects>
    <mc:AlternateContent xmlns:mc="http://schemas.openxmlformats.org/markup-compatibility/2006">
      <mc:Choice Requires="x14">
        <oleObject progId="Equation.3" shapeId="3073" r:id="rId4">
          <objectPr defaultSize="0" autoPict="0" r:id="rId5">
            <anchor moveWithCells="1">
              <from>
                <xdr:col>6</xdr:col>
                <xdr:colOff>295275</xdr:colOff>
                <xdr:row>0</xdr:row>
                <xdr:rowOff>47625</xdr:rowOff>
              </from>
              <to>
                <xdr:col>8</xdr:col>
                <xdr:colOff>561975</xdr:colOff>
                <xdr:row>0</xdr:row>
                <xdr:rowOff>238125</xdr:rowOff>
              </to>
            </anchor>
          </objectPr>
        </oleObject>
      </mc:Choice>
      <mc:Fallback>
        <oleObject progId="Equation.3" shapeId="3073" r:id="rId4"/>
      </mc:Fallback>
    </mc:AlternateContent>
    <mc:AlternateContent xmlns:mc="http://schemas.openxmlformats.org/markup-compatibility/2006">
      <mc:Choice Requires="x14">
        <oleObject progId="Equation.3" shapeId="3074" r:id="rId6">
          <objectPr defaultSize="0" autoPict="0" r:id="rId5">
            <anchor moveWithCells="1">
              <from>
                <xdr:col>6</xdr:col>
                <xdr:colOff>295275</xdr:colOff>
                <xdr:row>0</xdr:row>
                <xdr:rowOff>47625</xdr:rowOff>
              </from>
              <to>
                <xdr:col>8</xdr:col>
                <xdr:colOff>561975</xdr:colOff>
                <xdr:row>0</xdr:row>
                <xdr:rowOff>238125</xdr:rowOff>
              </to>
            </anchor>
          </objectPr>
        </oleObject>
      </mc:Choice>
      <mc:Fallback>
        <oleObject progId="Equation.3" shapeId="3074" r:id="rId6"/>
      </mc:Fallback>
    </mc:AlternateContent>
  </oleObjec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AM89"/>
  <sheetViews>
    <sheetView zoomScaleNormal="100" workbookViewId="0">
      <pane xSplit="2" ySplit="3" topLeftCell="C4" activePane="bottomRight" state="frozen"/>
      <selection activeCell="H24" sqref="H24"/>
      <selection pane="topRight" activeCell="H24" sqref="H24"/>
      <selection pane="bottomLeft" activeCell="H24" sqref="H24"/>
      <selection pane="bottomRight"/>
    </sheetView>
  </sheetViews>
  <sheetFormatPr defaultColWidth="10.33203125" defaultRowHeight="11.25"/>
  <cols>
    <col min="1" max="1" width="4.6640625" style="31" bestFit="1" customWidth="1"/>
    <col min="2" max="2" width="31.6640625" style="31" bestFit="1" customWidth="1"/>
    <col min="3" max="39" width="10.33203125" style="31" customWidth="1"/>
    <col min="40" max="16384" width="10.33203125" style="31"/>
  </cols>
  <sheetData>
    <row r="1" spans="1:39" ht="21" customHeight="1">
      <c r="A1" s="271" t="s">
        <v>474</v>
      </c>
      <c r="C1" s="31" t="s">
        <v>470</v>
      </c>
    </row>
    <row r="2" spans="1:39">
      <c r="A2" s="32"/>
      <c r="B2" s="33"/>
      <c r="C2" s="93">
        <v>1</v>
      </c>
      <c r="D2" s="94">
        <v>2</v>
      </c>
      <c r="E2" s="94">
        <v>3</v>
      </c>
      <c r="F2" s="94">
        <v>6</v>
      </c>
      <c r="G2" s="94">
        <v>11</v>
      </c>
      <c r="H2" s="94">
        <v>15</v>
      </c>
      <c r="I2" s="94">
        <v>16</v>
      </c>
      <c r="J2" s="94">
        <v>20</v>
      </c>
      <c r="K2" s="94">
        <v>21</v>
      </c>
      <c r="L2" s="94">
        <v>25</v>
      </c>
      <c r="M2" s="94">
        <v>26</v>
      </c>
      <c r="N2" s="94">
        <v>27</v>
      </c>
      <c r="O2" s="94">
        <v>28</v>
      </c>
      <c r="P2" s="94">
        <v>29</v>
      </c>
      <c r="Q2" s="94">
        <v>32</v>
      </c>
      <c r="R2" s="94">
        <v>33</v>
      </c>
      <c r="S2" s="94">
        <v>34</v>
      </c>
      <c r="T2" s="94">
        <v>35</v>
      </c>
      <c r="U2" s="94">
        <v>39</v>
      </c>
      <c r="V2" s="94">
        <v>41</v>
      </c>
      <c r="W2" s="94">
        <v>46</v>
      </c>
      <c r="X2" s="94">
        <v>47</v>
      </c>
      <c r="Y2" s="94">
        <v>48</v>
      </c>
      <c r="Z2" s="94">
        <v>51</v>
      </c>
      <c r="AA2" s="94">
        <v>53</v>
      </c>
      <c r="AB2" s="94">
        <v>55</v>
      </c>
      <c r="AC2" s="94">
        <v>57</v>
      </c>
      <c r="AD2" s="94">
        <v>59</v>
      </c>
      <c r="AE2" s="94">
        <v>61</v>
      </c>
      <c r="AF2" s="94">
        <v>63</v>
      </c>
      <c r="AG2" s="94">
        <v>64</v>
      </c>
      <c r="AH2" s="94">
        <v>65</v>
      </c>
      <c r="AI2" s="94">
        <v>66</v>
      </c>
      <c r="AJ2" s="94">
        <v>67</v>
      </c>
      <c r="AK2" s="94">
        <v>68</v>
      </c>
      <c r="AL2" s="95">
        <v>69</v>
      </c>
      <c r="AM2" s="96">
        <v>70</v>
      </c>
    </row>
    <row r="3" spans="1:39" ht="33.75">
      <c r="A3" s="34"/>
      <c r="B3" s="35"/>
      <c r="C3" s="36" t="s">
        <v>0</v>
      </c>
      <c r="D3" s="37" t="s">
        <v>1</v>
      </c>
      <c r="E3" s="37" t="s">
        <v>2</v>
      </c>
      <c r="F3" s="37" t="s">
        <v>3</v>
      </c>
      <c r="G3" s="37" t="s">
        <v>4</v>
      </c>
      <c r="H3" s="37" t="s">
        <v>5</v>
      </c>
      <c r="I3" s="37" t="s">
        <v>6</v>
      </c>
      <c r="J3" s="37" t="s">
        <v>7</v>
      </c>
      <c r="K3" s="37" t="s">
        <v>179</v>
      </c>
      <c r="L3" s="37" t="s">
        <v>180</v>
      </c>
      <c r="M3" s="37" t="s">
        <v>10</v>
      </c>
      <c r="N3" s="37" t="s">
        <v>11</v>
      </c>
      <c r="O3" s="37" t="s">
        <v>12</v>
      </c>
      <c r="P3" s="37" t="s">
        <v>13</v>
      </c>
      <c r="Q3" s="37" t="s">
        <v>16</v>
      </c>
      <c r="R3" s="37" t="s">
        <v>14</v>
      </c>
      <c r="S3" s="37" t="s">
        <v>181</v>
      </c>
      <c r="T3" s="37" t="s">
        <v>17</v>
      </c>
      <c r="U3" s="37" t="s">
        <v>18</v>
      </c>
      <c r="V3" s="37" t="s">
        <v>19</v>
      </c>
      <c r="W3" s="37" t="s">
        <v>182</v>
      </c>
      <c r="X3" s="37" t="s">
        <v>168</v>
      </c>
      <c r="Y3" s="37" t="s">
        <v>169</v>
      </c>
      <c r="Z3" s="37" t="s">
        <v>21</v>
      </c>
      <c r="AA3" s="37" t="s">
        <v>22</v>
      </c>
      <c r="AB3" s="37" t="s">
        <v>23</v>
      </c>
      <c r="AC3" s="37" t="s">
        <v>178</v>
      </c>
      <c r="AD3" s="37" t="s">
        <v>25</v>
      </c>
      <c r="AE3" s="37" t="s">
        <v>26</v>
      </c>
      <c r="AF3" s="37" t="s">
        <v>27</v>
      </c>
      <c r="AG3" s="37" t="s">
        <v>172</v>
      </c>
      <c r="AH3" s="37" t="s">
        <v>173</v>
      </c>
      <c r="AI3" s="37" t="s">
        <v>183</v>
      </c>
      <c r="AJ3" s="37" t="s">
        <v>184</v>
      </c>
      <c r="AK3" s="37" t="s">
        <v>30</v>
      </c>
      <c r="AL3" s="38" t="s">
        <v>31</v>
      </c>
      <c r="AM3" s="39" t="s">
        <v>185</v>
      </c>
    </row>
    <row r="4" spans="1:39">
      <c r="A4" s="101">
        <v>1</v>
      </c>
      <c r="B4" s="33" t="s">
        <v>0</v>
      </c>
      <c r="C4" s="24">
        <v>0.13359099999999999</v>
      </c>
      <c r="D4" s="40">
        <v>2.1380000000000001E-3</v>
      </c>
      <c r="E4" s="40">
        <v>0</v>
      </c>
      <c r="F4" s="40">
        <v>0</v>
      </c>
      <c r="G4" s="40">
        <v>0.15764400000000001</v>
      </c>
      <c r="H4" s="40">
        <v>8.6929999999999993E-3</v>
      </c>
      <c r="I4" s="40">
        <v>0</v>
      </c>
      <c r="J4" s="40">
        <v>2.63E-4</v>
      </c>
      <c r="K4" s="40">
        <v>0</v>
      </c>
      <c r="L4" s="40">
        <v>1.1E-5</v>
      </c>
      <c r="M4" s="40">
        <v>0</v>
      </c>
      <c r="N4" s="40">
        <v>3.9999999999999998E-6</v>
      </c>
      <c r="O4" s="40">
        <v>0</v>
      </c>
      <c r="P4" s="40">
        <v>0</v>
      </c>
      <c r="Q4" s="40">
        <v>0</v>
      </c>
      <c r="R4" s="40">
        <v>0</v>
      </c>
      <c r="S4" s="40">
        <v>0</v>
      </c>
      <c r="T4" s="40">
        <v>0</v>
      </c>
      <c r="U4" s="40">
        <v>1.9419999999999999E-3</v>
      </c>
      <c r="V4" s="40">
        <v>1.181E-3</v>
      </c>
      <c r="W4" s="40">
        <v>0</v>
      </c>
      <c r="X4" s="40">
        <v>0</v>
      </c>
      <c r="Y4" s="40">
        <v>0</v>
      </c>
      <c r="Z4" s="40">
        <v>1.2999999999999999E-4</v>
      </c>
      <c r="AA4" s="40">
        <v>0</v>
      </c>
      <c r="AB4" s="40">
        <v>1.9999999999999999E-6</v>
      </c>
      <c r="AC4" s="40">
        <v>1.8E-5</v>
      </c>
      <c r="AD4" s="40">
        <v>0</v>
      </c>
      <c r="AE4" s="40">
        <v>3.0000000000000001E-5</v>
      </c>
      <c r="AF4" s="40">
        <v>2.2260000000000001E-3</v>
      </c>
      <c r="AG4" s="40">
        <v>2.343E-3</v>
      </c>
      <c r="AH4" s="40">
        <v>2.0430000000000001E-3</v>
      </c>
      <c r="AI4" s="40">
        <v>1.4E-5</v>
      </c>
      <c r="AJ4" s="40">
        <v>1.5726E-2</v>
      </c>
      <c r="AK4" s="40">
        <v>0</v>
      </c>
      <c r="AL4" s="25">
        <v>0</v>
      </c>
      <c r="AM4" s="28">
        <v>7.064E-3</v>
      </c>
    </row>
    <row r="5" spans="1:39">
      <c r="A5" s="102">
        <v>2</v>
      </c>
      <c r="B5" s="41" t="s">
        <v>1</v>
      </c>
      <c r="C5" s="26">
        <v>1.63E-4</v>
      </c>
      <c r="D5" s="1">
        <v>0.19950899999999999</v>
      </c>
      <c r="E5" s="1">
        <v>3.1399999999999999E-4</v>
      </c>
      <c r="F5" s="1">
        <v>6.7000000000000002E-5</v>
      </c>
      <c r="G5" s="1">
        <v>1.37E-4</v>
      </c>
      <c r="H5" s="1">
        <v>0</v>
      </c>
      <c r="I5" s="1">
        <v>0.12728200000000001</v>
      </c>
      <c r="J5" s="1">
        <v>1.9000000000000001E-5</v>
      </c>
      <c r="K5" s="1">
        <v>0</v>
      </c>
      <c r="L5" s="1">
        <v>0</v>
      </c>
      <c r="M5" s="1">
        <v>0</v>
      </c>
      <c r="N5" s="1">
        <v>0</v>
      </c>
      <c r="O5" s="1">
        <v>0</v>
      </c>
      <c r="P5" s="1">
        <v>0</v>
      </c>
      <c r="Q5" s="1">
        <v>0</v>
      </c>
      <c r="R5" s="1">
        <v>0</v>
      </c>
      <c r="S5" s="1">
        <v>0</v>
      </c>
      <c r="T5" s="1">
        <v>1.9999999999999999E-6</v>
      </c>
      <c r="U5" s="1">
        <v>6.0000000000000002E-5</v>
      </c>
      <c r="V5" s="1">
        <v>3.6000000000000001E-5</v>
      </c>
      <c r="W5" s="1">
        <v>0</v>
      </c>
      <c r="X5" s="1">
        <v>0</v>
      </c>
      <c r="Y5" s="1">
        <v>0</v>
      </c>
      <c r="Z5" s="1">
        <v>0</v>
      </c>
      <c r="AA5" s="1">
        <v>0</v>
      </c>
      <c r="AB5" s="1">
        <v>0</v>
      </c>
      <c r="AC5" s="1">
        <v>0</v>
      </c>
      <c r="AD5" s="1">
        <v>0</v>
      </c>
      <c r="AE5" s="1">
        <v>3.0000000000000001E-6</v>
      </c>
      <c r="AF5" s="1">
        <v>6.2000000000000003E-5</v>
      </c>
      <c r="AG5" s="1">
        <v>6.0999999999999999E-5</v>
      </c>
      <c r="AH5" s="1">
        <v>0</v>
      </c>
      <c r="AI5" s="1">
        <v>0</v>
      </c>
      <c r="AJ5" s="1">
        <v>9.9099999999999991E-4</v>
      </c>
      <c r="AK5" s="1">
        <v>0</v>
      </c>
      <c r="AL5" s="2">
        <v>0</v>
      </c>
      <c r="AM5" s="3">
        <v>1.39E-3</v>
      </c>
    </row>
    <row r="6" spans="1:39">
      <c r="A6" s="102">
        <v>3</v>
      </c>
      <c r="B6" s="41" t="s">
        <v>2</v>
      </c>
      <c r="C6" s="26">
        <v>0</v>
      </c>
      <c r="D6" s="1">
        <v>0</v>
      </c>
      <c r="E6" s="1">
        <v>5.7215000000000002E-2</v>
      </c>
      <c r="F6" s="1">
        <v>0</v>
      </c>
      <c r="G6" s="1">
        <v>5.5905999999999997E-2</v>
      </c>
      <c r="H6" s="1">
        <v>0</v>
      </c>
      <c r="I6" s="1">
        <v>0</v>
      </c>
      <c r="J6" s="1">
        <v>6.9999999999999999E-6</v>
      </c>
      <c r="K6" s="1">
        <v>0</v>
      </c>
      <c r="L6" s="1">
        <v>0</v>
      </c>
      <c r="M6" s="1">
        <v>0</v>
      </c>
      <c r="N6" s="1">
        <v>0</v>
      </c>
      <c r="O6" s="1">
        <v>0</v>
      </c>
      <c r="P6" s="1">
        <v>0</v>
      </c>
      <c r="Q6" s="1">
        <v>0</v>
      </c>
      <c r="R6" s="1">
        <v>0</v>
      </c>
      <c r="S6" s="1">
        <v>0</v>
      </c>
      <c r="T6" s="1">
        <v>0</v>
      </c>
      <c r="U6" s="1">
        <v>2.4600000000000002E-4</v>
      </c>
      <c r="V6" s="1">
        <v>0</v>
      </c>
      <c r="W6" s="1">
        <v>0</v>
      </c>
      <c r="X6" s="1">
        <v>0</v>
      </c>
      <c r="Y6" s="1">
        <v>0</v>
      </c>
      <c r="Z6" s="1">
        <v>0</v>
      </c>
      <c r="AA6" s="1">
        <v>0</v>
      </c>
      <c r="AB6" s="1">
        <v>0</v>
      </c>
      <c r="AC6" s="1">
        <v>1.9999999999999999E-6</v>
      </c>
      <c r="AD6" s="1">
        <v>0</v>
      </c>
      <c r="AE6" s="1">
        <v>5.0000000000000004E-6</v>
      </c>
      <c r="AF6" s="1">
        <v>6.8999999999999997E-5</v>
      </c>
      <c r="AG6" s="1">
        <v>5.6400000000000005E-4</v>
      </c>
      <c r="AH6" s="1">
        <v>0</v>
      </c>
      <c r="AI6" s="1">
        <v>0</v>
      </c>
      <c r="AJ6" s="1">
        <v>3.558E-3</v>
      </c>
      <c r="AK6" s="1">
        <v>0</v>
      </c>
      <c r="AL6" s="2">
        <v>0</v>
      </c>
      <c r="AM6" s="3">
        <v>1.9430000000000001E-3</v>
      </c>
    </row>
    <row r="7" spans="1:39">
      <c r="A7" s="102">
        <v>6</v>
      </c>
      <c r="B7" s="41" t="s">
        <v>3</v>
      </c>
      <c r="C7" s="26">
        <v>0</v>
      </c>
      <c r="D7" s="1">
        <v>1.75E-4</v>
      </c>
      <c r="E7" s="1">
        <v>0</v>
      </c>
      <c r="F7" s="1">
        <v>4.8599999999999997E-3</v>
      </c>
      <c r="G7" s="1">
        <v>2.3599999999999999E-4</v>
      </c>
      <c r="H7" s="1">
        <v>1.05E-4</v>
      </c>
      <c r="I7" s="1">
        <v>3.8739999999999998E-3</v>
      </c>
      <c r="J7" s="1">
        <v>3.8549999999999999E-3</v>
      </c>
      <c r="K7" s="1">
        <v>0.61051200000000005</v>
      </c>
      <c r="L7" s="1">
        <v>0.12563199999999999</v>
      </c>
      <c r="M7" s="1">
        <v>0.1065</v>
      </c>
      <c r="N7" s="1">
        <v>0.51277099999999998</v>
      </c>
      <c r="O7" s="1">
        <v>2.13E-4</v>
      </c>
      <c r="P7" s="1">
        <v>2.9E-5</v>
      </c>
      <c r="Q7" s="1">
        <v>9.3999999999999994E-5</v>
      </c>
      <c r="R7" s="1">
        <v>3.1000000000000001E-5</v>
      </c>
      <c r="S7" s="1">
        <v>1.0000000000000001E-5</v>
      </c>
      <c r="T7" s="1">
        <v>5.8E-5</v>
      </c>
      <c r="U7" s="1">
        <v>1.34E-4</v>
      </c>
      <c r="V7" s="1">
        <v>7.0590000000000002E-3</v>
      </c>
      <c r="W7" s="1">
        <v>0.31211699999999998</v>
      </c>
      <c r="X7" s="1">
        <v>0</v>
      </c>
      <c r="Y7" s="1">
        <v>0</v>
      </c>
      <c r="Z7" s="1">
        <v>1.9999999999999999E-6</v>
      </c>
      <c r="AA7" s="1">
        <v>0</v>
      </c>
      <c r="AB7" s="1">
        <v>0</v>
      </c>
      <c r="AC7" s="1">
        <v>0</v>
      </c>
      <c r="AD7" s="1">
        <v>0</v>
      </c>
      <c r="AE7" s="1">
        <v>7.9999999999999996E-6</v>
      </c>
      <c r="AF7" s="1">
        <v>1.4E-5</v>
      </c>
      <c r="AG7" s="1">
        <v>1.1E-5</v>
      </c>
      <c r="AH7" s="1">
        <v>6.4999999999999994E-5</v>
      </c>
      <c r="AI7" s="1">
        <v>1.0000000000000001E-5</v>
      </c>
      <c r="AJ7" s="1">
        <v>2.4000000000000001E-5</v>
      </c>
      <c r="AK7" s="1">
        <v>0</v>
      </c>
      <c r="AL7" s="2">
        <v>2.2100000000000001E-4</v>
      </c>
      <c r="AM7" s="3">
        <v>8.3028000000000005E-2</v>
      </c>
    </row>
    <row r="8" spans="1:39">
      <c r="A8" s="103">
        <v>11</v>
      </c>
      <c r="B8" s="42" t="s">
        <v>4</v>
      </c>
      <c r="C8" s="30">
        <v>0.122304</v>
      </c>
      <c r="D8" s="43">
        <v>2.7094E-2</v>
      </c>
      <c r="E8" s="43">
        <v>0.14644299999999999</v>
      </c>
      <c r="F8" s="43">
        <v>0</v>
      </c>
      <c r="G8" s="43">
        <v>0.11355700000000001</v>
      </c>
      <c r="H8" s="43">
        <v>6.3199999999999997E-4</v>
      </c>
      <c r="I8" s="43">
        <v>1.2210000000000001E-3</v>
      </c>
      <c r="J8" s="43">
        <v>9.7599999999999998E-4</v>
      </c>
      <c r="K8" s="43">
        <v>3.9999999999999998E-6</v>
      </c>
      <c r="L8" s="43">
        <v>5.2800000000000004E-4</v>
      </c>
      <c r="M8" s="43">
        <v>0</v>
      </c>
      <c r="N8" s="43">
        <v>0</v>
      </c>
      <c r="O8" s="43">
        <v>0</v>
      </c>
      <c r="P8" s="43">
        <v>0</v>
      </c>
      <c r="Q8" s="43">
        <v>0</v>
      </c>
      <c r="R8" s="43">
        <v>0</v>
      </c>
      <c r="S8" s="43">
        <v>0</v>
      </c>
      <c r="T8" s="43">
        <v>0</v>
      </c>
      <c r="U8" s="43">
        <v>8.5099999999999998E-4</v>
      </c>
      <c r="V8" s="43">
        <v>2.5000000000000001E-5</v>
      </c>
      <c r="W8" s="43">
        <v>0</v>
      </c>
      <c r="X8" s="43">
        <v>0</v>
      </c>
      <c r="Y8" s="43">
        <v>0</v>
      </c>
      <c r="Z8" s="43">
        <v>1.4200000000000001E-4</v>
      </c>
      <c r="AA8" s="43">
        <v>0</v>
      </c>
      <c r="AB8" s="43">
        <v>0</v>
      </c>
      <c r="AC8" s="43">
        <v>8.3999999999999995E-5</v>
      </c>
      <c r="AD8" s="43">
        <v>0</v>
      </c>
      <c r="AE8" s="43">
        <v>3.2899999999999997E-4</v>
      </c>
      <c r="AF8" s="43">
        <v>6.1269999999999996E-3</v>
      </c>
      <c r="AG8" s="43">
        <v>8.7919999999999995E-3</v>
      </c>
      <c r="AH8" s="43">
        <v>1.413E-3</v>
      </c>
      <c r="AI8" s="43">
        <v>6.9999999999999999E-6</v>
      </c>
      <c r="AJ8" s="43">
        <v>0.115621</v>
      </c>
      <c r="AK8" s="43">
        <v>0</v>
      </c>
      <c r="AL8" s="44">
        <v>3.0349999999999999E-3</v>
      </c>
      <c r="AM8" s="6">
        <v>1.0416999999999999E-2</v>
      </c>
    </row>
    <row r="9" spans="1:39">
      <c r="A9" s="102">
        <v>15</v>
      </c>
      <c r="B9" s="41" t="s">
        <v>5</v>
      </c>
      <c r="C9" s="26">
        <v>4.0559999999999997E-3</v>
      </c>
      <c r="D9" s="1">
        <v>1.928E-3</v>
      </c>
      <c r="E9" s="1">
        <v>1.5198E-2</v>
      </c>
      <c r="F9" s="1">
        <v>3.2959999999999999E-3</v>
      </c>
      <c r="G9" s="1">
        <v>5.44E-4</v>
      </c>
      <c r="H9" s="1">
        <v>0.24857699999999999</v>
      </c>
      <c r="I9" s="1">
        <v>5.2909999999999997E-3</v>
      </c>
      <c r="J9" s="1">
        <v>3.59E-4</v>
      </c>
      <c r="K9" s="1">
        <v>3.6000000000000001E-5</v>
      </c>
      <c r="L9" s="1">
        <v>1.789E-3</v>
      </c>
      <c r="M9" s="1">
        <v>2.03E-4</v>
      </c>
      <c r="N9" s="1">
        <v>1.94E-4</v>
      </c>
      <c r="O9" s="1">
        <v>1.145E-3</v>
      </c>
      <c r="P9" s="1">
        <v>1.1069999999999999E-3</v>
      </c>
      <c r="Q9" s="1">
        <v>5.5160000000000001E-3</v>
      </c>
      <c r="R9" s="1">
        <v>1.9250000000000001E-3</v>
      </c>
      <c r="S9" s="1">
        <v>1.0120000000000001E-3</v>
      </c>
      <c r="T9" s="1">
        <v>2.4559999999999998E-3</v>
      </c>
      <c r="U9" s="1">
        <v>4.2649999999999997E-3</v>
      </c>
      <c r="V9" s="1">
        <v>2.921E-3</v>
      </c>
      <c r="W9" s="1">
        <v>1.02E-4</v>
      </c>
      <c r="X9" s="1">
        <v>1.0020000000000001E-3</v>
      </c>
      <c r="Y9" s="1">
        <v>1.916E-3</v>
      </c>
      <c r="Z9" s="1">
        <v>4.2519999999999997E-3</v>
      </c>
      <c r="AA9" s="1">
        <v>1.389E-3</v>
      </c>
      <c r="AB9" s="1">
        <v>1.9000000000000001E-5</v>
      </c>
      <c r="AC9" s="1">
        <v>2.7390000000000001E-3</v>
      </c>
      <c r="AD9" s="1">
        <v>6.7299999999999999E-4</v>
      </c>
      <c r="AE9" s="1">
        <v>3.3019999999999998E-3</v>
      </c>
      <c r="AF9" s="1">
        <v>2.6899999999999998E-4</v>
      </c>
      <c r="AG9" s="1">
        <v>3.127E-3</v>
      </c>
      <c r="AH9" s="1">
        <v>2.5822999999999999E-2</v>
      </c>
      <c r="AI9" s="1">
        <v>2.1250000000000002E-3</v>
      </c>
      <c r="AJ9" s="1">
        <v>4.8510000000000003E-3</v>
      </c>
      <c r="AK9" s="1">
        <v>1.9504000000000001E-2</v>
      </c>
      <c r="AL9" s="2">
        <v>4.9700000000000005E-4</v>
      </c>
      <c r="AM9" s="3">
        <v>2.3340000000000001E-3</v>
      </c>
    </row>
    <row r="10" spans="1:39">
      <c r="A10" s="102">
        <v>16</v>
      </c>
      <c r="B10" s="41" t="s">
        <v>6</v>
      </c>
      <c r="C10" s="26">
        <v>2.6148000000000001E-2</v>
      </c>
      <c r="D10" s="1">
        <v>8.6230000000000005E-3</v>
      </c>
      <c r="E10" s="1">
        <v>4.542E-3</v>
      </c>
      <c r="F10" s="1">
        <v>1.7309999999999999E-3</v>
      </c>
      <c r="G10" s="1">
        <v>1.8785E-2</v>
      </c>
      <c r="H10" s="1">
        <v>7.1650000000000004E-3</v>
      </c>
      <c r="I10" s="1">
        <v>0.22275800000000001</v>
      </c>
      <c r="J10" s="1">
        <v>3.483E-3</v>
      </c>
      <c r="K10" s="1">
        <v>2.3E-5</v>
      </c>
      <c r="L10" s="1">
        <v>1.9421999999999998E-2</v>
      </c>
      <c r="M10" s="1">
        <v>1.3899999999999999E-4</v>
      </c>
      <c r="N10" s="1">
        <v>4.8899999999999996E-4</v>
      </c>
      <c r="O10" s="1">
        <v>2.1930000000000001E-3</v>
      </c>
      <c r="P10" s="1">
        <v>3.1840000000000002E-3</v>
      </c>
      <c r="Q10" s="1">
        <v>3.4759999999999999E-3</v>
      </c>
      <c r="R10" s="1">
        <v>6.2319999999999997E-3</v>
      </c>
      <c r="S10" s="1">
        <v>4.9090000000000002E-3</v>
      </c>
      <c r="T10" s="1">
        <v>3.6219999999999998E-3</v>
      </c>
      <c r="U10" s="1">
        <v>1.9786000000000002E-2</v>
      </c>
      <c r="V10" s="1">
        <v>4.3659999999999997E-2</v>
      </c>
      <c r="W10" s="1">
        <v>3.2910000000000001E-3</v>
      </c>
      <c r="X10" s="1">
        <v>3.2230000000000002E-3</v>
      </c>
      <c r="Y10" s="1">
        <v>3.4259999999999998E-3</v>
      </c>
      <c r="Z10" s="1">
        <v>7.9559999999999995E-3</v>
      </c>
      <c r="AA10" s="1">
        <v>4.431E-3</v>
      </c>
      <c r="AB10" s="1">
        <v>4.64E-4</v>
      </c>
      <c r="AC10" s="1">
        <v>2.2399999999999998E-3</v>
      </c>
      <c r="AD10" s="1">
        <v>1.3650000000000001E-2</v>
      </c>
      <c r="AE10" s="1">
        <v>1.2570000000000001E-3</v>
      </c>
      <c r="AF10" s="1">
        <v>4.5620000000000001E-3</v>
      </c>
      <c r="AG10" s="1">
        <v>5.8069999999999997E-3</v>
      </c>
      <c r="AH10" s="1">
        <v>1.8214999999999999E-2</v>
      </c>
      <c r="AI10" s="1">
        <v>4.9100000000000003E-3</v>
      </c>
      <c r="AJ10" s="1">
        <v>5.8310000000000002E-3</v>
      </c>
      <c r="AK10" s="1">
        <v>0.43191200000000002</v>
      </c>
      <c r="AL10" s="2">
        <v>1.1590000000000001E-3</v>
      </c>
      <c r="AM10" s="3">
        <v>8.038E-3</v>
      </c>
    </row>
    <row r="11" spans="1:39">
      <c r="A11" s="102">
        <v>20</v>
      </c>
      <c r="B11" s="41" t="s">
        <v>7</v>
      </c>
      <c r="C11" s="26">
        <v>6.0046000000000002E-2</v>
      </c>
      <c r="D11" s="1">
        <v>3.86E-4</v>
      </c>
      <c r="E11" s="1">
        <v>1.7854999999999999E-2</v>
      </c>
      <c r="F11" s="1">
        <v>2.3668999999999999E-2</v>
      </c>
      <c r="G11" s="1">
        <v>5.7419999999999997E-3</v>
      </c>
      <c r="H11" s="1">
        <v>9.5890000000000003E-2</v>
      </c>
      <c r="I11" s="1">
        <v>2.2037999999999999E-2</v>
      </c>
      <c r="J11" s="1">
        <v>0.41321799999999997</v>
      </c>
      <c r="K11" s="1">
        <v>6.7900000000000002E-4</v>
      </c>
      <c r="L11" s="1">
        <v>1.3731999999999999E-2</v>
      </c>
      <c r="M11" s="1">
        <v>2.6350000000000002E-3</v>
      </c>
      <c r="N11" s="1">
        <v>2.7629999999999998E-3</v>
      </c>
      <c r="O11" s="1">
        <v>9.6259999999999991E-3</v>
      </c>
      <c r="P11" s="1">
        <v>1.1341E-2</v>
      </c>
      <c r="Q11" s="1">
        <v>1.5918999999999999E-2</v>
      </c>
      <c r="R11" s="1">
        <v>8.6459999999999992E-3</v>
      </c>
      <c r="S11" s="1">
        <v>1.5310000000000001E-2</v>
      </c>
      <c r="T11" s="1">
        <v>1.2078E-2</v>
      </c>
      <c r="U11" s="1">
        <v>0.12015099999999999</v>
      </c>
      <c r="V11" s="1">
        <v>5.0239999999999998E-3</v>
      </c>
      <c r="W11" s="1">
        <v>4.55E-4</v>
      </c>
      <c r="X11" s="1">
        <v>9.5879999999999993E-3</v>
      </c>
      <c r="Y11" s="1">
        <v>1.4156E-2</v>
      </c>
      <c r="Z11" s="1">
        <v>1.0000000000000001E-5</v>
      </c>
      <c r="AA11" s="1">
        <v>1.7E-5</v>
      </c>
      <c r="AB11" s="1">
        <v>3.4E-5</v>
      </c>
      <c r="AC11" s="1">
        <v>3.3100000000000002E-4</v>
      </c>
      <c r="AD11" s="1">
        <v>1.237E-3</v>
      </c>
      <c r="AE11" s="1">
        <v>9.0899999999999998E-4</v>
      </c>
      <c r="AF11" s="1">
        <v>2.4359999999999998E-3</v>
      </c>
      <c r="AG11" s="1">
        <v>0.122859</v>
      </c>
      <c r="AH11" s="1">
        <v>2.3909999999999999E-3</v>
      </c>
      <c r="AI11" s="1">
        <v>3.9199999999999999E-3</v>
      </c>
      <c r="AJ11" s="1">
        <v>5.6639999999999998E-3</v>
      </c>
      <c r="AK11" s="1">
        <v>9.3550000000000005E-3</v>
      </c>
      <c r="AL11" s="2">
        <v>7.2300000000000003E-3</v>
      </c>
      <c r="AM11" s="3">
        <v>4.3808E-2</v>
      </c>
    </row>
    <row r="12" spans="1:39">
      <c r="A12" s="102">
        <v>21</v>
      </c>
      <c r="B12" s="41" t="s">
        <v>8</v>
      </c>
      <c r="C12" s="26">
        <v>7.5079999999999999E-3</v>
      </c>
      <c r="D12" s="1">
        <v>1.3249E-2</v>
      </c>
      <c r="E12" s="1">
        <v>3.4334000000000003E-2</v>
      </c>
      <c r="F12" s="1">
        <v>2.1371999999999999E-2</v>
      </c>
      <c r="G12" s="1">
        <v>2.2950000000000002E-3</v>
      </c>
      <c r="H12" s="1">
        <v>3.2669999999999999E-3</v>
      </c>
      <c r="I12" s="1">
        <v>3.7079999999999999E-3</v>
      </c>
      <c r="J12" s="1">
        <v>0.24302799999999999</v>
      </c>
      <c r="K12" s="1">
        <v>5.6415E-2</v>
      </c>
      <c r="L12" s="1">
        <v>2.1751E-2</v>
      </c>
      <c r="M12" s="1">
        <v>4.1300999999999997E-2</v>
      </c>
      <c r="N12" s="1">
        <v>2.6210000000000001E-3</v>
      </c>
      <c r="O12" s="1">
        <v>2.5230000000000001E-3</v>
      </c>
      <c r="P12" s="1">
        <v>6.3900000000000003E-4</v>
      </c>
      <c r="Q12" s="1">
        <v>1.717E-3</v>
      </c>
      <c r="R12" s="1">
        <v>7.3300000000000004E-4</v>
      </c>
      <c r="S12" s="1">
        <v>1.54E-4</v>
      </c>
      <c r="T12" s="1">
        <v>1.116E-3</v>
      </c>
      <c r="U12" s="1">
        <v>2.8159999999999999E-3</v>
      </c>
      <c r="V12" s="1">
        <v>1.5421000000000001E-2</v>
      </c>
      <c r="W12" s="1">
        <v>6.0396999999999999E-2</v>
      </c>
      <c r="X12" s="1">
        <v>1.3272000000000001E-2</v>
      </c>
      <c r="Y12" s="1">
        <v>1.1518E-2</v>
      </c>
      <c r="Z12" s="1">
        <v>1.6260000000000001E-3</v>
      </c>
      <c r="AA12" s="1">
        <v>4.6700000000000002E-4</v>
      </c>
      <c r="AB12" s="1">
        <v>3.59E-4</v>
      </c>
      <c r="AC12" s="1">
        <v>0.101393</v>
      </c>
      <c r="AD12" s="1">
        <v>8.0199999999999998E-4</v>
      </c>
      <c r="AE12" s="1">
        <v>1.0737E-2</v>
      </c>
      <c r="AF12" s="1">
        <v>2.0739999999999999E-3</v>
      </c>
      <c r="AG12" s="1">
        <v>2.2360000000000001E-3</v>
      </c>
      <c r="AH12" s="1">
        <v>3.5000000000000001E-3</v>
      </c>
      <c r="AI12" s="1">
        <v>2.2910000000000001E-3</v>
      </c>
      <c r="AJ12" s="1">
        <v>5.1359999999999999E-3</v>
      </c>
      <c r="AK12" s="1">
        <v>0</v>
      </c>
      <c r="AL12" s="2">
        <v>1.9344E-2</v>
      </c>
      <c r="AM12" s="3">
        <v>3.5140999999999999E-2</v>
      </c>
    </row>
    <row r="13" spans="1:39">
      <c r="A13" s="103">
        <v>25</v>
      </c>
      <c r="B13" s="42" t="s">
        <v>9</v>
      </c>
      <c r="C13" s="30">
        <v>2.4599999999999999E-3</v>
      </c>
      <c r="D13" s="43">
        <v>7.36E-4</v>
      </c>
      <c r="E13" s="43">
        <v>2.4000000000000001E-5</v>
      </c>
      <c r="F13" s="43">
        <v>1.66E-4</v>
      </c>
      <c r="G13" s="43">
        <v>6.7510000000000001E-3</v>
      </c>
      <c r="H13" s="43">
        <v>1.054E-3</v>
      </c>
      <c r="I13" s="43">
        <v>3.0599999999999998E-3</v>
      </c>
      <c r="J13" s="43">
        <v>2.3570000000000002E-3</v>
      </c>
      <c r="K13" s="43">
        <v>9.0000000000000006E-5</v>
      </c>
      <c r="L13" s="43">
        <v>5.9561000000000003E-2</v>
      </c>
      <c r="M13" s="43">
        <v>3.5070000000000001E-3</v>
      </c>
      <c r="N13" s="43">
        <v>8.7000000000000001E-4</v>
      </c>
      <c r="O13" s="43">
        <v>3.493E-3</v>
      </c>
      <c r="P13" s="43">
        <v>1.1358E-2</v>
      </c>
      <c r="Q13" s="43">
        <v>2.3916E-2</v>
      </c>
      <c r="R13" s="43">
        <v>5.8349999999999999E-3</v>
      </c>
      <c r="S13" s="43">
        <v>5.463E-3</v>
      </c>
      <c r="T13" s="43">
        <v>5.5440000000000003E-3</v>
      </c>
      <c r="U13" s="43">
        <v>2.5100000000000001E-3</v>
      </c>
      <c r="V13" s="43">
        <v>5.3172999999999998E-2</v>
      </c>
      <c r="W13" s="43">
        <v>3.6999999999999998E-5</v>
      </c>
      <c r="X13" s="43">
        <v>4.9569999999999996E-3</v>
      </c>
      <c r="Y13" s="43">
        <v>4.9600000000000002E-4</v>
      </c>
      <c r="Z13" s="43">
        <v>2.1000000000000001E-4</v>
      </c>
      <c r="AA13" s="43">
        <v>7.9999999999999996E-6</v>
      </c>
      <c r="AB13" s="43">
        <v>7.2000000000000002E-5</v>
      </c>
      <c r="AC13" s="43">
        <v>7.2000000000000002E-5</v>
      </c>
      <c r="AD13" s="43">
        <v>3.9999999999999998E-6</v>
      </c>
      <c r="AE13" s="43">
        <v>1.7000000000000001E-4</v>
      </c>
      <c r="AF13" s="43">
        <v>1.7440000000000001E-3</v>
      </c>
      <c r="AG13" s="43">
        <v>7.8799999999999996E-4</v>
      </c>
      <c r="AH13" s="43">
        <v>4.7800000000000002E-4</v>
      </c>
      <c r="AI13" s="43">
        <v>6.6600000000000003E-4</v>
      </c>
      <c r="AJ13" s="43">
        <v>1.4090000000000001E-3</v>
      </c>
      <c r="AK13" s="43">
        <v>5.0299999999999997E-3</v>
      </c>
      <c r="AL13" s="44">
        <v>4.7190000000000001E-3</v>
      </c>
      <c r="AM13" s="6">
        <v>5.2950000000000002E-3</v>
      </c>
    </row>
    <row r="14" spans="1:39">
      <c r="A14" s="102">
        <v>26</v>
      </c>
      <c r="B14" s="41" t="s">
        <v>10</v>
      </c>
      <c r="C14" s="26">
        <v>3.4999999999999997E-5</v>
      </c>
      <c r="D14" s="1">
        <v>3.4999999999999997E-5</v>
      </c>
      <c r="E14" s="1">
        <v>4.1100000000000002E-4</v>
      </c>
      <c r="F14" s="1">
        <v>1.165E-3</v>
      </c>
      <c r="G14" s="1">
        <v>0</v>
      </c>
      <c r="H14" s="1">
        <v>3.6900000000000002E-4</v>
      </c>
      <c r="I14" s="1">
        <v>5.5019999999999999E-3</v>
      </c>
      <c r="J14" s="1">
        <v>9.9999999999999995E-7</v>
      </c>
      <c r="K14" s="1">
        <v>0</v>
      </c>
      <c r="L14" s="1">
        <v>6.6179999999999998E-3</v>
      </c>
      <c r="M14" s="1">
        <v>0.50816499999999998</v>
      </c>
      <c r="N14" s="1">
        <v>2.7099999999999997E-4</v>
      </c>
      <c r="O14" s="1">
        <v>0.255774</v>
      </c>
      <c r="P14" s="1">
        <v>4.8131E-2</v>
      </c>
      <c r="Q14" s="1">
        <v>8.3500000000000002E-4</v>
      </c>
      <c r="R14" s="1">
        <v>4.1182000000000003E-2</v>
      </c>
      <c r="S14" s="1">
        <v>1.9737999999999999E-2</v>
      </c>
      <c r="T14" s="1">
        <v>9.0305999999999997E-2</v>
      </c>
      <c r="U14" s="1">
        <v>2.062E-3</v>
      </c>
      <c r="V14" s="1">
        <v>2.3018E-2</v>
      </c>
      <c r="W14" s="1">
        <v>0</v>
      </c>
      <c r="X14" s="1">
        <v>2.6999999999999999E-5</v>
      </c>
      <c r="Y14" s="1">
        <v>0</v>
      </c>
      <c r="Z14" s="1">
        <v>0</v>
      </c>
      <c r="AA14" s="1">
        <v>0</v>
      </c>
      <c r="AB14" s="1">
        <v>0</v>
      </c>
      <c r="AC14" s="1">
        <v>1.0000000000000001E-5</v>
      </c>
      <c r="AD14" s="1">
        <v>0</v>
      </c>
      <c r="AE14" s="1">
        <v>3.0000000000000001E-5</v>
      </c>
      <c r="AF14" s="1">
        <v>0</v>
      </c>
      <c r="AG14" s="1">
        <v>3.0000000000000001E-6</v>
      </c>
      <c r="AH14" s="1">
        <v>0</v>
      </c>
      <c r="AI14" s="1">
        <v>1.18E-4</v>
      </c>
      <c r="AJ14" s="1">
        <v>1.9000000000000001E-5</v>
      </c>
      <c r="AK14" s="1">
        <v>0</v>
      </c>
      <c r="AL14" s="2">
        <v>4.8570000000000002E-3</v>
      </c>
      <c r="AM14" s="3">
        <v>7.6371999999999995E-2</v>
      </c>
    </row>
    <row r="15" spans="1:39">
      <c r="A15" s="102">
        <v>27</v>
      </c>
      <c r="B15" s="41" t="s">
        <v>11</v>
      </c>
      <c r="C15" s="26">
        <v>0</v>
      </c>
      <c r="D15" s="1">
        <v>0</v>
      </c>
      <c r="E15" s="1">
        <v>0</v>
      </c>
      <c r="F15" s="1">
        <v>6.9899999999999997E-4</v>
      </c>
      <c r="G15" s="1">
        <v>1.023E-3</v>
      </c>
      <c r="H15" s="1">
        <v>0</v>
      </c>
      <c r="I15" s="1">
        <v>1.6429999999999999E-3</v>
      </c>
      <c r="J15" s="1">
        <v>1.851E-3</v>
      </c>
      <c r="K15" s="1">
        <v>1.1E-5</v>
      </c>
      <c r="L15" s="1">
        <v>1.0012999999999999E-2</v>
      </c>
      <c r="M15" s="1">
        <v>1.73E-3</v>
      </c>
      <c r="N15" s="1">
        <v>8.2684999999999995E-2</v>
      </c>
      <c r="O15" s="1">
        <v>5.3040999999999998E-2</v>
      </c>
      <c r="P15" s="1">
        <v>2.2815999999999999E-2</v>
      </c>
      <c r="Q15" s="1">
        <v>3.9301000000000003E-2</v>
      </c>
      <c r="R15" s="1">
        <v>4.5672999999999998E-2</v>
      </c>
      <c r="S15" s="1">
        <v>4.5858999999999997E-2</v>
      </c>
      <c r="T15" s="1">
        <v>1.7659000000000001E-2</v>
      </c>
      <c r="U15" s="1">
        <v>2.5769999999999999E-3</v>
      </c>
      <c r="V15" s="1">
        <v>9.4409999999999997E-3</v>
      </c>
      <c r="W15" s="1">
        <v>2.2699999999999999E-4</v>
      </c>
      <c r="X15" s="1">
        <v>2.7099999999999997E-4</v>
      </c>
      <c r="Y15" s="1">
        <v>0</v>
      </c>
      <c r="Z15" s="1">
        <v>1.2E-5</v>
      </c>
      <c r="AA15" s="1">
        <v>0</v>
      </c>
      <c r="AB15" s="1">
        <v>0</v>
      </c>
      <c r="AC15" s="1">
        <v>3.8999999999999999E-5</v>
      </c>
      <c r="AD15" s="1">
        <v>9.1000000000000003E-5</v>
      </c>
      <c r="AE15" s="1">
        <v>2.03E-4</v>
      </c>
      <c r="AF15" s="1">
        <v>1.7E-5</v>
      </c>
      <c r="AG15" s="1">
        <v>1.193E-3</v>
      </c>
      <c r="AH15" s="1">
        <v>2.1699999999999999E-4</v>
      </c>
      <c r="AI15" s="1">
        <v>3.68E-4</v>
      </c>
      <c r="AJ15" s="1">
        <v>3.6600000000000001E-4</v>
      </c>
      <c r="AK15" s="1">
        <v>9.7099999999999997E-4</v>
      </c>
      <c r="AL15" s="2">
        <v>3.8080000000000002E-3</v>
      </c>
      <c r="AM15" s="3">
        <v>8.7119999999999993E-3</v>
      </c>
    </row>
    <row r="16" spans="1:39">
      <c r="A16" s="102">
        <v>28</v>
      </c>
      <c r="B16" s="41" t="s">
        <v>12</v>
      </c>
      <c r="C16" s="26">
        <v>1.3259999999999999E-3</v>
      </c>
      <c r="D16" s="1">
        <v>5.6099999999999998E-4</v>
      </c>
      <c r="E16" s="1">
        <v>1.9810000000000001E-3</v>
      </c>
      <c r="F16" s="1">
        <v>1.3016E-2</v>
      </c>
      <c r="G16" s="1">
        <v>2.0594000000000001E-2</v>
      </c>
      <c r="H16" s="1">
        <v>1.897E-3</v>
      </c>
      <c r="I16" s="1">
        <v>1.1335E-2</v>
      </c>
      <c r="J16" s="1">
        <v>2.5690000000000001E-3</v>
      </c>
      <c r="K16" s="1">
        <v>5.9000000000000003E-4</v>
      </c>
      <c r="L16" s="1">
        <v>7.8790000000000006E-3</v>
      </c>
      <c r="M16" s="1">
        <v>8.7000000000000001E-5</v>
      </c>
      <c r="N16" s="1">
        <v>3.0800000000000001E-4</v>
      </c>
      <c r="O16" s="1">
        <v>5.8941E-2</v>
      </c>
      <c r="P16" s="1">
        <v>2.0952999999999999E-2</v>
      </c>
      <c r="Q16" s="1">
        <v>1.3705E-2</v>
      </c>
      <c r="R16" s="1">
        <v>3.0397E-2</v>
      </c>
      <c r="S16" s="1">
        <v>2.6120999999999998E-2</v>
      </c>
      <c r="T16" s="1">
        <v>1.7101999999999999E-2</v>
      </c>
      <c r="U16" s="1">
        <v>6.4910000000000002E-3</v>
      </c>
      <c r="V16" s="1">
        <v>8.9167999999999997E-2</v>
      </c>
      <c r="W16" s="1">
        <v>3.3E-4</v>
      </c>
      <c r="X16" s="1">
        <v>8.1300000000000003E-4</v>
      </c>
      <c r="Y16" s="1">
        <v>1.5799999999999999E-4</v>
      </c>
      <c r="Z16" s="1">
        <v>2.8089999999999999E-3</v>
      </c>
      <c r="AA16" s="1">
        <v>1.15E-4</v>
      </c>
      <c r="AB16" s="1">
        <v>3.3100000000000002E-4</v>
      </c>
      <c r="AC16" s="1">
        <v>1.614E-3</v>
      </c>
      <c r="AD16" s="1">
        <v>4.7899999999999999E-4</v>
      </c>
      <c r="AE16" s="1">
        <v>4.4169999999999999E-3</v>
      </c>
      <c r="AF16" s="1">
        <v>1.4100000000000001E-4</v>
      </c>
      <c r="AG16" s="1">
        <v>3.3399999999999999E-4</v>
      </c>
      <c r="AH16" s="1">
        <v>2.4559999999999998E-3</v>
      </c>
      <c r="AI16" s="1">
        <v>1.1249999999999999E-3</v>
      </c>
      <c r="AJ16" s="1">
        <v>2.0820000000000001E-3</v>
      </c>
      <c r="AK16" s="1">
        <v>3.5300000000000002E-4</v>
      </c>
      <c r="AL16" s="2">
        <v>5.7949999999999998E-3</v>
      </c>
      <c r="AM16" s="3">
        <v>8.3149999999999995E-3</v>
      </c>
    </row>
    <row r="17" spans="1:39">
      <c r="A17" s="102">
        <v>29</v>
      </c>
      <c r="B17" s="41" t="s">
        <v>13</v>
      </c>
      <c r="C17" s="26">
        <v>2.8400000000000002E-4</v>
      </c>
      <c r="D17" s="1">
        <v>3.5100000000000002E-4</v>
      </c>
      <c r="E17" s="1">
        <v>2.4000000000000001E-5</v>
      </c>
      <c r="F17" s="1">
        <v>2.663E-3</v>
      </c>
      <c r="G17" s="1">
        <v>0</v>
      </c>
      <c r="H17" s="1">
        <v>0</v>
      </c>
      <c r="I17" s="1">
        <v>1.99E-3</v>
      </c>
      <c r="J17" s="1">
        <v>5.0000000000000004E-6</v>
      </c>
      <c r="K17" s="1">
        <v>1.1E-5</v>
      </c>
      <c r="L17" s="1">
        <v>4.4409999999999996E-3</v>
      </c>
      <c r="M17" s="1">
        <v>1.7E-5</v>
      </c>
      <c r="N17" s="1">
        <v>6.0000000000000002E-6</v>
      </c>
      <c r="O17" s="1">
        <v>2.4450000000000001E-3</v>
      </c>
      <c r="P17" s="1">
        <v>0.18528</v>
      </c>
      <c r="Q17" s="1">
        <v>5.9239999999999996E-3</v>
      </c>
      <c r="R17" s="1">
        <v>1.1334E-2</v>
      </c>
      <c r="S17" s="1">
        <v>1.0266000000000001E-2</v>
      </c>
      <c r="T17" s="1">
        <v>1.4389000000000001E-2</v>
      </c>
      <c r="U17" s="1">
        <v>1.867E-3</v>
      </c>
      <c r="V17" s="1">
        <v>6.679E-3</v>
      </c>
      <c r="W17" s="1">
        <v>0</v>
      </c>
      <c r="X17" s="1">
        <v>1.2215E-2</v>
      </c>
      <c r="Y17" s="1">
        <v>2.3E-5</v>
      </c>
      <c r="Z17" s="1">
        <v>1.029E-3</v>
      </c>
      <c r="AA17" s="1">
        <v>7.9999999999999996E-6</v>
      </c>
      <c r="AB17" s="1">
        <v>0</v>
      </c>
      <c r="AC17" s="1">
        <v>1.4200000000000001E-4</v>
      </c>
      <c r="AD17" s="1">
        <v>7.7999999999999999E-5</v>
      </c>
      <c r="AE17" s="1">
        <v>3.5490000000000001E-3</v>
      </c>
      <c r="AF17" s="1">
        <v>0</v>
      </c>
      <c r="AG17" s="1">
        <v>1.0146000000000001E-2</v>
      </c>
      <c r="AH17" s="1">
        <v>0</v>
      </c>
      <c r="AI17" s="1">
        <v>2.1724E-2</v>
      </c>
      <c r="AJ17" s="1">
        <v>9.6199999999999996E-4</v>
      </c>
      <c r="AK17" s="1">
        <v>2.4711E-2</v>
      </c>
      <c r="AL17" s="2">
        <v>0</v>
      </c>
      <c r="AM17" s="3">
        <v>7.4159999999999998E-3</v>
      </c>
    </row>
    <row r="18" spans="1:39">
      <c r="A18" s="103">
        <v>32</v>
      </c>
      <c r="B18" s="42" t="s">
        <v>16</v>
      </c>
      <c r="C18" s="30">
        <v>0</v>
      </c>
      <c r="D18" s="43">
        <v>0</v>
      </c>
      <c r="E18" s="43">
        <v>0</v>
      </c>
      <c r="F18" s="43">
        <v>6.7000000000000002E-5</v>
      </c>
      <c r="G18" s="43">
        <v>0</v>
      </c>
      <c r="H18" s="43">
        <v>0</v>
      </c>
      <c r="I18" s="43">
        <v>0</v>
      </c>
      <c r="J18" s="43">
        <v>9.9999999999999995E-7</v>
      </c>
      <c r="K18" s="43">
        <v>0</v>
      </c>
      <c r="L18" s="43">
        <v>0</v>
      </c>
      <c r="M18" s="43">
        <v>9.9999999999999995E-7</v>
      </c>
      <c r="N18" s="43">
        <v>4.3000000000000002E-5</v>
      </c>
      <c r="O18" s="43">
        <v>1.106E-3</v>
      </c>
      <c r="P18" s="43">
        <v>7.9861000000000001E-2</v>
      </c>
      <c r="Q18" s="43">
        <v>0.24296100000000001</v>
      </c>
      <c r="R18" s="43">
        <v>0.13209899999999999</v>
      </c>
      <c r="S18" s="43">
        <v>0.27553899999999998</v>
      </c>
      <c r="T18" s="43">
        <v>6.9930000000000001E-3</v>
      </c>
      <c r="U18" s="43">
        <v>1.27E-4</v>
      </c>
      <c r="V18" s="43">
        <v>2.9E-4</v>
      </c>
      <c r="W18" s="43">
        <v>6.0000000000000002E-6</v>
      </c>
      <c r="X18" s="43">
        <v>2.6999999999999999E-5</v>
      </c>
      <c r="Y18" s="43">
        <v>0</v>
      </c>
      <c r="Z18" s="43">
        <v>2.5999999999999998E-5</v>
      </c>
      <c r="AA18" s="43">
        <v>4.1999999999999998E-5</v>
      </c>
      <c r="AB18" s="43">
        <v>0</v>
      </c>
      <c r="AC18" s="43">
        <v>1.9999999999999999E-6</v>
      </c>
      <c r="AD18" s="43">
        <v>8.3600000000000005E-4</v>
      </c>
      <c r="AE18" s="43">
        <v>2.215E-3</v>
      </c>
      <c r="AF18" s="43">
        <v>4.17E-4</v>
      </c>
      <c r="AG18" s="43">
        <v>5.0000000000000004E-6</v>
      </c>
      <c r="AH18" s="43">
        <v>0</v>
      </c>
      <c r="AI18" s="43">
        <v>1.0729000000000001E-2</v>
      </c>
      <c r="AJ18" s="43">
        <v>5.0000000000000004E-6</v>
      </c>
      <c r="AK18" s="43">
        <v>3.6006999999999997E-2</v>
      </c>
      <c r="AL18" s="44">
        <v>0</v>
      </c>
      <c r="AM18" s="6">
        <v>1.3415E-2</v>
      </c>
    </row>
    <row r="19" spans="1:39">
      <c r="A19" s="102">
        <v>33</v>
      </c>
      <c r="B19" s="41" t="s">
        <v>14</v>
      </c>
      <c r="C19" s="26">
        <v>3.4999999999999997E-5</v>
      </c>
      <c r="D19" s="1">
        <v>0</v>
      </c>
      <c r="E19" s="1">
        <v>8.2100000000000001E-4</v>
      </c>
      <c r="F19" s="1">
        <v>1.065E-3</v>
      </c>
      <c r="G19" s="1">
        <v>0</v>
      </c>
      <c r="H19" s="1">
        <v>0</v>
      </c>
      <c r="I19" s="1">
        <v>1.8100000000000001E-4</v>
      </c>
      <c r="J19" s="1">
        <v>0</v>
      </c>
      <c r="K19" s="1">
        <v>0</v>
      </c>
      <c r="L19" s="1">
        <v>5.3999999999999998E-5</v>
      </c>
      <c r="M19" s="1">
        <v>0</v>
      </c>
      <c r="N19" s="1">
        <v>3.9999999999999998E-6</v>
      </c>
      <c r="O19" s="1">
        <v>5.0500000000000002E-4</v>
      </c>
      <c r="P19" s="1">
        <v>1.9962000000000001E-2</v>
      </c>
      <c r="Q19" s="1">
        <v>2.0361000000000001E-2</v>
      </c>
      <c r="R19" s="1">
        <v>0.12876899999999999</v>
      </c>
      <c r="S19" s="1">
        <v>1.9872999999999998E-2</v>
      </c>
      <c r="T19" s="1">
        <v>2.5731E-2</v>
      </c>
      <c r="U19" s="1">
        <v>7.4999999999999993E-5</v>
      </c>
      <c r="V19" s="1">
        <v>7.8790000000000006E-3</v>
      </c>
      <c r="W19" s="1">
        <v>3.0000000000000001E-6</v>
      </c>
      <c r="X19" s="1">
        <v>2.1699999999999999E-4</v>
      </c>
      <c r="Y19" s="1">
        <v>0</v>
      </c>
      <c r="Z19" s="1">
        <v>2.13E-4</v>
      </c>
      <c r="AA19" s="1">
        <v>3.9999999999999998E-6</v>
      </c>
      <c r="AB19" s="1">
        <v>1.1E-5</v>
      </c>
      <c r="AC19" s="1">
        <v>1.8900000000000001E-4</v>
      </c>
      <c r="AD19" s="1">
        <v>1.25E-4</v>
      </c>
      <c r="AE19" s="1">
        <v>1.843E-3</v>
      </c>
      <c r="AF19" s="1">
        <v>6.0300000000000002E-4</v>
      </c>
      <c r="AG19" s="1">
        <v>6.8999999999999997E-5</v>
      </c>
      <c r="AH19" s="1">
        <v>0</v>
      </c>
      <c r="AI19" s="1">
        <v>6.1399999999999996E-3</v>
      </c>
      <c r="AJ19" s="1">
        <v>1.8000000000000001E-4</v>
      </c>
      <c r="AK19" s="1">
        <v>0</v>
      </c>
      <c r="AL19" s="2">
        <v>1.1590000000000001E-3</v>
      </c>
      <c r="AM19" s="3">
        <v>3.8089999999999999E-3</v>
      </c>
    </row>
    <row r="20" spans="1:39">
      <c r="A20" s="102">
        <v>34</v>
      </c>
      <c r="B20" s="41" t="s">
        <v>15</v>
      </c>
      <c r="C20" s="26">
        <v>0</v>
      </c>
      <c r="D20" s="1">
        <v>1.75E-4</v>
      </c>
      <c r="E20" s="1">
        <v>2.4000000000000001E-5</v>
      </c>
      <c r="F20" s="1">
        <v>0</v>
      </c>
      <c r="G20" s="1">
        <v>4.1E-5</v>
      </c>
      <c r="H20" s="1">
        <v>0</v>
      </c>
      <c r="I20" s="1">
        <v>0</v>
      </c>
      <c r="J20" s="1">
        <v>1.2E-5</v>
      </c>
      <c r="K20" s="1">
        <v>1.9999999999999999E-6</v>
      </c>
      <c r="L20" s="1">
        <v>1.1E-5</v>
      </c>
      <c r="M20" s="1">
        <v>0</v>
      </c>
      <c r="N20" s="1">
        <v>0</v>
      </c>
      <c r="O20" s="1">
        <v>5.8E-5</v>
      </c>
      <c r="P20" s="1">
        <v>7.4399999999999998E-4</v>
      </c>
      <c r="Q20" s="1">
        <v>1.22E-4</v>
      </c>
      <c r="R20" s="1">
        <v>3.1000000000000001E-5</v>
      </c>
      <c r="S20" s="1">
        <v>3.2264000000000001E-2</v>
      </c>
      <c r="T20" s="1">
        <v>9.129E-3</v>
      </c>
      <c r="U20" s="1">
        <v>1.5E-5</v>
      </c>
      <c r="V20" s="1">
        <v>1.6360000000000001E-3</v>
      </c>
      <c r="W20" s="1">
        <v>1.4E-5</v>
      </c>
      <c r="X20" s="1">
        <v>0</v>
      </c>
      <c r="Y20" s="1">
        <v>2.3E-5</v>
      </c>
      <c r="Z20" s="1">
        <v>3.0699999999999998E-4</v>
      </c>
      <c r="AA20" s="1">
        <v>1.36E-4</v>
      </c>
      <c r="AB20" s="1">
        <v>5.7000000000000003E-5</v>
      </c>
      <c r="AC20" s="1">
        <v>9.7E-5</v>
      </c>
      <c r="AD20" s="1">
        <v>1.6799999999999999E-4</v>
      </c>
      <c r="AE20" s="1">
        <v>1.681E-3</v>
      </c>
      <c r="AF20" s="1">
        <v>4.5000000000000003E-5</v>
      </c>
      <c r="AG20" s="1">
        <v>2.9E-5</v>
      </c>
      <c r="AH20" s="1">
        <v>8.7000000000000001E-5</v>
      </c>
      <c r="AI20" s="1">
        <v>1.456E-3</v>
      </c>
      <c r="AJ20" s="1">
        <v>1.4300000000000001E-4</v>
      </c>
      <c r="AK20" s="1">
        <v>0</v>
      </c>
      <c r="AL20" s="2">
        <v>0</v>
      </c>
      <c r="AM20" s="3">
        <v>1.4009999999999999E-3</v>
      </c>
    </row>
    <row r="21" spans="1:39">
      <c r="A21" s="102">
        <v>35</v>
      </c>
      <c r="B21" s="41" t="s">
        <v>17</v>
      </c>
      <c r="C21" s="26">
        <v>0</v>
      </c>
      <c r="D21" s="1">
        <v>0</v>
      </c>
      <c r="E21" s="1">
        <v>3.5711E-2</v>
      </c>
      <c r="F21" s="1">
        <v>0</v>
      </c>
      <c r="G21" s="1">
        <v>0</v>
      </c>
      <c r="H21" s="1">
        <v>0</v>
      </c>
      <c r="I21" s="1">
        <v>0</v>
      </c>
      <c r="J21" s="1">
        <v>0</v>
      </c>
      <c r="K21" s="1">
        <v>0</v>
      </c>
      <c r="L21" s="1">
        <v>0</v>
      </c>
      <c r="M21" s="1">
        <v>0</v>
      </c>
      <c r="N21" s="1">
        <v>0</v>
      </c>
      <c r="O21" s="1">
        <v>0</v>
      </c>
      <c r="P21" s="1">
        <v>7.9999999999999996E-6</v>
      </c>
      <c r="Q21" s="1">
        <v>0</v>
      </c>
      <c r="R21" s="1">
        <v>0</v>
      </c>
      <c r="S21" s="1">
        <v>0</v>
      </c>
      <c r="T21" s="1">
        <v>0.41626200000000002</v>
      </c>
      <c r="U21" s="1">
        <v>0</v>
      </c>
      <c r="V21" s="1">
        <v>0</v>
      </c>
      <c r="W21" s="1">
        <v>0</v>
      </c>
      <c r="X21" s="1">
        <v>0</v>
      </c>
      <c r="Y21" s="1">
        <v>0</v>
      </c>
      <c r="Z21" s="1">
        <v>0</v>
      </c>
      <c r="AA21" s="1">
        <v>0</v>
      </c>
      <c r="AB21" s="1">
        <v>0</v>
      </c>
      <c r="AC21" s="1">
        <v>1.2642E-2</v>
      </c>
      <c r="AD21" s="1">
        <v>0</v>
      </c>
      <c r="AE21" s="1">
        <v>5.4359999999999999E-3</v>
      </c>
      <c r="AF21" s="1">
        <v>7.6000000000000004E-5</v>
      </c>
      <c r="AG21" s="1">
        <v>0</v>
      </c>
      <c r="AH21" s="1">
        <v>0</v>
      </c>
      <c r="AI21" s="1">
        <v>2.5551999999999998E-2</v>
      </c>
      <c r="AJ21" s="1">
        <v>1.2999999999999999E-5</v>
      </c>
      <c r="AK21" s="1">
        <v>0</v>
      </c>
      <c r="AL21" s="2">
        <v>0</v>
      </c>
      <c r="AM21" s="3">
        <v>2.5918E-2</v>
      </c>
    </row>
    <row r="22" spans="1:39">
      <c r="A22" s="102">
        <v>39</v>
      </c>
      <c r="B22" s="41" t="s">
        <v>18</v>
      </c>
      <c r="C22" s="26">
        <v>9.2949999999999994E-3</v>
      </c>
      <c r="D22" s="1">
        <v>2.0084000000000001E-2</v>
      </c>
      <c r="E22" s="1">
        <v>1.8193999999999998E-2</v>
      </c>
      <c r="F22" s="1">
        <v>8.6549999999999995E-3</v>
      </c>
      <c r="G22" s="1">
        <v>2.6195E-2</v>
      </c>
      <c r="H22" s="1">
        <v>2.8924999999999999E-2</v>
      </c>
      <c r="I22" s="1">
        <v>3.7789999999999997E-2</v>
      </c>
      <c r="J22" s="1">
        <v>6.5599999999999999E-3</v>
      </c>
      <c r="K22" s="1">
        <v>3.078E-3</v>
      </c>
      <c r="L22" s="1">
        <v>1.6534E-2</v>
      </c>
      <c r="M22" s="1">
        <v>1.0558E-2</v>
      </c>
      <c r="N22" s="1">
        <v>1.9632E-2</v>
      </c>
      <c r="O22" s="1">
        <v>5.6860000000000001E-3</v>
      </c>
      <c r="P22" s="1">
        <v>4.4549999999999999E-2</v>
      </c>
      <c r="Q22" s="1">
        <v>3.5614E-2</v>
      </c>
      <c r="R22" s="1">
        <v>5.7036999999999997E-2</v>
      </c>
      <c r="S22" s="1">
        <v>4.6484999999999999E-2</v>
      </c>
      <c r="T22" s="1">
        <v>3.3216000000000002E-2</v>
      </c>
      <c r="U22" s="1">
        <v>0.15914</v>
      </c>
      <c r="V22" s="1">
        <v>1.6419E-2</v>
      </c>
      <c r="W22" s="1">
        <v>9.3849999999999992E-3</v>
      </c>
      <c r="X22" s="1">
        <v>4.5557E-2</v>
      </c>
      <c r="Y22" s="1">
        <v>1.7513999999999998E-2</v>
      </c>
      <c r="Z22" s="1">
        <v>1.1762E-2</v>
      </c>
      <c r="AA22" s="1">
        <v>1.8974999999999999E-2</v>
      </c>
      <c r="AB22" s="1">
        <v>6.7599999999999995E-4</v>
      </c>
      <c r="AC22" s="1">
        <v>5.0499999999999998E-3</v>
      </c>
      <c r="AD22" s="1">
        <v>2.0737999999999999E-2</v>
      </c>
      <c r="AE22" s="1">
        <v>1.0753E-2</v>
      </c>
      <c r="AF22" s="1">
        <v>1.225E-2</v>
      </c>
      <c r="AG22" s="1">
        <v>6.7130000000000002E-3</v>
      </c>
      <c r="AH22" s="1">
        <v>5.4948999999999998E-2</v>
      </c>
      <c r="AI22" s="1">
        <v>1.8511E-2</v>
      </c>
      <c r="AJ22" s="1">
        <v>9.5099999999999994E-3</v>
      </c>
      <c r="AK22" s="1">
        <v>0.19406899999999999</v>
      </c>
      <c r="AL22" s="2">
        <v>5.6290000000000003E-3</v>
      </c>
      <c r="AM22" s="3">
        <v>1.6778999999999999E-2</v>
      </c>
    </row>
    <row r="23" spans="1:39">
      <c r="A23" s="103">
        <v>41</v>
      </c>
      <c r="B23" s="42" t="s">
        <v>19</v>
      </c>
      <c r="C23" s="30">
        <v>2.8500000000000001E-3</v>
      </c>
      <c r="D23" s="43">
        <v>1.472E-3</v>
      </c>
      <c r="E23" s="43">
        <v>1.377E-3</v>
      </c>
      <c r="F23" s="43">
        <v>2.3640000000000002E-3</v>
      </c>
      <c r="G23" s="43">
        <v>5.13E-4</v>
      </c>
      <c r="H23" s="43">
        <v>1.949E-3</v>
      </c>
      <c r="I23" s="43">
        <v>3.7230000000000002E-3</v>
      </c>
      <c r="J23" s="43">
        <v>2.5959999999999998E-3</v>
      </c>
      <c r="K23" s="43">
        <v>3.6499999999999998E-4</v>
      </c>
      <c r="L23" s="43">
        <v>5.9500000000000004E-3</v>
      </c>
      <c r="M23" s="43">
        <v>3.3500000000000001E-3</v>
      </c>
      <c r="N23" s="43">
        <v>2.8649999999999999E-3</v>
      </c>
      <c r="O23" s="43">
        <v>3.4350000000000001E-3</v>
      </c>
      <c r="P23" s="43">
        <v>1.0859999999999999E-3</v>
      </c>
      <c r="Q23" s="43">
        <v>1.4400000000000001E-3</v>
      </c>
      <c r="R23" s="43">
        <v>1.5889999999999999E-3</v>
      </c>
      <c r="S23" s="43">
        <v>3.2299999999999999E-4</v>
      </c>
      <c r="T23" s="43">
        <v>5.5199999999999997E-4</v>
      </c>
      <c r="U23" s="43">
        <v>2.2030000000000001E-3</v>
      </c>
      <c r="V23" s="43">
        <v>5.8299999999999997E-4</v>
      </c>
      <c r="W23" s="43">
        <v>1.2945999999999999E-2</v>
      </c>
      <c r="X23" s="43">
        <v>3.1553999999999999E-2</v>
      </c>
      <c r="Y23" s="43">
        <v>2.8400000000000001E-3</v>
      </c>
      <c r="Z23" s="43">
        <v>2.9480000000000001E-3</v>
      </c>
      <c r="AA23" s="43">
        <v>2.6679999999999998E-3</v>
      </c>
      <c r="AB23" s="43">
        <v>9.3449999999999991E-3</v>
      </c>
      <c r="AC23" s="43">
        <v>5.0670000000000003E-3</v>
      </c>
      <c r="AD23" s="43">
        <v>4.3499999999999997E-3</v>
      </c>
      <c r="AE23" s="43">
        <v>8.1659999999999996E-3</v>
      </c>
      <c r="AF23" s="43">
        <v>4.8069999999999996E-3</v>
      </c>
      <c r="AG23" s="43">
        <v>2.3189999999999999E-3</v>
      </c>
      <c r="AH23" s="43">
        <v>1.717E-3</v>
      </c>
      <c r="AI23" s="43">
        <v>1.271E-3</v>
      </c>
      <c r="AJ23" s="43">
        <v>2.1280000000000001E-3</v>
      </c>
      <c r="AK23" s="43">
        <v>0</v>
      </c>
      <c r="AL23" s="44">
        <v>0</v>
      </c>
      <c r="AM23" s="6">
        <v>3.3760000000000001E-3</v>
      </c>
    </row>
    <row r="24" spans="1:39">
      <c r="A24" s="102">
        <v>46</v>
      </c>
      <c r="B24" s="41" t="s">
        <v>20</v>
      </c>
      <c r="C24" s="26">
        <v>9.8549999999999992E-3</v>
      </c>
      <c r="D24" s="1">
        <v>7.4660000000000004E-3</v>
      </c>
      <c r="E24" s="1">
        <v>8.1419999999999999E-3</v>
      </c>
      <c r="F24" s="1">
        <v>4.3576999999999998E-2</v>
      </c>
      <c r="G24" s="1">
        <v>1.1244000000000001E-2</v>
      </c>
      <c r="H24" s="1">
        <v>2.6922999999999999E-2</v>
      </c>
      <c r="I24" s="1">
        <v>5.9811999999999997E-2</v>
      </c>
      <c r="J24" s="1">
        <v>2.7002999999999999E-2</v>
      </c>
      <c r="K24" s="1">
        <v>7.5319999999999996E-3</v>
      </c>
      <c r="L24" s="1">
        <v>8.8770000000000002E-2</v>
      </c>
      <c r="M24" s="1">
        <v>2.4882999999999999E-2</v>
      </c>
      <c r="N24" s="1">
        <v>3.4916000000000003E-2</v>
      </c>
      <c r="O24" s="1">
        <v>2.0805000000000001E-2</v>
      </c>
      <c r="P24" s="1">
        <v>1.3705999999999999E-2</v>
      </c>
      <c r="Q24" s="1">
        <v>3.4473999999999998E-2</v>
      </c>
      <c r="R24" s="1">
        <v>8.4620000000000008E-3</v>
      </c>
      <c r="S24" s="1">
        <v>6.1760000000000001E-3</v>
      </c>
      <c r="T24" s="1">
        <v>1.2037000000000001E-2</v>
      </c>
      <c r="U24" s="1">
        <v>2.9152999999999998E-2</v>
      </c>
      <c r="V24" s="1">
        <v>3.1610000000000002E-3</v>
      </c>
      <c r="W24" s="1">
        <v>8.8136000000000006E-2</v>
      </c>
      <c r="X24" s="1">
        <v>4.8049000000000001E-2</v>
      </c>
      <c r="Y24" s="1">
        <v>7.3799000000000003E-2</v>
      </c>
      <c r="Z24" s="1">
        <v>2.4230000000000002E-2</v>
      </c>
      <c r="AA24" s="1">
        <v>5.4929999999999996E-3</v>
      </c>
      <c r="AB24" s="1">
        <v>3.3400000000000001E-3</v>
      </c>
      <c r="AC24" s="1">
        <v>8.8210000000000007E-3</v>
      </c>
      <c r="AD24" s="1">
        <v>7.3850000000000001E-3</v>
      </c>
      <c r="AE24" s="1">
        <v>1.2005E-2</v>
      </c>
      <c r="AF24" s="1">
        <v>2.5423999999999999E-2</v>
      </c>
      <c r="AG24" s="1">
        <v>1.3268E-2</v>
      </c>
      <c r="AH24" s="1">
        <v>4.6080000000000001E-3</v>
      </c>
      <c r="AI24" s="1">
        <v>5.744E-3</v>
      </c>
      <c r="AJ24" s="1">
        <v>4.0717000000000003E-2</v>
      </c>
      <c r="AK24" s="1">
        <v>0</v>
      </c>
      <c r="AL24" s="2">
        <v>4.5259999999999996E-3</v>
      </c>
      <c r="AM24" s="3">
        <v>2.0851000000000001E-2</v>
      </c>
    </row>
    <row r="25" spans="1:39">
      <c r="A25" s="102">
        <v>47</v>
      </c>
      <c r="B25" s="41" t="s">
        <v>168</v>
      </c>
      <c r="C25" s="26">
        <v>6.38E-4</v>
      </c>
      <c r="D25" s="1">
        <v>2.1000000000000001E-4</v>
      </c>
      <c r="E25" s="1">
        <v>2.6600000000000001E-4</v>
      </c>
      <c r="F25" s="1">
        <v>2.63E-3</v>
      </c>
      <c r="G25" s="1">
        <v>1.9629999999999999E-3</v>
      </c>
      <c r="H25" s="1">
        <v>7.9000000000000001E-4</v>
      </c>
      <c r="I25" s="1">
        <v>3.0300000000000001E-3</v>
      </c>
      <c r="J25" s="1">
        <v>1.573E-3</v>
      </c>
      <c r="K25" s="1">
        <v>4.64E-4</v>
      </c>
      <c r="L25" s="1">
        <v>9.1600000000000004E-4</v>
      </c>
      <c r="M25" s="1">
        <v>5.5199999999999997E-4</v>
      </c>
      <c r="N25" s="1">
        <v>5.9500000000000004E-4</v>
      </c>
      <c r="O25" s="1">
        <v>6.2100000000000002E-4</v>
      </c>
      <c r="P25" s="1">
        <v>4.8099999999999998E-4</v>
      </c>
      <c r="Q25" s="1">
        <v>1.0510000000000001E-3</v>
      </c>
      <c r="R25" s="1">
        <v>5.8E-4</v>
      </c>
      <c r="S25" s="1">
        <v>1.35E-4</v>
      </c>
      <c r="T25" s="1">
        <v>3.7399999999999998E-4</v>
      </c>
      <c r="U25" s="1">
        <v>1.1050000000000001E-3</v>
      </c>
      <c r="V25" s="1">
        <v>7.1599999999999995E-4</v>
      </c>
      <c r="W25" s="1">
        <v>5.1699999999999999E-4</v>
      </c>
      <c r="X25" s="1">
        <v>2.7899999999999999E-3</v>
      </c>
      <c r="Y25" s="1">
        <v>9.0390000000000002E-3</v>
      </c>
      <c r="Z25" s="1">
        <v>2.4109999999999999E-3</v>
      </c>
      <c r="AA25" s="1">
        <v>1.232E-3</v>
      </c>
      <c r="AB25" s="1">
        <v>2.9999999999999997E-4</v>
      </c>
      <c r="AC25" s="1">
        <v>2.6050000000000001E-3</v>
      </c>
      <c r="AD25" s="1">
        <v>3.1779999999999998E-3</v>
      </c>
      <c r="AE25" s="1">
        <v>3.9919999999999999E-3</v>
      </c>
      <c r="AF25" s="1">
        <v>9.1009999999999997E-3</v>
      </c>
      <c r="AG25" s="1">
        <v>4.9880000000000002E-3</v>
      </c>
      <c r="AH25" s="1">
        <v>2.2169999999999998E-3</v>
      </c>
      <c r="AI25" s="1">
        <v>7.5699999999999997E-4</v>
      </c>
      <c r="AJ25" s="1">
        <v>9.4800000000000006E-3</v>
      </c>
      <c r="AK25" s="1">
        <v>0</v>
      </c>
      <c r="AL25" s="2">
        <v>1.3799999999999999E-3</v>
      </c>
      <c r="AM25" s="3">
        <v>1.9919999999999998E-3</v>
      </c>
    </row>
    <row r="26" spans="1:39">
      <c r="A26" s="102">
        <v>48</v>
      </c>
      <c r="B26" s="41" t="s">
        <v>169</v>
      </c>
      <c r="C26" s="26">
        <v>2.7700000000000001E-4</v>
      </c>
      <c r="D26" s="1">
        <v>1.3999999999999999E-4</v>
      </c>
      <c r="E26" s="1">
        <v>0</v>
      </c>
      <c r="F26" s="1">
        <v>1.4649999999999999E-3</v>
      </c>
      <c r="G26" s="1">
        <v>4.1399999999999998E-4</v>
      </c>
      <c r="H26" s="1">
        <v>1.05E-4</v>
      </c>
      <c r="I26" s="1">
        <v>1.7030000000000001E-3</v>
      </c>
      <c r="J26" s="1">
        <v>1.1379999999999999E-3</v>
      </c>
      <c r="K26" s="1">
        <v>2.0000000000000002E-5</v>
      </c>
      <c r="L26" s="1">
        <v>1.5629999999999999E-3</v>
      </c>
      <c r="M26" s="1">
        <v>1.8699999999999999E-4</v>
      </c>
      <c r="N26" s="1">
        <v>3.6999999999999998E-5</v>
      </c>
      <c r="O26" s="1">
        <v>1.9000000000000001E-5</v>
      </c>
      <c r="P26" s="1">
        <v>7.4999999999999993E-5</v>
      </c>
      <c r="Q26" s="1">
        <v>5.7700000000000004E-4</v>
      </c>
      <c r="R26" s="1">
        <v>1.83E-4</v>
      </c>
      <c r="S26" s="1">
        <v>3.4E-5</v>
      </c>
      <c r="T26" s="1">
        <v>2.1599999999999999E-4</v>
      </c>
      <c r="U26" s="1">
        <v>6.0000000000000002E-5</v>
      </c>
      <c r="V26" s="1">
        <v>1.5900000000000001E-3</v>
      </c>
      <c r="W26" s="1">
        <v>5.4539999999999996E-3</v>
      </c>
      <c r="X26" s="1">
        <v>1.165E-3</v>
      </c>
      <c r="Y26" s="1">
        <v>0</v>
      </c>
      <c r="Z26" s="1">
        <v>1.0009999999999999E-3</v>
      </c>
      <c r="AA26" s="1">
        <v>2.0639999999999999E-3</v>
      </c>
      <c r="AB26" s="1">
        <v>9.0000000000000002E-6</v>
      </c>
      <c r="AC26" s="1">
        <v>1.5169999999999999E-3</v>
      </c>
      <c r="AD26" s="1">
        <v>3.8539999999999998E-3</v>
      </c>
      <c r="AE26" s="1">
        <v>1.8341E-2</v>
      </c>
      <c r="AF26" s="1">
        <v>3.9630000000000004E-3</v>
      </c>
      <c r="AG26" s="1">
        <v>2.4099999999999998E-3</v>
      </c>
      <c r="AH26" s="1">
        <v>2.1999999999999999E-5</v>
      </c>
      <c r="AI26" s="1">
        <v>2.5700000000000001E-4</v>
      </c>
      <c r="AJ26" s="1">
        <v>1.4552000000000001E-2</v>
      </c>
      <c r="AK26" s="1">
        <v>0</v>
      </c>
      <c r="AL26" s="2">
        <v>1.0845E-2</v>
      </c>
      <c r="AM26" s="3">
        <v>2.1670000000000001E-3</v>
      </c>
    </row>
    <row r="27" spans="1:39">
      <c r="A27" s="102">
        <v>51</v>
      </c>
      <c r="B27" s="41" t="s">
        <v>21</v>
      </c>
      <c r="C27" s="26">
        <v>6.7823999999999995E-2</v>
      </c>
      <c r="D27" s="1">
        <v>2.4289999999999999E-2</v>
      </c>
      <c r="E27" s="1">
        <v>7.5867000000000004E-2</v>
      </c>
      <c r="F27" s="1">
        <v>1.9408000000000002E-2</v>
      </c>
      <c r="G27" s="1">
        <v>5.6604000000000002E-2</v>
      </c>
      <c r="H27" s="1">
        <v>7.3867000000000002E-2</v>
      </c>
      <c r="I27" s="1">
        <v>7.2970999999999994E-2</v>
      </c>
      <c r="J27" s="1">
        <v>2.0848999999999999E-2</v>
      </c>
      <c r="K27" s="1">
        <v>1.0442E-2</v>
      </c>
      <c r="L27" s="1">
        <v>2.9123E-2</v>
      </c>
      <c r="M27" s="1">
        <v>9.0279999999999996E-3</v>
      </c>
      <c r="N27" s="1">
        <v>1.3820000000000001E-2</v>
      </c>
      <c r="O27" s="1">
        <v>4.6462000000000003E-2</v>
      </c>
      <c r="P27" s="1">
        <v>5.0688999999999998E-2</v>
      </c>
      <c r="Q27" s="1">
        <v>4.2035000000000003E-2</v>
      </c>
      <c r="R27" s="1">
        <v>5.1874000000000003E-2</v>
      </c>
      <c r="S27" s="1">
        <v>4.3820999999999999E-2</v>
      </c>
      <c r="T27" s="1">
        <v>3.8010000000000002E-2</v>
      </c>
      <c r="U27" s="1">
        <v>4.6743E-2</v>
      </c>
      <c r="V27" s="1">
        <v>5.3047999999999998E-2</v>
      </c>
      <c r="W27" s="1">
        <v>1.8155000000000001E-2</v>
      </c>
      <c r="X27" s="1">
        <v>1.9879999999999998E-2</v>
      </c>
      <c r="Y27" s="1">
        <v>1.4742E-2</v>
      </c>
      <c r="Z27" s="1">
        <v>1.0754E-2</v>
      </c>
      <c r="AA27" s="1">
        <v>5.3400000000000001E-3</v>
      </c>
      <c r="AB27" s="1">
        <v>1.3359999999999999E-3</v>
      </c>
      <c r="AC27" s="1">
        <v>2.6727000000000001E-2</v>
      </c>
      <c r="AD27" s="1">
        <v>1.0253E-2</v>
      </c>
      <c r="AE27" s="1">
        <v>9.8519999999999996E-3</v>
      </c>
      <c r="AF27" s="1">
        <v>1.1613E-2</v>
      </c>
      <c r="AG27" s="1">
        <v>4.8751000000000003E-2</v>
      </c>
      <c r="AH27" s="1">
        <v>3.8407999999999998E-2</v>
      </c>
      <c r="AI27" s="1">
        <v>2.0041E-2</v>
      </c>
      <c r="AJ27" s="1">
        <v>7.1203000000000002E-2</v>
      </c>
      <c r="AK27" s="1">
        <v>0.22681100000000001</v>
      </c>
      <c r="AL27" s="2">
        <v>1.0071999999999999E-2</v>
      </c>
      <c r="AM27" s="3">
        <v>2.6706000000000001E-2</v>
      </c>
    </row>
    <row r="28" spans="1:39">
      <c r="A28" s="103">
        <v>53</v>
      </c>
      <c r="B28" s="42" t="s">
        <v>22</v>
      </c>
      <c r="C28" s="30">
        <v>5.3959999999999998E-3</v>
      </c>
      <c r="D28" s="43">
        <v>6.0289999999999996E-3</v>
      </c>
      <c r="E28" s="43">
        <v>9.5200000000000007E-3</v>
      </c>
      <c r="F28" s="43">
        <v>3.3889000000000002E-2</v>
      </c>
      <c r="G28" s="43">
        <v>1.2888999999999999E-2</v>
      </c>
      <c r="H28" s="43">
        <v>1.5121000000000001E-2</v>
      </c>
      <c r="I28" s="43">
        <v>1.0024E-2</v>
      </c>
      <c r="J28" s="43">
        <v>7.9579999999999998E-3</v>
      </c>
      <c r="K28" s="43">
        <v>3.6589999999999999E-3</v>
      </c>
      <c r="L28" s="43">
        <v>1.0810999999999999E-2</v>
      </c>
      <c r="M28" s="43">
        <v>4.0070000000000001E-3</v>
      </c>
      <c r="N28" s="43">
        <v>6.3889999999999997E-3</v>
      </c>
      <c r="O28" s="43">
        <v>1.2711999999999999E-2</v>
      </c>
      <c r="P28" s="43">
        <v>6.5360000000000001E-3</v>
      </c>
      <c r="Q28" s="43">
        <v>5.4079999999999996E-3</v>
      </c>
      <c r="R28" s="43">
        <v>4.8269999999999997E-3</v>
      </c>
      <c r="S28" s="43">
        <v>4.5380000000000004E-3</v>
      </c>
      <c r="T28" s="43">
        <v>5.6509999999999998E-3</v>
      </c>
      <c r="U28" s="43">
        <v>4.9820000000000003E-3</v>
      </c>
      <c r="V28" s="43">
        <v>1.3155E-2</v>
      </c>
      <c r="W28" s="43">
        <v>1.7578E-2</v>
      </c>
      <c r="X28" s="43">
        <v>2.6786999999999998E-2</v>
      </c>
      <c r="Y28" s="43">
        <v>2.741E-2</v>
      </c>
      <c r="Z28" s="43">
        <v>1.6881E-2</v>
      </c>
      <c r="AA28" s="43">
        <v>4.2890999999999999E-2</v>
      </c>
      <c r="AB28" s="43">
        <v>7.4676000000000006E-2</v>
      </c>
      <c r="AC28" s="43">
        <v>2.5405E-2</v>
      </c>
      <c r="AD28" s="43">
        <v>7.2519999999999998E-3</v>
      </c>
      <c r="AE28" s="43">
        <v>2.1047E-2</v>
      </c>
      <c r="AF28" s="43">
        <v>1.022E-2</v>
      </c>
      <c r="AG28" s="43">
        <v>8.8679999999999991E-3</v>
      </c>
      <c r="AH28" s="43">
        <v>2.5517999999999999E-2</v>
      </c>
      <c r="AI28" s="43">
        <v>1.0408000000000001E-2</v>
      </c>
      <c r="AJ28" s="43">
        <v>9.1280000000000007E-3</v>
      </c>
      <c r="AK28" s="43">
        <v>0</v>
      </c>
      <c r="AL28" s="44">
        <v>2.8419999999999999E-3</v>
      </c>
      <c r="AM28" s="6">
        <v>1.3915E-2</v>
      </c>
    </row>
    <row r="29" spans="1:39">
      <c r="A29" s="102">
        <v>55</v>
      </c>
      <c r="B29" s="41" t="s">
        <v>23</v>
      </c>
      <c r="C29" s="26">
        <v>8.8599999999999996E-4</v>
      </c>
      <c r="D29" s="1">
        <v>6.6600000000000003E-4</v>
      </c>
      <c r="E29" s="1">
        <v>5.5599999999999996E-4</v>
      </c>
      <c r="F29" s="1">
        <v>2.33E-3</v>
      </c>
      <c r="G29" s="1">
        <v>1.3990000000000001E-3</v>
      </c>
      <c r="H29" s="1">
        <v>2.0019999999999999E-3</v>
      </c>
      <c r="I29" s="1">
        <v>1.191E-3</v>
      </c>
      <c r="J29" s="1">
        <v>1.3129999999999999E-3</v>
      </c>
      <c r="K29" s="1">
        <v>2.0699999999999999E-4</v>
      </c>
      <c r="L29" s="1">
        <v>1.444E-3</v>
      </c>
      <c r="M29" s="1">
        <v>5.7399999999999997E-4</v>
      </c>
      <c r="N29" s="1">
        <v>1.6100000000000001E-4</v>
      </c>
      <c r="O29" s="1">
        <v>3.3379999999999998E-3</v>
      </c>
      <c r="P29" s="1">
        <v>1.8140000000000001E-3</v>
      </c>
      <c r="Q29" s="1">
        <v>9.0499999999999999E-4</v>
      </c>
      <c r="R29" s="1">
        <v>1.1299999999999999E-3</v>
      </c>
      <c r="S29" s="1">
        <v>2.4710000000000001E-3</v>
      </c>
      <c r="T29" s="1">
        <v>6.4999999999999997E-4</v>
      </c>
      <c r="U29" s="1">
        <v>1.6280000000000001E-3</v>
      </c>
      <c r="V29" s="1">
        <v>2.4290000000000002E-3</v>
      </c>
      <c r="W29" s="1">
        <v>2.9759999999999999E-3</v>
      </c>
      <c r="X29" s="1">
        <v>9.4799999999999995E-4</v>
      </c>
      <c r="Y29" s="1">
        <v>1.3519999999999999E-3</v>
      </c>
      <c r="Z29" s="1">
        <v>1.7698999999999999E-2</v>
      </c>
      <c r="AA29" s="1">
        <v>1.0989000000000001E-2</v>
      </c>
      <c r="AB29" s="1">
        <v>2.5411E-2</v>
      </c>
      <c r="AC29" s="1">
        <v>2.0514999999999999E-2</v>
      </c>
      <c r="AD29" s="1">
        <v>9.2999999999999992E-3</v>
      </c>
      <c r="AE29" s="1">
        <v>8.6499999999999999E-4</v>
      </c>
      <c r="AF29" s="1">
        <v>1.7229999999999999E-3</v>
      </c>
      <c r="AG29" s="1">
        <v>9.2460000000000007E-3</v>
      </c>
      <c r="AH29" s="1">
        <v>1.2607E-2</v>
      </c>
      <c r="AI29" s="1">
        <v>5.2810000000000001E-3</v>
      </c>
      <c r="AJ29" s="1">
        <v>8.5749999999999993E-3</v>
      </c>
      <c r="AK29" s="1">
        <v>0</v>
      </c>
      <c r="AL29" s="2">
        <v>1.8957000000000002E-2</v>
      </c>
      <c r="AM29" s="3">
        <v>5.659E-3</v>
      </c>
    </row>
    <row r="30" spans="1:39">
      <c r="A30" s="102">
        <v>57</v>
      </c>
      <c r="B30" s="41" t="s">
        <v>178</v>
      </c>
      <c r="C30" s="26">
        <v>5.7897999999999998E-2</v>
      </c>
      <c r="D30" s="1">
        <v>7.2801000000000005E-2</v>
      </c>
      <c r="E30" s="1">
        <v>4.4796000000000002E-2</v>
      </c>
      <c r="F30" s="1">
        <v>0.22900200000000001</v>
      </c>
      <c r="G30" s="1">
        <v>3.1175000000000001E-2</v>
      </c>
      <c r="H30" s="1">
        <v>2.3234999999999999E-2</v>
      </c>
      <c r="I30" s="1">
        <v>4.2854000000000003E-2</v>
      </c>
      <c r="J30" s="1">
        <v>2.0081999999999999E-2</v>
      </c>
      <c r="K30" s="1">
        <v>2.0542999999999999E-2</v>
      </c>
      <c r="L30" s="1">
        <v>6.1144999999999998E-2</v>
      </c>
      <c r="M30" s="1">
        <v>1.5341E-2</v>
      </c>
      <c r="N30" s="1">
        <v>4.2883999999999999E-2</v>
      </c>
      <c r="O30" s="1">
        <v>3.1866999999999999E-2</v>
      </c>
      <c r="P30" s="1">
        <v>2.5992000000000001E-2</v>
      </c>
      <c r="Q30" s="1">
        <v>2.0369999999999999E-2</v>
      </c>
      <c r="R30" s="1">
        <v>2.0559999999999998E-2</v>
      </c>
      <c r="S30" s="1">
        <v>1.2892000000000001E-2</v>
      </c>
      <c r="T30" s="1">
        <v>1.7964999999999998E-2</v>
      </c>
      <c r="U30" s="1">
        <v>0.13947399999999999</v>
      </c>
      <c r="V30" s="1">
        <v>4.3825000000000003E-2</v>
      </c>
      <c r="W30" s="1">
        <v>3.7135000000000001E-2</v>
      </c>
      <c r="X30" s="1">
        <v>2.2318000000000001E-2</v>
      </c>
      <c r="Y30" s="1">
        <v>6.1851999999999997E-2</v>
      </c>
      <c r="Z30" s="1">
        <v>5.2610999999999998E-2</v>
      </c>
      <c r="AA30" s="1">
        <v>3.5660999999999998E-2</v>
      </c>
      <c r="AB30" s="1">
        <v>2.4580000000000001E-3</v>
      </c>
      <c r="AC30" s="1">
        <v>0.17646700000000001</v>
      </c>
      <c r="AD30" s="1">
        <v>2.5968000000000001E-2</v>
      </c>
      <c r="AE30" s="1">
        <v>3.4597999999999997E-2</v>
      </c>
      <c r="AF30" s="1">
        <v>2.4049000000000001E-2</v>
      </c>
      <c r="AG30" s="1">
        <v>1.5365E-2</v>
      </c>
      <c r="AH30" s="1">
        <v>3.8299E-2</v>
      </c>
      <c r="AI30" s="1">
        <v>1.7416000000000001E-2</v>
      </c>
      <c r="AJ30" s="1">
        <v>4.7321000000000002E-2</v>
      </c>
      <c r="AK30" s="1">
        <v>5.0833999999999997E-2</v>
      </c>
      <c r="AL30" s="2">
        <v>9.4510999999999998E-2</v>
      </c>
      <c r="AM30" s="3">
        <v>3.6486999999999999E-2</v>
      </c>
    </row>
    <row r="31" spans="1:39">
      <c r="A31" s="102">
        <v>59</v>
      </c>
      <c r="B31" s="41" t="s">
        <v>25</v>
      </c>
      <c r="C31" s="26">
        <v>3.715E-3</v>
      </c>
      <c r="D31" s="1">
        <v>1.647E-3</v>
      </c>
      <c r="E31" s="1">
        <v>4.542E-3</v>
      </c>
      <c r="F31" s="1">
        <v>8.6549999999999995E-3</v>
      </c>
      <c r="G31" s="1">
        <v>4.8390000000000004E-3</v>
      </c>
      <c r="H31" s="1">
        <v>5.7959999999999999E-3</v>
      </c>
      <c r="I31" s="1">
        <v>5.3359999999999996E-3</v>
      </c>
      <c r="J31" s="1">
        <v>5.2570000000000004E-3</v>
      </c>
      <c r="K31" s="1">
        <v>6.3900000000000003E-4</v>
      </c>
      <c r="L31" s="1">
        <v>6.5209999999999999E-3</v>
      </c>
      <c r="M31" s="1">
        <v>2.0300000000000001E-3</v>
      </c>
      <c r="N31" s="1">
        <v>2.1359999999999999E-3</v>
      </c>
      <c r="O31" s="1">
        <v>5.4539999999999996E-3</v>
      </c>
      <c r="P31" s="1">
        <v>6.1089999999999998E-3</v>
      </c>
      <c r="Q31" s="1">
        <v>9.0060000000000001E-3</v>
      </c>
      <c r="R31" s="1">
        <v>1.4817E-2</v>
      </c>
      <c r="S31" s="1">
        <v>1.2116E-2</v>
      </c>
      <c r="T31" s="1">
        <v>2.8639999999999998E-3</v>
      </c>
      <c r="U31" s="1">
        <v>5.4749999999999998E-3</v>
      </c>
      <c r="V31" s="1">
        <v>8.4340000000000005E-3</v>
      </c>
      <c r="W31" s="1">
        <v>1.0402E-2</v>
      </c>
      <c r="X31" s="1">
        <v>4.3876999999999999E-2</v>
      </c>
      <c r="Y31" s="1">
        <v>9.7380000000000001E-3</v>
      </c>
      <c r="Z31" s="1">
        <v>3.7831999999999998E-2</v>
      </c>
      <c r="AA31" s="1">
        <v>5.8770000000000003E-2</v>
      </c>
      <c r="AB31" s="1">
        <v>3.3530000000000001E-3</v>
      </c>
      <c r="AC31" s="1">
        <v>1.205E-2</v>
      </c>
      <c r="AD31" s="1">
        <v>0.19733000000000001</v>
      </c>
      <c r="AE31" s="1">
        <v>3.0373000000000001E-2</v>
      </c>
      <c r="AF31" s="1">
        <v>1.3022000000000001E-2</v>
      </c>
      <c r="AG31" s="1">
        <v>1.3702000000000001E-2</v>
      </c>
      <c r="AH31" s="1">
        <v>7.0142999999999997E-2</v>
      </c>
      <c r="AI31" s="1">
        <v>5.3763999999999999E-2</v>
      </c>
      <c r="AJ31" s="1">
        <v>2.1401E-2</v>
      </c>
      <c r="AK31" s="1">
        <v>0</v>
      </c>
      <c r="AL31" s="2">
        <v>7.5498999999999997E-2</v>
      </c>
      <c r="AM31" s="3">
        <v>1.6559999999999998E-2</v>
      </c>
    </row>
    <row r="32" spans="1:39">
      <c r="A32" s="102">
        <v>61</v>
      </c>
      <c r="B32" s="41" t="s">
        <v>26</v>
      </c>
      <c r="C32" s="26">
        <v>0</v>
      </c>
      <c r="D32" s="1">
        <v>0</v>
      </c>
      <c r="E32" s="1">
        <v>0</v>
      </c>
      <c r="F32" s="1">
        <v>0</v>
      </c>
      <c r="G32" s="1">
        <v>0</v>
      </c>
      <c r="H32" s="1">
        <v>0</v>
      </c>
      <c r="I32" s="1">
        <v>0</v>
      </c>
      <c r="J32" s="1">
        <v>0</v>
      </c>
      <c r="K32" s="1">
        <v>0</v>
      </c>
      <c r="L32" s="1">
        <v>0</v>
      </c>
      <c r="M32" s="1">
        <v>0</v>
      </c>
      <c r="N32" s="1">
        <v>0</v>
      </c>
      <c r="O32" s="1">
        <v>0</v>
      </c>
      <c r="P32" s="1">
        <v>0</v>
      </c>
      <c r="Q32" s="1">
        <v>0</v>
      </c>
      <c r="R32" s="1">
        <v>0</v>
      </c>
      <c r="S32" s="1">
        <v>0</v>
      </c>
      <c r="T32" s="1">
        <v>0</v>
      </c>
      <c r="U32" s="1">
        <v>0</v>
      </c>
      <c r="V32" s="1">
        <v>0</v>
      </c>
      <c r="W32" s="1">
        <v>0</v>
      </c>
      <c r="X32" s="1">
        <v>0</v>
      </c>
      <c r="Y32" s="1">
        <v>0</v>
      </c>
      <c r="Z32" s="1">
        <v>0</v>
      </c>
      <c r="AA32" s="1">
        <v>0</v>
      </c>
      <c r="AB32" s="1">
        <v>0</v>
      </c>
      <c r="AC32" s="1">
        <v>0</v>
      </c>
      <c r="AD32" s="1">
        <v>0</v>
      </c>
      <c r="AE32" s="1">
        <v>0</v>
      </c>
      <c r="AF32" s="1">
        <v>0</v>
      </c>
      <c r="AG32" s="1">
        <v>0</v>
      </c>
      <c r="AH32" s="1">
        <v>0</v>
      </c>
      <c r="AI32" s="1">
        <v>0</v>
      </c>
      <c r="AJ32" s="1">
        <v>0</v>
      </c>
      <c r="AK32" s="1">
        <v>0</v>
      </c>
      <c r="AL32" s="2">
        <v>0.246613</v>
      </c>
      <c r="AM32" s="3">
        <v>8.4599999999999996E-4</v>
      </c>
    </row>
    <row r="33" spans="1:39">
      <c r="A33" s="103">
        <v>63</v>
      </c>
      <c r="B33" s="42" t="s">
        <v>27</v>
      </c>
      <c r="C33" s="30">
        <v>2.8E-5</v>
      </c>
      <c r="D33" s="43">
        <v>2.1000000000000001E-4</v>
      </c>
      <c r="E33" s="43">
        <v>0</v>
      </c>
      <c r="F33" s="43">
        <v>9.3199999999999999E-4</v>
      </c>
      <c r="G33" s="43">
        <v>2.22E-4</v>
      </c>
      <c r="H33" s="43">
        <v>0</v>
      </c>
      <c r="I33" s="43">
        <v>1.21E-4</v>
      </c>
      <c r="J33" s="43">
        <v>3.28E-4</v>
      </c>
      <c r="K33" s="43">
        <v>5.0000000000000004E-6</v>
      </c>
      <c r="L33" s="43">
        <v>7.1100000000000004E-4</v>
      </c>
      <c r="M33" s="43">
        <v>2.0999999999999999E-5</v>
      </c>
      <c r="N33" s="43">
        <v>0</v>
      </c>
      <c r="O33" s="43">
        <v>5.6300000000000002E-4</v>
      </c>
      <c r="P33" s="43">
        <v>4.1399999999999998E-4</v>
      </c>
      <c r="Q33" s="43">
        <v>9.8999999999999999E-4</v>
      </c>
      <c r="R33" s="43">
        <v>8.25E-4</v>
      </c>
      <c r="S33" s="43">
        <v>3.1799999999999998E-4</v>
      </c>
      <c r="T33" s="43">
        <v>2.1000000000000001E-4</v>
      </c>
      <c r="U33" s="43">
        <v>9.0000000000000006E-5</v>
      </c>
      <c r="V33" s="43">
        <v>1.63E-4</v>
      </c>
      <c r="W33" s="43">
        <v>5.1199999999999998E-4</v>
      </c>
      <c r="X33" s="43">
        <v>1.08E-4</v>
      </c>
      <c r="Y33" s="43">
        <v>1.35E-4</v>
      </c>
      <c r="Z33" s="43">
        <v>2.13E-4</v>
      </c>
      <c r="AA33" s="43">
        <v>2.0799999999999999E-4</v>
      </c>
      <c r="AB33" s="43">
        <v>0</v>
      </c>
      <c r="AC33" s="43">
        <v>4.0200000000000001E-4</v>
      </c>
      <c r="AD33" s="43">
        <v>4.2249999999999996E-3</v>
      </c>
      <c r="AE33" s="43">
        <v>1.2899999999999999E-4</v>
      </c>
      <c r="AF33" s="43">
        <v>0</v>
      </c>
      <c r="AG33" s="43">
        <v>9.2999999999999997E-5</v>
      </c>
      <c r="AH33" s="43">
        <v>0</v>
      </c>
      <c r="AI33" s="43">
        <v>4.6299999999999998E-4</v>
      </c>
      <c r="AJ33" s="43">
        <v>4.0400000000000001E-4</v>
      </c>
      <c r="AK33" s="43">
        <v>0</v>
      </c>
      <c r="AL33" s="44">
        <v>1.66E-4</v>
      </c>
      <c r="AM33" s="6">
        <v>2.9E-4</v>
      </c>
    </row>
    <row r="34" spans="1:39">
      <c r="A34" s="102">
        <v>64</v>
      </c>
      <c r="B34" s="41" t="s">
        <v>172</v>
      </c>
      <c r="C34" s="26">
        <v>3.3300000000000002E-4</v>
      </c>
      <c r="D34" s="1">
        <v>0</v>
      </c>
      <c r="E34" s="1">
        <v>0</v>
      </c>
      <c r="F34" s="1">
        <v>0</v>
      </c>
      <c r="G34" s="1">
        <v>0</v>
      </c>
      <c r="H34" s="1">
        <v>0</v>
      </c>
      <c r="I34" s="1">
        <v>0</v>
      </c>
      <c r="J34" s="1">
        <v>3.0000000000000001E-6</v>
      </c>
      <c r="K34" s="1">
        <v>0</v>
      </c>
      <c r="L34" s="1">
        <v>0</v>
      </c>
      <c r="M34" s="1">
        <v>1.9999999999999999E-6</v>
      </c>
      <c r="N34" s="1">
        <v>0</v>
      </c>
      <c r="O34" s="1">
        <v>0</v>
      </c>
      <c r="P34" s="1">
        <v>0</v>
      </c>
      <c r="Q34" s="1">
        <v>0</v>
      </c>
      <c r="R34" s="1">
        <v>0</v>
      </c>
      <c r="S34" s="1">
        <v>0</v>
      </c>
      <c r="T34" s="1">
        <v>0</v>
      </c>
      <c r="U34" s="1">
        <v>0</v>
      </c>
      <c r="V34" s="1">
        <v>0</v>
      </c>
      <c r="W34" s="1">
        <v>6.0000000000000002E-6</v>
      </c>
      <c r="X34" s="1">
        <v>2.9799999999999998E-4</v>
      </c>
      <c r="Y34" s="1">
        <v>0</v>
      </c>
      <c r="Z34" s="1">
        <v>2.8E-5</v>
      </c>
      <c r="AA34" s="1">
        <v>1.5300000000000001E-4</v>
      </c>
      <c r="AB34" s="1">
        <v>6.0000000000000002E-6</v>
      </c>
      <c r="AC34" s="1">
        <v>3.1020000000000002E-3</v>
      </c>
      <c r="AD34" s="1">
        <v>8.8400000000000002E-4</v>
      </c>
      <c r="AE34" s="1">
        <v>2.6999999999999999E-5</v>
      </c>
      <c r="AF34" s="1">
        <v>2.4000000000000001E-5</v>
      </c>
      <c r="AG34" s="1">
        <v>1.4558E-2</v>
      </c>
      <c r="AH34" s="1">
        <v>0</v>
      </c>
      <c r="AI34" s="1">
        <v>4.1E-5</v>
      </c>
      <c r="AJ34" s="1">
        <v>6.7000000000000002E-5</v>
      </c>
      <c r="AK34" s="1">
        <v>0</v>
      </c>
      <c r="AL34" s="2">
        <v>2.428E-3</v>
      </c>
      <c r="AM34" s="3">
        <v>1.2329999999999999E-3</v>
      </c>
    </row>
    <row r="35" spans="1:39">
      <c r="A35" s="102">
        <v>65</v>
      </c>
      <c r="B35" s="41" t="s">
        <v>173</v>
      </c>
      <c r="C35" s="26">
        <v>8.5000000000000006E-5</v>
      </c>
      <c r="D35" s="1">
        <v>1.3999999999999999E-4</v>
      </c>
      <c r="E35" s="1">
        <v>1.1501000000000001E-2</v>
      </c>
      <c r="F35" s="1">
        <v>2.696E-3</v>
      </c>
      <c r="G35" s="1">
        <v>1.163E-3</v>
      </c>
      <c r="H35" s="1">
        <v>5.2700000000000002E-4</v>
      </c>
      <c r="I35" s="1">
        <v>1.2210000000000001E-3</v>
      </c>
      <c r="J35" s="1">
        <v>8.5599999999999999E-4</v>
      </c>
      <c r="K35" s="1">
        <v>1.55E-4</v>
      </c>
      <c r="L35" s="1">
        <v>1.067E-3</v>
      </c>
      <c r="M35" s="1">
        <v>9.59E-4</v>
      </c>
      <c r="N35" s="1">
        <v>3.0600000000000001E-4</v>
      </c>
      <c r="O35" s="1">
        <v>9.5100000000000002E-4</v>
      </c>
      <c r="P35" s="1">
        <v>1.4920000000000001E-3</v>
      </c>
      <c r="Q35" s="1">
        <v>7.9699999999999997E-4</v>
      </c>
      <c r="R35" s="1">
        <v>5.5000000000000003E-4</v>
      </c>
      <c r="S35" s="1">
        <v>5.8E-5</v>
      </c>
      <c r="T35" s="1">
        <v>2.9100000000000003E-4</v>
      </c>
      <c r="U35" s="1">
        <v>7.3200000000000001E-4</v>
      </c>
      <c r="V35" s="1">
        <v>1.0679999999999999E-3</v>
      </c>
      <c r="W35" s="1">
        <v>9.7199999999999999E-4</v>
      </c>
      <c r="X35" s="1">
        <v>9.2359999999999994E-3</v>
      </c>
      <c r="Y35" s="1">
        <v>1.939E-3</v>
      </c>
      <c r="Z35" s="1">
        <v>5.9199999999999997E-4</v>
      </c>
      <c r="AA35" s="1">
        <v>3.2539999999999999E-3</v>
      </c>
      <c r="AB35" s="1">
        <v>3.2699999999999998E-4</v>
      </c>
      <c r="AC35" s="1">
        <v>1.505E-3</v>
      </c>
      <c r="AD35" s="1">
        <v>1.3060000000000001E-3</v>
      </c>
      <c r="AE35" s="1">
        <v>3.0000000000000001E-6</v>
      </c>
      <c r="AF35" s="1">
        <v>6.2E-4</v>
      </c>
      <c r="AG35" s="1">
        <v>9.0700000000000004E-4</v>
      </c>
      <c r="AH35" s="1">
        <v>0</v>
      </c>
      <c r="AI35" s="1">
        <v>2.2880000000000001E-3</v>
      </c>
      <c r="AJ35" s="1">
        <v>2.8470000000000001E-3</v>
      </c>
      <c r="AK35" s="1">
        <v>0</v>
      </c>
      <c r="AL35" s="2">
        <v>4.829E-3</v>
      </c>
      <c r="AM35" s="3">
        <v>1.003E-3</v>
      </c>
    </row>
    <row r="36" spans="1:39">
      <c r="A36" s="102">
        <v>66</v>
      </c>
      <c r="B36" s="41" t="s">
        <v>28</v>
      </c>
      <c r="C36" s="26">
        <v>1.8498000000000001E-2</v>
      </c>
      <c r="D36" s="1">
        <v>3.0984999999999999E-2</v>
      </c>
      <c r="E36" s="1">
        <v>1.2637000000000001E-2</v>
      </c>
      <c r="F36" s="1">
        <v>3.9781999999999998E-2</v>
      </c>
      <c r="G36" s="1">
        <v>4.2761E-2</v>
      </c>
      <c r="H36" s="1">
        <v>3.3930000000000002E-2</v>
      </c>
      <c r="I36" s="1">
        <v>2.1977E-2</v>
      </c>
      <c r="J36" s="1">
        <v>2.3313E-2</v>
      </c>
      <c r="K36" s="1">
        <v>4.6899999999999997E-3</v>
      </c>
      <c r="L36" s="1">
        <v>4.3457999999999997E-2</v>
      </c>
      <c r="M36" s="1">
        <v>7.8650000000000005E-3</v>
      </c>
      <c r="N36" s="1">
        <v>8.2690000000000003E-3</v>
      </c>
      <c r="O36" s="1">
        <v>2.6491000000000001E-2</v>
      </c>
      <c r="P36" s="1">
        <v>3.8360999999999999E-2</v>
      </c>
      <c r="Q36" s="1">
        <v>5.0984000000000002E-2</v>
      </c>
      <c r="R36" s="1">
        <v>4.2800999999999999E-2</v>
      </c>
      <c r="S36" s="1">
        <v>2.4608000000000001E-2</v>
      </c>
      <c r="T36" s="1">
        <v>2.5614000000000001E-2</v>
      </c>
      <c r="U36" s="1">
        <v>4.6226999999999997E-2</v>
      </c>
      <c r="V36" s="1">
        <v>9.6808000000000005E-2</v>
      </c>
      <c r="W36" s="1">
        <v>5.1643000000000001E-2</v>
      </c>
      <c r="X36" s="1">
        <v>0.151973</v>
      </c>
      <c r="Y36" s="1">
        <v>6.1761999999999997E-2</v>
      </c>
      <c r="Z36" s="1">
        <v>8.6581000000000005E-2</v>
      </c>
      <c r="AA36" s="1">
        <v>0.115429</v>
      </c>
      <c r="AB36" s="1">
        <v>2.5052000000000001E-2</v>
      </c>
      <c r="AC36" s="1">
        <v>9.9551000000000001E-2</v>
      </c>
      <c r="AD36" s="1">
        <v>0.13844500000000001</v>
      </c>
      <c r="AE36" s="1">
        <v>9.1414999999999996E-2</v>
      </c>
      <c r="AF36" s="1">
        <v>5.0103000000000002E-2</v>
      </c>
      <c r="AG36" s="1">
        <v>4.8423000000000001E-2</v>
      </c>
      <c r="AH36" s="1">
        <v>7.8206999999999999E-2</v>
      </c>
      <c r="AI36" s="1">
        <v>0.137798</v>
      </c>
      <c r="AJ36" s="1">
        <v>3.5125999999999998E-2</v>
      </c>
      <c r="AK36" s="1">
        <v>0</v>
      </c>
      <c r="AL36" s="2">
        <v>3.9902E-2</v>
      </c>
      <c r="AM36" s="3">
        <v>4.7121000000000003E-2</v>
      </c>
    </row>
    <row r="37" spans="1:39">
      <c r="A37" s="102">
        <v>67</v>
      </c>
      <c r="B37" s="41" t="s">
        <v>29</v>
      </c>
      <c r="C37" s="26">
        <v>8.5000000000000006E-5</v>
      </c>
      <c r="D37" s="1">
        <v>1.75E-4</v>
      </c>
      <c r="E37" s="1">
        <v>8.4599999999999996E-4</v>
      </c>
      <c r="F37" s="1">
        <v>2.0000000000000001E-4</v>
      </c>
      <c r="G37" s="1">
        <v>1.37E-4</v>
      </c>
      <c r="H37" s="1">
        <v>5.3000000000000001E-5</v>
      </c>
      <c r="I37" s="1">
        <v>4.5000000000000003E-5</v>
      </c>
      <c r="J37" s="1">
        <v>4.5000000000000003E-5</v>
      </c>
      <c r="K37" s="1">
        <v>1.5999999999999999E-5</v>
      </c>
      <c r="L37" s="1">
        <v>5.3999999999999998E-5</v>
      </c>
      <c r="M37" s="1">
        <v>5.3000000000000001E-5</v>
      </c>
      <c r="N37" s="1">
        <v>4.1E-5</v>
      </c>
      <c r="O37" s="1">
        <v>1.9000000000000001E-5</v>
      </c>
      <c r="P37" s="1">
        <v>1.8000000000000001E-4</v>
      </c>
      <c r="Q37" s="1">
        <v>2.3499999999999999E-4</v>
      </c>
      <c r="R37" s="1">
        <v>0</v>
      </c>
      <c r="S37" s="1">
        <v>2.02E-4</v>
      </c>
      <c r="T37" s="1">
        <v>1.0399999999999999E-4</v>
      </c>
      <c r="U37" s="1">
        <v>6.7000000000000002E-5</v>
      </c>
      <c r="V37" s="1">
        <v>2.7799999999999998E-4</v>
      </c>
      <c r="W37" s="1">
        <v>7.1000000000000005E-5</v>
      </c>
      <c r="X37" s="1">
        <v>2.7099999999999997E-4</v>
      </c>
      <c r="Y37" s="1">
        <v>6.7999999999999999E-5</v>
      </c>
      <c r="Z37" s="1">
        <v>8.2799999999999996E-4</v>
      </c>
      <c r="AA37" s="1">
        <v>2.0799999999999999E-4</v>
      </c>
      <c r="AB37" s="1">
        <v>4.7699999999999999E-4</v>
      </c>
      <c r="AC37" s="1">
        <v>3.5100000000000002E-4</v>
      </c>
      <c r="AD37" s="1">
        <v>6.7650000000000002E-3</v>
      </c>
      <c r="AE37" s="1">
        <v>4.8700000000000002E-4</v>
      </c>
      <c r="AF37" s="1">
        <v>2.8530000000000001E-3</v>
      </c>
      <c r="AG37" s="1">
        <v>1.3025E-2</v>
      </c>
      <c r="AH37" s="1">
        <v>2.6080000000000001E-3</v>
      </c>
      <c r="AI37" s="1">
        <v>1.3010000000000001E-3</v>
      </c>
      <c r="AJ37" s="1">
        <v>1.6116999999999999E-2</v>
      </c>
      <c r="AK37" s="1">
        <v>0</v>
      </c>
      <c r="AL37" s="2">
        <v>1.6280000000000001E-3</v>
      </c>
      <c r="AM37" s="3">
        <v>1.9419999999999999E-3</v>
      </c>
    </row>
    <row r="38" spans="1:39">
      <c r="A38" s="103">
        <v>68</v>
      </c>
      <c r="B38" s="42" t="s">
        <v>30</v>
      </c>
      <c r="C38" s="30">
        <v>5.5999999999999995E-4</v>
      </c>
      <c r="D38" s="43">
        <v>2.173E-3</v>
      </c>
      <c r="E38" s="43">
        <v>1.039E-3</v>
      </c>
      <c r="F38" s="43">
        <v>1.431E-3</v>
      </c>
      <c r="G38" s="43">
        <v>5.9800000000000001E-4</v>
      </c>
      <c r="H38" s="43">
        <v>1.0009999999999999E-3</v>
      </c>
      <c r="I38" s="43">
        <v>5.2800000000000004E-4</v>
      </c>
      <c r="J38" s="43">
        <v>2.5399999999999999E-4</v>
      </c>
      <c r="K38" s="43">
        <v>2.0000000000000002E-5</v>
      </c>
      <c r="L38" s="43">
        <v>9.59E-4</v>
      </c>
      <c r="M38" s="43">
        <v>1.05E-4</v>
      </c>
      <c r="N38" s="43">
        <v>1.2799999999999999E-4</v>
      </c>
      <c r="O38" s="43">
        <v>3.3E-4</v>
      </c>
      <c r="P38" s="43">
        <v>1.446E-3</v>
      </c>
      <c r="Q38" s="43">
        <v>6.4700000000000001E-4</v>
      </c>
      <c r="R38" s="43">
        <v>9.1699999999999995E-4</v>
      </c>
      <c r="S38" s="43">
        <v>3.4699999999999998E-4</v>
      </c>
      <c r="T38" s="43">
        <v>2.92E-4</v>
      </c>
      <c r="U38" s="43">
        <v>3.5100000000000002E-4</v>
      </c>
      <c r="V38" s="43">
        <v>1.024E-3</v>
      </c>
      <c r="W38" s="43">
        <v>3.1000000000000001E-5</v>
      </c>
      <c r="X38" s="43">
        <v>1.029E-3</v>
      </c>
      <c r="Y38" s="43">
        <v>3.2460000000000002E-3</v>
      </c>
      <c r="Z38" s="43">
        <v>2.078E-3</v>
      </c>
      <c r="AA38" s="43">
        <v>3.437E-3</v>
      </c>
      <c r="AB38" s="43">
        <v>2.7900000000000001E-4</v>
      </c>
      <c r="AC38" s="43">
        <v>2.264E-3</v>
      </c>
      <c r="AD38" s="43">
        <v>2.2590000000000002E-3</v>
      </c>
      <c r="AE38" s="43">
        <v>2.862E-3</v>
      </c>
      <c r="AF38" s="43">
        <v>2.4599999999999999E-3</v>
      </c>
      <c r="AG38" s="43">
        <v>2.4989999999999999E-3</v>
      </c>
      <c r="AH38" s="43">
        <v>5.0650000000000001E-3</v>
      </c>
      <c r="AI38" s="43">
        <v>1.49E-3</v>
      </c>
      <c r="AJ38" s="43">
        <v>1.9009999999999999E-3</v>
      </c>
      <c r="AK38" s="43">
        <v>0</v>
      </c>
      <c r="AL38" s="44">
        <v>1.93E-4</v>
      </c>
      <c r="AM38" s="6">
        <v>1.073E-3</v>
      </c>
    </row>
    <row r="39" spans="1:39">
      <c r="A39" s="104">
        <v>69</v>
      </c>
      <c r="B39" s="41" t="s">
        <v>31</v>
      </c>
      <c r="C39" s="26">
        <v>3.8070000000000001E-3</v>
      </c>
      <c r="D39" s="1">
        <v>6.4140000000000004E-3</v>
      </c>
      <c r="E39" s="1">
        <v>6.2820000000000003E-3</v>
      </c>
      <c r="F39" s="1">
        <v>1.5513000000000001E-2</v>
      </c>
      <c r="G39" s="1">
        <v>6.4289999999999998E-3</v>
      </c>
      <c r="H39" s="1">
        <v>4.4260000000000002E-3</v>
      </c>
      <c r="I39" s="1">
        <v>4.0099999999999997E-3</v>
      </c>
      <c r="J39" s="1">
        <v>1.9719999999999998E-3</v>
      </c>
      <c r="K39" s="1">
        <v>2.43E-4</v>
      </c>
      <c r="L39" s="1">
        <v>6.2620000000000002E-3</v>
      </c>
      <c r="M39" s="1">
        <v>2.2300000000000002E-3</v>
      </c>
      <c r="N39" s="1">
        <v>3.8210000000000002E-3</v>
      </c>
      <c r="O39" s="1">
        <v>4.9680000000000002E-3</v>
      </c>
      <c r="P39" s="1">
        <v>5.8089999999999999E-3</v>
      </c>
      <c r="Q39" s="1">
        <v>4.7800000000000002E-4</v>
      </c>
      <c r="R39" s="1">
        <v>3.9100000000000003E-3</v>
      </c>
      <c r="S39" s="1">
        <v>1.9419999999999999E-3</v>
      </c>
      <c r="T39" s="1">
        <v>4.9810000000000002E-3</v>
      </c>
      <c r="U39" s="1">
        <v>2.7409999999999999E-3</v>
      </c>
      <c r="V39" s="1">
        <v>1.3162999999999999E-2</v>
      </c>
      <c r="W39" s="1">
        <v>2.7260000000000001E-3</v>
      </c>
      <c r="X39" s="1">
        <v>1.0536E-2</v>
      </c>
      <c r="Y39" s="1">
        <v>2.0872999999999999E-2</v>
      </c>
      <c r="Z39" s="1">
        <v>6.8929999999999998E-3</v>
      </c>
      <c r="AA39" s="1">
        <v>5.1269999999999996E-3</v>
      </c>
      <c r="AB39" s="1">
        <v>1.3359999999999999E-3</v>
      </c>
      <c r="AC39" s="1">
        <v>8.2279999999999992E-3</v>
      </c>
      <c r="AD39" s="1">
        <v>3.143E-3</v>
      </c>
      <c r="AE39" s="1">
        <v>9.3899999999999995E-4</v>
      </c>
      <c r="AF39" s="1">
        <v>1.0189E-2</v>
      </c>
      <c r="AG39" s="1">
        <v>4.3759999999999997E-3</v>
      </c>
      <c r="AH39" s="1">
        <v>4.7819999999999998E-3</v>
      </c>
      <c r="AI39" s="1">
        <v>4.4130000000000003E-3</v>
      </c>
      <c r="AJ39" s="1">
        <v>3.0140000000000002E-3</v>
      </c>
      <c r="AK39" s="1">
        <v>4.4099999999999999E-4</v>
      </c>
      <c r="AL39" s="2">
        <v>3.3100000000000002E-4</v>
      </c>
      <c r="AM39" s="3">
        <v>4.2789999999999998E-3</v>
      </c>
    </row>
    <row r="40" spans="1:39">
      <c r="A40" s="105">
        <v>70</v>
      </c>
      <c r="B40" s="45" t="s">
        <v>185</v>
      </c>
      <c r="C40" s="46">
        <v>0.53998800000000002</v>
      </c>
      <c r="D40" s="47">
        <v>0.429863</v>
      </c>
      <c r="E40" s="47">
        <v>0.51046199999999997</v>
      </c>
      <c r="F40" s="47">
        <v>0.48636800000000002</v>
      </c>
      <c r="G40" s="47">
        <v>0.58179700000000001</v>
      </c>
      <c r="H40" s="47">
        <v>0.58630099999999996</v>
      </c>
      <c r="I40" s="47">
        <v>0.67621799999999999</v>
      </c>
      <c r="J40" s="47">
        <v>0.793103</v>
      </c>
      <c r="K40" s="47">
        <v>0.72045099999999995</v>
      </c>
      <c r="L40" s="47">
        <v>0.54672900000000002</v>
      </c>
      <c r="M40" s="47">
        <v>0.746031</v>
      </c>
      <c r="N40" s="47">
        <v>0.73902999999999996</v>
      </c>
      <c r="O40" s="47">
        <v>0.55478799999999995</v>
      </c>
      <c r="P40" s="47">
        <v>0.604155</v>
      </c>
      <c r="Q40" s="47">
        <v>0.57885699999999995</v>
      </c>
      <c r="R40" s="47">
        <v>0.62294899999999997</v>
      </c>
      <c r="S40" s="47">
        <v>0.612985</v>
      </c>
      <c r="T40" s="47">
        <v>0.76547500000000002</v>
      </c>
      <c r="U40" s="47">
        <v>0.60614599999999996</v>
      </c>
      <c r="V40" s="47">
        <v>0.522478</v>
      </c>
      <c r="W40" s="47">
        <v>0.63562300000000005</v>
      </c>
      <c r="X40" s="47">
        <v>0.46198600000000001</v>
      </c>
      <c r="Y40" s="47">
        <v>0.33802199999999999</v>
      </c>
      <c r="Z40" s="47">
        <v>0.29406399999999999</v>
      </c>
      <c r="AA40" s="47">
        <v>0.31851800000000002</v>
      </c>
      <c r="AB40" s="47">
        <v>0.14973</v>
      </c>
      <c r="AC40" s="47">
        <v>0.52124400000000004</v>
      </c>
      <c r="AD40" s="47">
        <v>0.46477800000000002</v>
      </c>
      <c r="AE40" s="47">
        <v>0.28197899999999998</v>
      </c>
      <c r="AF40" s="47">
        <v>0.20330300000000001</v>
      </c>
      <c r="AG40" s="47">
        <v>0.36787599999999998</v>
      </c>
      <c r="AH40" s="47">
        <v>0.39584000000000003</v>
      </c>
      <c r="AI40" s="47">
        <v>0.362398</v>
      </c>
      <c r="AJ40" s="47">
        <v>0.45607199999999998</v>
      </c>
      <c r="AK40" s="47">
        <v>1</v>
      </c>
      <c r="AL40" s="48">
        <v>0.57217399999999996</v>
      </c>
      <c r="AM40" s="49">
        <v>0.546095</v>
      </c>
    </row>
    <row r="41" spans="1:39">
      <c r="A41" s="102">
        <v>71</v>
      </c>
      <c r="B41" s="41" t="s">
        <v>186</v>
      </c>
      <c r="C41" s="26">
        <v>2.5309999999999998E-3</v>
      </c>
      <c r="D41" s="1">
        <v>1.1146E-2</v>
      </c>
      <c r="E41" s="1">
        <v>2.061E-2</v>
      </c>
      <c r="F41" s="1">
        <v>5.9789000000000002E-2</v>
      </c>
      <c r="G41" s="1">
        <v>9.018E-3</v>
      </c>
      <c r="H41" s="1">
        <v>1.2645E-2</v>
      </c>
      <c r="I41" s="1">
        <v>1.3431E-2</v>
      </c>
      <c r="J41" s="1">
        <v>7.4419999999999998E-3</v>
      </c>
      <c r="K41" s="1">
        <v>3.49E-3</v>
      </c>
      <c r="L41" s="1">
        <v>1.6728E-2</v>
      </c>
      <c r="M41" s="1">
        <v>1.0111999999999999E-2</v>
      </c>
      <c r="N41" s="1">
        <v>1.6256E-2</v>
      </c>
      <c r="O41" s="1">
        <v>1.9446000000000001E-2</v>
      </c>
      <c r="P41" s="1">
        <v>1.2168999999999999E-2</v>
      </c>
      <c r="Q41" s="1">
        <v>2.2345E-2</v>
      </c>
      <c r="R41" s="1">
        <v>1.3717E-2</v>
      </c>
      <c r="S41" s="1">
        <v>4.0229999999999997E-3</v>
      </c>
      <c r="T41" s="1">
        <v>1.1062000000000001E-2</v>
      </c>
      <c r="U41" s="1">
        <v>1.6476999999999999E-2</v>
      </c>
      <c r="V41" s="1">
        <v>2.0448999999999998E-2</v>
      </c>
      <c r="W41" s="1">
        <v>7.8040000000000002E-3</v>
      </c>
      <c r="X41" s="1">
        <v>1.319E-2</v>
      </c>
      <c r="Y41" s="1">
        <v>2.4885000000000001E-2</v>
      </c>
      <c r="Z41" s="1">
        <v>2.3310000000000001E-2</v>
      </c>
      <c r="AA41" s="1">
        <v>3.0984000000000001E-2</v>
      </c>
      <c r="AB41" s="1">
        <v>3.7850000000000002E-3</v>
      </c>
      <c r="AC41" s="1">
        <v>1.9720000000000001E-2</v>
      </c>
      <c r="AD41" s="1">
        <v>1.4593999999999999E-2</v>
      </c>
      <c r="AE41" s="1">
        <v>1.2602E-2</v>
      </c>
      <c r="AF41" s="1">
        <v>7.2230000000000003E-3</v>
      </c>
      <c r="AG41" s="1">
        <v>1.1736999999999999E-2</v>
      </c>
      <c r="AH41" s="1">
        <v>3.7386000000000003E-2</v>
      </c>
      <c r="AI41" s="1">
        <v>1.5476E-2</v>
      </c>
      <c r="AJ41" s="1">
        <v>2.2651000000000001E-2</v>
      </c>
      <c r="AK41" s="1">
        <v>0</v>
      </c>
      <c r="AL41" s="2">
        <v>4.1669999999999997E-3</v>
      </c>
      <c r="AM41" s="3">
        <v>1.3070999999999999E-2</v>
      </c>
    </row>
    <row r="42" spans="1:39">
      <c r="A42" s="102">
        <v>91</v>
      </c>
      <c r="B42" s="41" t="s">
        <v>187</v>
      </c>
      <c r="C42" s="26">
        <v>0.101509</v>
      </c>
      <c r="D42" s="1">
        <v>0.17749699999999999</v>
      </c>
      <c r="E42" s="1">
        <v>0.11745</v>
      </c>
      <c r="F42" s="1">
        <v>0.19927400000000001</v>
      </c>
      <c r="G42" s="1">
        <v>0.15396799999999999</v>
      </c>
      <c r="H42" s="1">
        <v>0.17602699999999999</v>
      </c>
      <c r="I42" s="1">
        <v>0.230687</v>
      </c>
      <c r="J42" s="1">
        <v>2.2426000000000001E-2</v>
      </c>
      <c r="K42" s="1">
        <v>5.2810000000000001E-3</v>
      </c>
      <c r="L42" s="1">
        <v>0.20641499999999999</v>
      </c>
      <c r="M42" s="1">
        <v>1.6234999999999999E-2</v>
      </c>
      <c r="N42" s="1">
        <v>1.6102999999999999E-2</v>
      </c>
      <c r="O42" s="1">
        <v>0.270951</v>
      </c>
      <c r="P42" s="1">
        <v>0.13978499999999999</v>
      </c>
      <c r="Q42" s="1">
        <v>0.239007</v>
      </c>
      <c r="R42" s="1">
        <v>0.222467</v>
      </c>
      <c r="S42" s="1">
        <v>0.20969199999999999</v>
      </c>
      <c r="T42" s="1">
        <v>7.3922000000000002E-2</v>
      </c>
      <c r="U42" s="1">
        <v>0.22426499999999999</v>
      </c>
      <c r="V42" s="1">
        <v>0.36487000000000003</v>
      </c>
      <c r="W42" s="1">
        <v>6.9545999999999997E-2</v>
      </c>
      <c r="X42" s="1">
        <v>0.147531</v>
      </c>
      <c r="Y42" s="1">
        <v>0.40787600000000002</v>
      </c>
      <c r="Z42" s="1">
        <v>0.46028599999999997</v>
      </c>
      <c r="AA42" s="1">
        <v>0.33348299999999997</v>
      </c>
      <c r="AB42" s="1">
        <v>4.0515000000000002E-2</v>
      </c>
      <c r="AC42" s="1">
        <v>0.23637900000000001</v>
      </c>
      <c r="AD42" s="1">
        <v>0.156359</v>
      </c>
      <c r="AE42" s="1">
        <v>0.41886699999999999</v>
      </c>
      <c r="AF42" s="1">
        <v>0.596105</v>
      </c>
      <c r="AG42" s="1">
        <v>0.53967699999999996</v>
      </c>
      <c r="AH42" s="1">
        <v>0.45696199999999998</v>
      </c>
      <c r="AI42" s="1">
        <v>0.46322200000000002</v>
      </c>
      <c r="AJ42" s="1">
        <v>0.26046599999999998</v>
      </c>
      <c r="AK42" s="1">
        <v>0</v>
      </c>
      <c r="AL42" s="2">
        <v>8.9130000000000008E-3</v>
      </c>
      <c r="AM42" s="3">
        <v>0.200602</v>
      </c>
    </row>
    <row r="43" spans="1:39">
      <c r="A43" s="102">
        <v>92</v>
      </c>
      <c r="B43" s="41" t="s">
        <v>188</v>
      </c>
      <c r="C43" s="26">
        <v>0.20816499999999999</v>
      </c>
      <c r="D43" s="1">
        <v>0.28093200000000002</v>
      </c>
      <c r="E43" s="1">
        <v>0.176597</v>
      </c>
      <c r="F43" s="1">
        <v>9.4877000000000003E-2</v>
      </c>
      <c r="G43" s="1">
        <v>4.1020000000000001E-2</v>
      </c>
      <c r="H43" s="1">
        <v>7.0495000000000002E-2</v>
      </c>
      <c r="I43" s="1">
        <v>-1.6130000000000001E-3</v>
      </c>
      <c r="J43" s="1">
        <v>6.0217E-2</v>
      </c>
      <c r="K43" s="1">
        <v>3.8850999999999997E-2</v>
      </c>
      <c r="L43" s="1">
        <v>8.6787000000000003E-2</v>
      </c>
      <c r="M43" s="1">
        <v>0.142985</v>
      </c>
      <c r="N43" s="1">
        <v>0.19101099999999999</v>
      </c>
      <c r="O43" s="1">
        <v>4.7606999999999997E-2</v>
      </c>
      <c r="P43" s="1">
        <v>0.127917</v>
      </c>
      <c r="Q43" s="1">
        <v>-9.3132000000000006E-2</v>
      </c>
      <c r="R43" s="1">
        <v>-3.7331999999999997E-2</v>
      </c>
      <c r="S43" s="1">
        <v>-5.8187000000000003E-2</v>
      </c>
      <c r="T43" s="1">
        <v>6.0033999999999997E-2</v>
      </c>
      <c r="U43" s="1">
        <v>2.9936999999999998E-2</v>
      </c>
      <c r="V43" s="1">
        <v>1.8435E-2</v>
      </c>
      <c r="W43" s="1">
        <v>8.4094000000000002E-2</v>
      </c>
      <c r="X43" s="1">
        <v>0.17949100000000001</v>
      </c>
      <c r="Y43" s="1">
        <v>0.133577</v>
      </c>
      <c r="Z43" s="1">
        <v>9.2096999999999998E-2</v>
      </c>
      <c r="AA43" s="1">
        <v>0.23751900000000001</v>
      </c>
      <c r="AB43" s="1">
        <v>0.42378900000000003</v>
      </c>
      <c r="AC43" s="1">
        <v>7.6267000000000001E-2</v>
      </c>
      <c r="AD43" s="1">
        <v>0.1845</v>
      </c>
      <c r="AE43" s="1">
        <v>0</v>
      </c>
      <c r="AF43" s="1">
        <v>1.482E-3</v>
      </c>
      <c r="AG43" s="1">
        <v>1.3410999999999999E-2</v>
      </c>
      <c r="AH43" s="1">
        <v>3.7321E-2</v>
      </c>
      <c r="AI43" s="1">
        <v>-2.366E-2</v>
      </c>
      <c r="AJ43" s="1">
        <v>0.116073</v>
      </c>
      <c r="AK43" s="1">
        <v>0</v>
      </c>
      <c r="AL43" s="2">
        <v>0.35326600000000002</v>
      </c>
      <c r="AM43" s="3">
        <v>9.4523999999999997E-2</v>
      </c>
    </row>
    <row r="44" spans="1:39">
      <c r="A44" s="102">
        <v>93</v>
      </c>
      <c r="B44" s="41" t="s">
        <v>189</v>
      </c>
      <c r="C44" s="26">
        <v>0.15711600000000001</v>
      </c>
      <c r="D44" s="1">
        <v>0.12562200000000001</v>
      </c>
      <c r="E44" s="1">
        <v>0.12709000000000001</v>
      </c>
      <c r="F44" s="1">
        <v>0.112021</v>
      </c>
      <c r="G44" s="1">
        <v>6.2109999999999999E-2</v>
      </c>
      <c r="H44" s="1">
        <v>0.105796</v>
      </c>
      <c r="I44" s="1">
        <v>5.6254999999999999E-2</v>
      </c>
      <c r="J44" s="1">
        <v>9.9427000000000001E-2</v>
      </c>
      <c r="K44" s="1">
        <v>2.9291999999999999E-2</v>
      </c>
      <c r="L44" s="1">
        <v>0.112191</v>
      </c>
      <c r="M44" s="1">
        <v>6.9399000000000002E-2</v>
      </c>
      <c r="N44" s="1">
        <v>3.2161000000000002E-2</v>
      </c>
      <c r="O44" s="1">
        <v>8.1570000000000004E-2</v>
      </c>
      <c r="P44" s="1">
        <v>0.10446999999999999</v>
      </c>
      <c r="Q44" s="1">
        <v>0.24182100000000001</v>
      </c>
      <c r="R44" s="1">
        <v>0.171906</v>
      </c>
      <c r="S44" s="1">
        <v>0.201989</v>
      </c>
      <c r="T44" s="1">
        <v>8.8901999999999995E-2</v>
      </c>
      <c r="U44" s="1">
        <v>8.0301999999999998E-2</v>
      </c>
      <c r="V44" s="1">
        <v>4.0894E-2</v>
      </c>
      <c r="W44" s="1">
        <v>0.17385900000000001</v>
      </c>
      <c r="X44" s="1">
        <v>0.201511</v>
      </c>
      <c r="Y44" s="1">
        <v>7.6549000000000006E-2</v>
      </c>
      <c r="Z44" s="1">
        <v>8.9237999999999998E-2</v>
      </c>
      <c r="AA44" s="1">
        <v>7.5630000000000003E-2</v>
      </c>
      <c r="AB44" s="1">
        <v>0.335671</v>
      </c>
      <c r="AC44" s="1">
        <v>0.106264</v>
      </c>
      <c r="AD44" s="1">
        <v>0.14575299999999999</v>
      </c>
      <c r="AE44" s="1">
        <v>0.28444399999999997</v>
      </c>
      <c r="AF44" s="1">
        <v>0.182645</v>
      </c>
      <c r="AG44" s="1">
        <v>6.4659999999999995E-2</v>
      </c>
      <c r="AH44" s="1">
        <v>6.1427000000000002E-2</v>
      </c>
      <c r="AI44" s="1">
        <v>0.13519</v>
      </c>
      <c r="AJ44" s="1">
        <v>0.104519</v>
      </c>
      <c r="AK44" s="1">
        <v>0</v>
      </c>
      <c r="AL44" s="2">
        <v>4.9036000000000003E-2</v>
      </c>
      <c r="AM44" s="3">
        <v>0.11172</v>
      </c>
    </row>
    <row r="45" spans="1:39">
      <c r="A45" s="102">
        <v>94</v>
      </c>
      <c r="B45" s="41" t="s">
        <v>190</v>
      </c>
      <c r="C45" s="26">
        <v>4.0044999999999997E-2</v>
      </c>
      <c r="D45" s="1">
        <v>2.5973E-2</v>
      </c>
      <c r="E45" s="1">
        <v>4.8347000000000001E-2</v>
      </c>
      <c r="F45" s="1">
        <v>4.7670999999999998E-2</v>
      </c>
      <c r="G45" s="1">
        <v>0.15390599999999999</v>
      </c>
      <c r="H45" s="1">
        <v>4.8736000000000002E-2</v>
      </c>
      <c r="I45" s="1">
        <v>2.5037E-2</v>
      </c>
      <c r="J45" s="1">
        <v>1.7385000000000001E-2</v>
      </c>
      <c r="K45" s="1">
        <v>0.20610600000000001</v>
      </c>
      <c r="L45" s="1">
        <v>3.1149E-2</v>
      </c>
      <c r="M45" s="1">
        <v>1.524E-2</v>
      </c>
      <c r="N45" s="1">
        <v>5.4390000000000003E-3</v>
      </c>
      <c r="O45" s="1">
        <v>2.5638000000000001E-2</v>
      </c>
      <c r="P45" s="1">
        <v>1.1508000000000001E-2</v>
      </c>
      <c r="Q45" s="1">
        <v>1.1107000000000001E-2</v>
      </c>
      <c r="R45" s="1">
        <v>6.293E-3</v>
      </c>
      <c r="S45" s="1">
        <v>2.9513000000000001E-2</v>
      </c>
      <c r="T45" s="1">
        <v>6.11E-4</v>
      </c>
      <c r="U45" s="1">
        <v>4.2874000000000002E-2</v>
      </c>
      <c r="V45" s="1">
        <v>3.7346999999999998E-2</v>
      </c>
      <c r="W45" s="1">
        <v>2.9159999999999998E-2</v>
      </c>
      <c r="X45" s="1">
        <v>4.3227000000000002E-2</v>
      </c>
      <c r="Y45" s="1">
        <v>1.9092000000000001E-2</v>
      </c>
      <c r="Z45" s="1">
        <v>4.1494000000000003E-2</v>
      </c>
      <c r="AA45" s="1">
        <v>2.0317999999999999E-2</v>
      </c>
      <c r="AB45" s="1">
        <v>4.6883000000000001E-2</v>
      </c>
      <c r="AC45" s="1">
        <v>4.3152000000000003E-2</v>
      </c>
      <c r="AD45" s="1">
        <v>3.4026000000000001E-2</v>
      </c>
      <c r="AE45" s="1">
        <v>2.1080000000000001E-3</v>
      </c>
      <c r="AF45" s="1">
        <v>9.5589999999999998E-3</v>
      </c>
      <c r="AG45" s="1">
        <v>1.4203E-2</v>
      </c>
      <c r="AH45" s="1">
        <v>3.4516999999999999E-2</v>
      </c>
      <c r="AI45" s="1">
        <v>4.7418000000000002E-2</v>
      </c>
      <c r="AJ45" s="1">
        <v>4.0222000000000001E-2</v>
      </c>
      <c r="AK45" s="1">
        <v>0</v>
      </c>
      <c r="AL45" s="2">
        <v>1.7495E-2</v>
      </c>
      <c r="AM45" s="3">
        <v>3.6901000000000003E-2</v>
      </c>
    </row>
    <row r="46" spans="1:39">
      <c r="A46" s="102">
        <v>95</v>
      </c>
      <c r="B46" s="41" t="s">
        <v>191</v>
      </c>
      <c r="C46" s="26">
        <v>-4.9354000000000002E-2</v>
      </c>
      <c r="D46" s="1">
        <v>-5.1034000000000003E-2</v>
      </c>
      <c r="E46" s="1">
        <v>-5.5599999999999996E-4</v>
      </c>
      <c r="F46" s="1">
        <v>0</v>
      </c>
      <c r="G46" s="1">
        <v>-1.8190000000000001E-3</v>
      </c>
      <c r="H46" s="1">
        <v>0</v>
      </c>
      <c r="I46" s="1">
        <v>-1.5E-5</v>
      </c>
      <c r="J46" s="1">
        <v>0</v>
      </c>
      <c r="K46" s="1">
        <v>-3.47E-3</v>
      </c>
      <c r="L46" s="1">
        <v>0</v>
      </c>
      <c r="M46" s="1">
        <v>-1.9999999999999999E-6</v>
      </c>
      <c r="N46" s="1">
        <v>0</v>
      </c>
      <c r="O46" s="1">
        <v>0</v>
      </c>
      <c r="P46" s="1">
        <v>-3.9999999999999998E-6</v>
      </c>
      <c r="Q46" s="1">
        <v>-5.0000000000000004E-6</v>
      </c>
      <c r="R46" s="1">
        <v>0</v>
      </c>
      <c r="S46" s="1">
        <v>-1.4E-5</v>
      </c>
      <c r="T46" s="1">
        <v>-6.0000000000000002E-6</v>
      </c>
      <c r="U46" s="1">
        <v>0</v>
      </c>
      <c r="V46" s="1">
        <v>-4.4730000000000004E-3</v>
      </c>
      <c r="W46" s="1">
        <v>-8.5000000000000006E-5</v>
      </c>
      <c r="X46" s="1">
        <v>-4.6938000000000001E-2</v>
      </c>
      <c r="Y46" s="1">
        <v>0</v>
      </c>
      <c r="Z46" s="1">
        <v>-4.8799999999999999E-4</v>
      </c>
      <c r="AA46" s="1">
        <v>-1.6452000000000001E-2</v>
      </c>
      <c r="AB46" s="1">
        <v>-3.7199999999999999E-4</v>
      </c>
      <c r="AC46" s="1">
        <v>-3.026E-3</v>
      </c>
      <c r="AD46" s="1">
        <v>-9.0000000000000002E-6</v>
      </c>
      <c r="AE46" s="1">
        <v>0</v>
      </c>
      <c r="AF46" s="1">
        <v>-3.1700000000000001E-4</v>
      </c>
      <c r="AG46" s="1">
        <v>-1.1565000000000001E-2</v>
      </c>
      <c r="AH46" s="1">
        <v>-2.3453000000000002E-2</v>
      </c>
      <c r="AI46" s="1">
        <v>-4.3999999999999999E-5</v>
      </c>
      <c r="AJ46" s="1">
        <v>-3.0000000000000001E-6</v>
      </c>
      <c r="AK46" s="1">
        <v>0</v>
      </c>
      <c r="AL46" s="2">
        <v>-5.0499999999999998E-3</v>
      </c>
      <c r="AM46" s="3">
        <v>-2.9129999999999998E-3</v>
      </c>
    </row>
    <row r="47" spans="1:39">
      <c r="A47" s="105">
        <v>96</v>
      </c>
      <c r="B47" s="45" t="s">
        <v>192</v>
      </c>
      <c r="C47" s="46">
        <v>0.46001199999999998</v>
      </c>
      <c r="D47" s="47">
        <v>0.570137</v>
      </c>
      <c r="E47" s="47">
        <v>0.48953799999999997</v>
      </c>
      <c r="F47" s="47">
        <v>0.51363199999999998</v>
      </c>
      <c r="G47" s="47">
        <v>0.41820299999999999</v>
      </c>
      <c r="H47" s="47">
        <v>0.41369899999999998</v>
      </c>
      <c r="I47" s="47">
        <v>0.32378200000000001</v>
      </c>
      <c r="J47" s="47">
        <v>0.206897</v>
      </c>
      <c r="K47" s="47">
        <v>0.27954899999999999</v>
      </c>
      <c r="L47" s="47">
        <v>0.45327099999999998</v>
      </c>
      <c r="M47" s="47">
        <v>0.253969</v>
      </c>
      <c r="N47" s="47">
        <v>0.26096999999999998</v>
      </c>
      <c r="O47" s="47">
        <v>0.445212</v>
      </c>
      <c r="P47" s="47">
        <v>0.395845</v>
      </c>
      <c r="Q47" s="47">
        <v>0.42114299999999999</v>
      </c>
      <c r="R47" s="47">
        <v>0.37705100000000003</v>
      </c>
      <c r="S47" s="47">
        <v>0.387015</v>
      </c>
      <c r="T47" s="47">
        <v>0.23452500000000001</v>
      </c>
      <c r="U47" s="47">
        <v>0.39385399999999998</v>
      </c>
      <c r="V47" s="47">
        <v>0.477522</v>
      </c>
      <c r="W47" s="47">
        <v>0.36437700000000001</v>
      </c>
      <c r="X47" s="47">
        <v>0.53801399999999999</v>
      </c>
      <c r="Y47" s="47">
        <v>0.66197799999999996</v>
      </c>
      <c r="Z47" s="47">
        <v>0.70593600000000001</v>
      </c>
      <c r="AA47" s="47">
        <v>0.68148200000000003</v>
      </c>
      <c r="AB47" s="47">
        <v>0.85026999999999997</v>
      </c>
      <c r="AC47" s="47">
        <v>0.47875600000000001</v>
      </c>
      <c r="AD47" s="47">
        <v>0.53522199999999998</v>
      </c>
      <c r="AE47" s="47">
        <v>0.71802100000000002</v>
      </c>
      <c r="AF47" s="47">
        <v>0.79669699999999999</v>
      </c>
      <c r="AG47" s="47">
        <v>0.63212400000000002</v>
      </c>
      <c r="AH47" s="47">
        <v>0.60416000000000003</v>
      </c>
      <c r="AI47" s="47">
        <v>0.637602</v>
      </c>
      <c r="AJ47" s="47">
        <v>0.54392799999999997</v>
      </c>
      <c r="AK47" s="47">
        <v>0</v>
      </c>
      <c r="AL47" s="48">
        <v>0.42782599999999998</v>
      </c>
      <c r="AM47" s="49">
        <v>0.453905</v>
      </c>
    </row>
    <row r="48" spans="1:39">
      <c r="A48" s="105">
        <v>97</v>
      </c>
      <c r="B48" s="45" t="s">
        <v>193</v>
      </c>
      <c r="C48" s="46">
        <v>1</v>
      </c>
      <c r="D48" s="47">
        <v>1</v>
      </c>
      <c r="E48" s="47">
        <v>1</v>
      </c>
      <c r="F48" s="47">
        <v>1</v>
      </c>
      <c r="G48" s="47">
        <v>1</v>
      </c>
      <c r="H48" s="47">
        <v>1</v>
      </c>
      <c r="I48" s="47">
        <v>1</v>
      </c>
      <c r="J48" s="47">
        <v>1</v>
      </c>
      <c r="K48" s="47">
        <v>1</v>
      </c>
      <c r="L48" s="47">
        <v>1</v>
      </c>
      <c r="M48" s="47">
        <v>1</v>
      </c>
      <c r="N48" s="47">
        <v>1</v>
      </c>
      <c r="O48" s="47">
        <v>1</v>
      </c>
      <c r="P48" s="47">
        <v>1</v>
      </c>
      <c r="Q48" s="47">
        <v>1</v>
      </c>
      <c r="R48" s="47">
        <v>1</v>
      </c>
      <c r="S48" s="47">
        <v>1</v>
      </c>
      <c r="T48" s="47">
        <v>1</v>
      </c>
      <c r="U48" s="47">
        <v>1</v>
      </c>
      <c r="V48" s="47">
        <v>1</v>
      </c>
      <c r="W48" s="47">
        <v>1</v>
      </c>
      <c r="X48" s="47">
        <v>1</v>
      </c>
      <c r="Y48" s="47">
        <v>1</v>
      </c>
      <c r="Z48" s="47">
        <v>1</v>
      </c>
      <c r="AA48" s="47">
        <v>1</v>
      </c>
      <c r="AB48" s="47">
        <v>1</v>
      </c>
      <c r="AC48" s="47">
        <v>1</v>
      </c>
      <c r="AD48" s="47">
        <v>1</v>
      </c>
      <c r="AE48" s="47">
        <v>1</v>
      </c>
      <c r="AF48" s="47">
        <v>1</v>
      </c>
      <c r="AG48" s="47">
        <v>1</v>
      </c>
      <c r="AH48" s="47">
        <v>1</v>
      </c>
      <c r="AI48" s="47">
        <v>1</v>
      </c>
      <c r="AJ48" s="47">
        <v>1</v>
      </c>
      <c r="AK48" s="47">
        <v>1</v>
      </c>
      <c r="AL48" s="48">
        <v>1</v>
      </c>
      <c r="AM48" s="49">
        <v>1</v>
      </c>
    </row>
    <row r="49" spans="1:39">
      <c r="B49" s="31" t="s">
        <v>473</v>
      </c>
      <c r="C49" s="503">
        <v>8.9952000000000004E-2</v>
      </c>
      <c r="D49" s="503">
        <v>0.16070799999999999</v>
      </c>
      <c r="E49" s="503">
        <v>0.103532</v>
      </c>
      <c r="F49" s="503">
        <v>0.165052</v>
      </c>
      <c r="G49" s="503">
        <v>0.12928799999999999</v>
      </c>
      <c r="H49" s="503">
        <v>0.14915700000000001</v>
      </c>
      <c r="I49" s="503">
        <v>0.194525</v>
      </c>
      <c r="J49" s="503">
        <v>1.8509999999999999E-2</v>
      </c>
      <c r="K49" s="503">
        <v>4.1359999999999999E-3</v>
      </c>
      <c r="L49" s="503">
        <v>0.17314299999999999</v>
      </c>
      <c r="M49" s="503">
        <v>1.3806000000000001E-2</v>
      </c>
      <c r="N49" s="503">
        <v>1.2189999999999999E-2</v>
      </c>
      <c r="O49" s="503">
        <v>0.23002</v>
      </c>
      <c r="P49" s="503">
        <v>0.118018</v>
      </c>
      <c r="Q49" s="503">
        <v>0.19923299999999999</v>
      </c>
      <c r="R49" s="503">
        <v>0.18272099999999999</v>
      </c>
      <c r="S49" s="503">
        <v>0.17472099999999999</v>
      </c>
      <c r="T49" s="503">
        <v>6.1691000000000003E-2</v>
      </c>
      <c r="U49" s="503">
        <v>0.18989900000000001</v>
      </c>
      <c r="V49" s="503">
        <v>0.31272</v>
      </c>
      <c r="W49" s="503">
        <v>5.4851999999999998E-2</v>
      </c>
      <c r="X49" s="503">
        <v>0.118578</v>
      </c>
      <c r="Y49" s="503">
        <v>0.35724899999999998</v>
      </c>
      <c r="Z49" s="503">
        <v>0.39585700000000001</v>
      </c>
      <c r="AA49" s="503">
        <v>0.25915300000000002</v>
      </c>
      <c r="AB49" s="503">
        <v>3.6623999999999997E-2</v>
      </c>
      <c r="AC49" s="503">
        <v>0.19969700000000001</v>
      </c>
      <c r="AD49" s="503">
        <v>0.133241</v>
      </c>
      <c r="AE49" s="503">
        <v>0.31210900000000003</v>
      </c>
      <c r="AF49" s="503">
        <v>0.46802899999999997</v>
      </c>
      <c r="AG49" s="503">
        <v>0.46090799999999998</v>
      </c>
      <c r="AH49" s="503">
        <v>0.41361999999999999</v>
      </c>
      <c r="AI49" s="503">
        <v>0.404308</v>
      </c>
      <c r="AJ49" s="503">
        <v>0.232407</v>
      </c>
      <c r="AK49" s="503">
        <v>0</v>
      </c>
      <c r="AL49" s="503">
        <v>7.4510000000000002E-3</v>
      </c>
      <c r="AM49" s="503">
        <v>0.16825100000000001</v>
      </c>
    </row>
    <row r="50" spans="1:39">
      <c r="A50" s="31" t="s">
        <v>74</v>
      </c>
    </row>
    <row r="51" spans="1:39">
      <c r="A51" s="32"/>
      <c r="B51" s="33"/>
      <c r="C51" s="93">
        <v>1</v>
      </c>
      <c r="D51" s="94">
        <v>2</v>
      </c>
      <c r="E51" s="94">
        <v>3</v>
      </c>
      <c r="F51" s="94">
        <v>4</v>
      </c>
      <c r="G51" s="94">
        <v>5</v>
      </c>
      <c r="H51" s="94">
        <v>6</v>
      </c>
      <c r="I51" s="94">
        <v>7</v>
      </c>
      <c r="J51" s="94">
        <v>8</v>
      </c>
      <c r="K51" s="94">
        <v>9</v>
      </c>
      <c r="L51" s="94">
        <v>10</v>
      </c>
      <c r="M51" s="94">
        <v>11</v>
      </c>
      <c r="N51" s="94">
        <v>12</v>
      </c>
      <c r="O51" s="94">
        <v>13</v>
      </c>
      <c r="P51" s="94">
        <v>14</v>
      </c>
      <c r="Q51" s="94">
        <v>15</v>
      </c>
      <c r="R51" s="94">
        <v>16</v>
      </c>
      <c r="S51" s="94">
        <v>17</v>
      </c>
      <c r="T51" s="94">
        <v>18</v>
      </c>
      <c r="U51" s="94">
        <v>19</v>
      </c>
      <c r="V51" s="94">
        <v>20</v>
      </c>
      <c r="W51" s="94">
        <v>21</v>
      </c>
      <c r="X51" s="94">
        <v>22</v>
      </c>
      <c r="Y51" s="94">
        <v>23</v>
      </c>
      <c r="Z51" s="94">
        <v>24</v>
      </c>
      <c r="AA51" s="94">
        <v>25</v>
      </c>
      <c r="AB51" s="94">
        <v>26</v>
      </c>
      <c r="AC51" s="94">
        <v>27</v>
      </c>
      <c r="AD51" s="94">
        <v>28</v>
      </c>
      <c r="AE51" s="94">
        <v>29</v>
      </c>
      <c r="AF51" s="94">
        <v>30</v>
      </c>
      <c r="AG51" s="94">
        <v>31</v>
      </c>
      <c r="AH51" s="94">
        <v>32</v>
      </c>
      <c r="AI51" s="94">
        <v>33</v>
      </c>
      <c r="AJ51" s="94">
        <v>34</v>
      </c>
      <c r="AK51" s="94">
        <v>35</v>
      </c>
      <c r="AL51" s="95">
        <v>36</v>
      </c>
      <c r="AM51" s="63"/>
    </row>
    <row r="52" spans="1:39" ht="33.75">
      <c r="A52" s="34"/>
      <c r="B52" s="35"/>
      <c r="C52" s="36" t="s">
        <v>0</v>
      </c>
      <c r="D52" s="37" t="s">
        <v>1</v>
      </c>
      <c r="E52" s="37" t="s">
        <v>2</v>
      </c>
      <c r="F52" s="37" t="s">
        <v>3</v>
      </c>
      <c r="G52" s="37" t="s">
        <v>4</v>
      </c>
      <c r="H52" s="37" t="s">
        <v>5</v>
      </c>
      <c r="I52" s="37" t="s">
        <v>6</v>
      </c>
      <c r="J52" s="37" t="s">
        <v>7</v>
      </c>
      <c r="K52" s="37" t="s">
        <v>8</v>
      </c>
      <c r="L52" s="37" t="s">
        <v>9</v>
      </c>
      <c r="M52" s="37" t="s">
        <v>10</v>
      </c>
      <c r="N52" s="37" t="s">
        <v>11</v>
      </c>
      <c r="O52" s="37" t="s">
        <v>12</v>
      </c>
      <c r="P52" s="37" t="s">
        <v>13</v>
      </c>
      <c r="Q52" s="37" t="s">
        <v>16</v>
      </c>
      <c r="R52" s="37" t="s">
        <v>14</v>
      </c>
      <c r="S52" s="37" t="s">
        <v>15</v>
      </c>
      <c r="T52" s="37" t="s">
        <v>17</v>
      </c>
      <c r="U52" s="37" t="s">
        <v>18</v>
      </c>
      <c r="V52" s="37" t="s">
        <v>19</v>
      </c>
      <c r="W52" s="37" t="s">
        <v>20</v>
      </c>
      <c r="X52" s="37" t="s">
        <v>168</v>
      </c>
      <c r="Y52" s="37" t="s">
        <v>169</v>
      </c>
      <c r="Z52" s="37" t="s">
        <v>21</v>
      </c>
      <c r="AA52" s="37" t="s">
        <v>22</v>
      </c>
      <c r="AB52" s="37" t="s">
        <v>23</v>
      </c>
      <c r="AC52" s="37" t="s">
        <v>24</v>
      </c>
      <c r="AD52" s="37" t="s">
        <v>25</v>
      </c>
      <c r="AE52" s="37" t="s">
        <v>26</v>
      </c>
      <c r="AF52" s="37" t="s">
        <v>27</v>
      </c>
      <c r="AG52" s="37" t="s">
        <v>172</v>
      </c>
      <c r="AH52" s="37" t="s">
        <v>173</v>
      </c>
      <c r="AI52" s="37" t="s">
        <v>28</v>
      </c>
      <c r="AJ52" s="37" t="s">
        <v>29</v>
      </c>
      <c r="AK52" s="37" t="s">
        <v>30</v>
      </c>
      <c r="AL52" s="38" t="s">
        <v>31</v>
      </c>
      <c r="AM52" s="97" t="s">
        <v>73</v>
      </c>
    </row>
    <row r="53" spans="1:39">
      <c r="A53" s="55" t="s">
        <v>75</v>
      </c>
      <c r="B53" s="45"/>
      <c r="C53" s="55">
        <f t="array" ref="C53:AL53">TRANSPOSE(計算!D5:D40)</f>
        <v>0</v>
      </c>
      <c r="D53" s="62">
        <v>0</v>
      </c>
      <c r="E53" s="62">
        <v>0</v>
      </c>
      <c r="F53" s="62">
        <v>0</v>
      </c>
      <c r="G53" s="62">
        <v>0</v>
      </c>
      <c r="H53" s="62">
        <v>0</v>
      </c>
      <c r="I53" s="62">
        <v>0</v>
      </c>
      <c r="J53" s="62">
        <v>0</v>
      </c>
      <c r="K53" s="62">
        <v>0</v>
      </c>
      <c r="L53" s="62">
        <v>0</v>
      </c>
      <c r="M53" s="62">
        <v>0</v>
      </c>
      <c r="N53" s="62">
        <v>0</v>
      </c>
      <c r="O53" s="62">
        <v>0</v>
      </c>
      <c r="P53" s="62">
        <v>0</v>
      </c>
      <c r="Q53" s="62">
        <v>0</v>
      </c>
      <c r="R53" s="62">
        <v>0</v>
      </c>
      <c r="S53" s="62">
        <v>0</v>
      </c>
      <c r="T53" s="62">
        <v>0</v>
      </c>
      <c r="U53" s="62">
        <v>0</v>
      </c>
      <c r="V53" s="62">
        <v>0</v>
      </c>
      <c r="W53" s="62">
        <v>0</v>
      </c>
      <c r="X53" s="62">
        <v>0</v>
      </c>
      <c r="Y53" s="62">
        <v>0</v>
      </c>
      <c r="Z53" s="62">
        <v>0</v>
      </c>
      <c r="AA53" s="62">
        <v>0</v>
      </c>
      <c r="AB53" s="62">
        <v>0</v>
      </c>
      <c r="AC53" s="62">
        <v>0</v>
      </c>
      <c r="AD53" s="62">
        <v>0</v>
      </c>
      <c r="AE53" s="62">
        <v>0</v>
      </c>
      <c r="AF53" s="62">
        <v>0</v>
      </c>
      <c r="AG53" s="62">
        <v>0</v>
      </c>
      <c r="AH53" s="62">
        <v>0</v>
      </c>
      <c r="AI53" s="62">
        <v>0</v>
      </c>
      <c r="AJ53" s="62">
        <v>0</v>
      </c>
      <c r="AK53" s="62">
        <v>0</v>
      </c>
      <c r="AL53" s="45">
        <v>0</v>
      </c>
      <c r="AM53" s="66">
        <f>SUM(C53:AL53)</f>
        <v>0</v>
      </c>
    </row>
    <row r="54" spans="1:39">
      <c r="A54" s="101">
        <v>1</v>
      </c>
      <c r="B54" s="33" t="s">
        <v>0</v>
      </c>
      <c r="C54" s="89">
        <f>+C$53*C4</f>
        <v>0</v>
      </c>
      <c r="D54" s="89">
        <f t="shared" ref="D54:AL54" si="0">+D$53*D4</f>
        <v>0</v>
      </c>
      <c r="E54" s="89">
        <f t="shared" si="0"/>
        <v>0</v>
      </c>
      <c r="F54" s="89">
        <f t="shared" si="0"/>
        <v>0</v>
      </c>
      <c r="G54" s="89">
        <f>+G$53*G4</f>
        <v>0</v>
      </c>
      <c r="H54" s="89">
        <f t="shared" si="0"/>
        <v>0</v>
      </c>
      <c r="I54" s="89">
        <f t="shared" si="0"/>
        <v>0</v>
      </c>
      <c r="J54" s="89">
        <f t="shared" si="0"/>
        <v>0</v>
      </c>
      <c r="K54" s="89">
        <f t="shared" si="0"/>
        <v>0</v>
      </c>
      <c r="L54" s="89">
        <f t="shared" si="0"/>
        <v>0</v>
      </c>
      <c r="M54" s="89">
        <f t="shared" si="0"/>
        <v>0</v>
      </c>
      <c r="N54" s="89">
        <f t="shared" si="0"/>
        <v>0</v>
      </c>
      <c r="O54" s="89">
        <f t="shared" si="0"/>
        <v>0</v>
      </c>
      <c r="P54" s="89">
        <f t="shared" si="0"/>
        <v>0</v>
      </c>
      <c r="Q54" s="89">
        <f t="shared" si="0"/>
        <v>0</v>
      </c>
      <c r="R54" s="89">
        <f t="shared" si="0"/>
        <v>0</v>
      </c>
      <c r="S54" s="89">
        <f t="shared" si="0"/>
        <v>0</v>
      </c>
      <c r="T54" s="89">
        <f t="shared" si="0"/>
        <v>0</v>
      </c>
      <c r="U54" s="89">
        <f t="shared" si="0"/>
        <v>0</v>
      </c>
      <c r="V54" s="89">
        <f t="shared" si="0"/>
        <v>0</v>
      </c>
      <c r="W54" s="89">
        <f t="shared" si="0"/>
        <v>0</v>
      </c>
      <c r="X54" s="89">
        <f t="shared" si="0"/>
        <v>0</v>
      </c>
      <c r="Y54" s="89">
        <f t="shared" si="0"/>
        <v>0</v>
      </c>
      <c r="Z54" s="89">
        <f t="shared" si="0"/>
        <v>0</v>
      </c>
      <c r="AA54" s="89">
        <f t="shared" si="0"/>
        <v>0</v>
      </c>
      <c r="AB54" s="89">
        <f t="shared" si="0"/>
        <v>0</v>
      </c>
      <c r="AC54" s="89">
        <f t="shared" si="0"/>
        <v>0</v>
      </c>
      <c r="AD54" s="89">
        <f t="shared" si="0"/>
        <v>0</v>
      </c>
      <c r="AE54" s="89">
        <f t="shared" si="0"/>
        <v>0</v>
      </c>
      <c r="AF54" s="89">
        <f t="shared" si="0"/>
        <v>0</v>
      </c>
      <c r="AG54" s="89">
        <f t="shared" si="0"/>
        <v>0</v>
      </c>
      <c r="AH54" s="89">
        <f t="shared" si="0"/>
        <v>0</v>
      </c>
      <c r="AI54" s="89">
        <f t="shared" si="0"/>
        <v>0</v>
      </c>
      <c r="AJ54" s="89">
        <f t="shared" si="0"/>
        <v>0</v>
      </c>
      <c r="AK54" s="89">
        <f>+AK$53*AK4</f>
        <v>0</v>
      </c>
      <c r="AL54" s="41">
        <f t="shared" si="0"/>
        <v>0</v>
      </c>
      <c r="AM54" s="63">
        <f>SUM(C54:AL54)</f>
        <v>0</v>
      </c>
    </row>
    <row r="55" spans="1:39">
      <c r="A55" s="102">
        <v>2</v>
      </c>
      <c r="B55" s="41" t="s">
        <v>1</v>
      </c>
      <c r="C55" s="89">
        <f t="shared" ref="C55:AL62" si="1">+C$53*C5</f>
        <v>0</v>
      </c>
      <c r="D55" s="89">
        <f t="shared" si="1"/>
        <v>0</v>
      </c>
      <c r="E55" s="89">
        <f t="shared" si="1"/>
        <v>0</v>
      </c>
      <c r="F55" s="89">
        <f t="shared" si="1"/>
        <v>0</v>
      </c>
      <c r="G55" s="89">
        <f t="shared" si="1"/>
        <v>0</v>
      </c>
      <c r="H55" s="89">
        <f t="shared" si="1"/>
        <v>0</v>
      </c>
      <c r="I55" s="89">
        <f t="shared" si="1"/>
        <v>0</v>
      </c>
      <c r="J55" s="89">
        <f t="shared" si="1"/>
        <v>0</v>
      </c>
      <c r="K55" s="89">
        <f t="shared" si="1"/>
        <v>0</v>
      </c>
      <c r="L55" s="89">
        <f t="shared" si="1"/>
        <v>0</v>
      </c>
      <c r="M55" s="89">
        <f t="shared" si="1"/>
        <v>0</v>
      </c>
      <c r="N55" s="89">
        <f t="shared" si="1"/>
        <v>0</v>
      </c>
      <c r="O55" s="89">
        <f t="shared" si="1"/>
        <v>0</v>
      </c>
      <c r="P55" s="89">
        <f t="shared" si="1"/>
        <v>0</v>
      </c>
      <c r="Q55" s="89">
        <f t="shared" si="1"/>
        <v>0</v>
      </c>
      <c r="R55" s="89">
        <f t="shared" si="1"/>
        <v>0</v>
      </c>
      <c r="S55" s="89">
        <f t="shared" si="1"/>
        <v>0</v>
      </c>
      <c r="T55" s="89">
        <f t="shared" si="1"/>
        <v>0</v>
      </c>
      <c r="U55" s="89">
        <f t="shared" si="1"/>
        <v>0</v>
      </c>
      <c r="V55" s="89">
        <f t="shared" si="1"/>
        <v>0</v>
      </c>
      <c r="W55" s="89">
        <f t="shared" si="1"/>
        <v>0</v>
      </c>
      <c r="X55" s="89">
        <f t="shared" si="1"/>
        <v>0</v>
      </c>
      <c r="Y55" s="89">
        <f t="shared" si="1"/>
        <v>0</v>
      </c>
      <c r="Z55" s="89">
        <f t="shared" si="1"/>
        <v>0</v>
      </c>
      <c r="AA55" s="89">
        <f t="shared" si="1"/>
        <v>0</v>
      </c>
      <c r="AB55" s="89">
        <f t="shared" si="1"/>
        <v>0</v>
      </c>
      <c r="AC55" s="89">
        <f t="shared" si="1"/>
        <v>0</v>
      </c>
      <c r="AD55" s="89">
        <f t="shared" si="1"/>
        <v>0</v>
      </c>
      <c r="AE55" s="89">
        <f t="shared" si="1"/>
        <v>0</v>
      </c>
      <c r="AF55" s="89">
        <f t="shared" si="1"/>
        <v>0</v>
      </c>
      <c r="AG55" s="89">
        <f t="shared" si="1"/>
        <v>0</v>
      </c>
      <c r="AH55" s="89">
        <f t="shared" si="1"/>
        <v>0</v>
      </c>
      <c r="AI55" s="89">
        <f t="shared" si="1"/>
        <v>0</v>
      </c>
      <c r="AJ55" s="89">
        <f t="shared" si="1"/>
        <v>0</v>
      </c>
      <c r="AK55" s="89">
        <f t="shared" si="1"/>
        <v>0</v>
      </c>
      <c r="AL55" s="41">
        <f t="shared" si="1"/>
        <v>0</v>
      </c>
      <c r="AM55" s="60">
        <f t="shared" ref="AM55:AM89" si="2">SUM(C55:AL55)</f>
        <v>0</v>
      </c>
    </row>
    <row r="56" spans="1:39">
      <c r="A56" s="102">
        <v>3</v>
      </c>
      <c r="B56" s="41" t="s">
        <v>2</v>
      </c>
      <c r="C56" s="89">
        <f t="shared" si="1"/>
        <v>0</v>
      </c>
      <c r="D56" s="89">
        <f t="shared" si="1"/>
        <v>0</v>
      </c>
      <c r="E56" s="89">
        <f t="shared" si="1"/>
        <v>0</v>
      </c>
      <c r="F56" s="89">
        <f t="shared" si="1"/>
        <v>0</v>
      </c>
      <c r="G56" s="89">
        <f t="shared" si="1"/>
        <v>0</v>
      </c>
      <c r="H56" s="89">
        <f t="shared" si="1"/>
        <v>0</v>
      </c>
      <c r="I56" s="89">
        <f t="shared" si="1"/>
        <v>0</v>
      </c>
      <c r="J56" s="89">
        <f t="shared" si="1"/>
        <v>0</v>
      </c>
      <c r="K56" s="89">
        <f t="shared" si="1"/>
        <v>0</v>
      </c>
      <c r="L56" s="89">
        <f t="shared" si="1"/>
        <v>0</v>
      </c>
      <c r="M56" s="89">
        <f t="shared" si="1"/>
        <v>0</v>
      </c>
      <c r="N56" s="89">
        <f t="shared" si="1"/>
        <v>0</v>
      </c>
      <c r="O56" s="89">
        <f t="shared" si="1"/>
        <v>0</v>
      </c>
      <c r="P56" s="89">
        <f t="shared" si="1"/>
        <v>0</v>
      </c>
      <c r="Q56" s="89">
        <f t="shared" si="1"/>
        <v>0</v>
      </c>
      <c r="R56" s="89">
        <f t="shared" si="1"/>
        <v>0</v>
      </c>
      <c r="S56" s="89">
        <f t="shared" si="1"/>
        <v>0</v>
      </c>
      <c r="T56" s="89">
        <f t="shared" si="1"/>
        <v>0</v>
      </c>
      <c r="U56" s="89">
        <f t="shared" si="1"/>
        <v>0</v>
      </c>
      <c r="V56" s="89">
        <f t="shared" si="1"/>
        <v>0</v>
      </c>
      <c r="W56" s="89">
        <f t="shared" si="1"/>
        <v>0</v>
      </c>
      <c r="X56" s="89">
        <f t="shared" si="1"/>
        <v>0</v>
      </c>
      <c r="Y56" s="89">
        <f t="shared" si="1"/>
        <v>0</v>
      </c>
      <c r="Z56" s="89">
        <f t="shared" si="1"/>
        <v>0</v>
      </c>
      <c r="AA56" s="89">
        <f t="shared" si="1"/>
        <v>0</v>
      </c>
      <c r="AB56" s="89">
        <f t="shared" si="1"/>
        <v>0</v>
      </c>
      <c r="AC56" s="89">
        <f t="shared" si="1"/>
        <v>0</v>
      </c>
      <c r="AD56" s="89">
        <f t="shared" si="1"/>
        <v>0</v>
      </c>
      <c r="AE56" s="89">
        <f t="shared" si="1"/>
        <v>0</v>
      </c>
      <c r="AF56" s="89">
        <f t="shared" si="1"/>
        <v>0</v>
      </c>
      <c r="AG56" s="89">
        <f t="shared" si="1"/>
        <v>0</v>
      </c>
      <c r="AH56" s="89">
        <f t="shared" si="1"/>
        <v>0</v>
      </c>
      <c r="AI56" s="89">
        <f t="shared" si="1"/>
        <v>0</v>
      </c>
      <c r="AJ56" s="89">
        <f t="shared" si="1"/>
        <v>0</v>
      </c>
      <c r="AK56" s="89">
        <f t="shared" si="1"/>
        <v>0</v>
      </c>
      <c r="AL56" s="41">
        <f t="shared" si="1"/>
        <v>0</v>
      </c>
      <c r="AM56" s="60">
        <f t="shared" si="2"/>
        <v>0</v>
      </c>
    </row>
    <row r="57" spans="1:39">
      <c r="A57" s="102">
        <v>6</v>
      </c>
      <c r="B57" s="41" t="s">
        <v>3</v>
      </c>
      <c r="C57" s="89">
        <f t="shared" si="1"/>
        <v>0</v>
      </c>
      <c r="D57" s="89">
        <f t="shared" si="1"/>
        <v>0</v>
      </c>
      <c r="E57" s="89">
        <f t="shared" si="1"/>
        <v>0</v>
      </c>
      <c r="F57" s="89">
        <f t="shared" si="1"/>
        <v>0</v>
      </c>
      <c r="G57" s="89">
        <f t="shared" si="1"/>
        <v>0</v>
      </c>
      <c r="H57" s="89">
        <f t="shared" si="1"/>
        <v>0</v>
      </c>
      <c r="I57" s="89">
        <f t="shared" si="1"/>
        <v>0</v>
      </c>
      <c r="J57" s="89">
        <f t="shared" si="1"/>
        <v>0</v>
      </c>
      <c r="K57" s="89">
        <f t="shared" si="1"/>
        <v>0</v>
      </c>
      <c r="L57" s="89">
        <f t="shared" si="1"/>
        <v>0</v>
      </c>
      <c r="M57" s="89">
        <f t="shared" si="1"/>
        <v>0</v>
      </c>
      <c r="N57" s="89">
        <f t="shared" si="1"/>
        <v>0</v>
      </c>
      <c r="O57" s="89">
        <f t="shared" si="1"/>
        <v>0</v>
      </c>
      <c r="P57" s="89">
        <f t="shared" si="1"/>
        <v>0</v>
      </c>
      <c r="Q57" s="89">
        <f t="shared" si="1"/>
        <v>0</v>
      </c>
      <c r="R57" s="89">
        <f t="shared" si="1"/>
        <v>0</v>
      </c>
      <c r="S57" s="89">
        <f t="shared" si="1"/>
        <v>0</v>
      </c>
      <c r="T57" s="89">
        <f t="shared" si="1"/>
        <v>0</v>
      </c>
      <c r="U57" s="89">
        <f t="shared" si="1"/>
        <v>0</v>
      </c>
      <c r="V57" s="89">
        <f t="shared" si="1"/>
        <v>0</v>
      </c>
      <c r="W57" s="89">
        <f t="shared" si="1"/>
        <v>0</v>
      </c>
      <c r="X57" s="89">
        <f t="shared" si="1"/>
        <v>0</v>
      </c>
      <c r="Y57" s="89">
        <f t="shared" si="1"/>
        <v>0</v>
      </c>
      <c r="Z57" s="89">
        <f t="shared" si="1"/>
        <v>0</v>
      </c>
      <c r="AA57" s="89">
        <f t="shared" si="1"/>
        <v>0</v>
      </c>
      <c r="AB57" s="89">
        <f t="shared" si="1"/>
        <v>0</v>
      </c>
      <c r="AC57" s="89">
        <f t="shared" si="1"/>
        <v>0</v>
      </c>
      <c r="AD57" s="89">
        <f t="shared" si="1"/>
        <v>0</v>
      </c>
      <c r="AE57" s="89">
        <f t="shared" si="1"/>
        <v>0</v>
      </c>
      <c r="AF57" s="89">
        <f t="shared" si="1"/>
        <v>0</v>
      </c>
      <c r="AG57" s="89">
        <f t="shared" si="1"/>
        <v>0</v>
      </c>
      <c r="AH57" s="89">
        <f t="shared" si="1"/>
        <v>0</v>
      </c>
      <c r="AI57" s="89">
        <f t="shared" si="1"/>
        <v>0</v>
      </c>
      <c r="AJ57" s="89">
        <f t="shared" si="1"/>
        <v>0</v>
      </c>
      <c r="AK57" s="89">
        <f t="shared" si="1"/>
        <v>0</v>
      </c>
      <c r="AL57" s="41">
        <f t="shared" si="1"/>
        <v>0</v>
      </c>
      <c r="AM57" s="60">
        <f t="shared" si="2"/>
        <v>0</v>
      </c>
    </row>
    <row r="58" spans="1:39">
      <c r="A58" s="103">
        <v>11</v>
      </c>
      <c r="B58" s="42" t="s">
        <v>4</v>
      </c>
      <c r="C58" s="89">
        <f t="shared" si="1"/>
        <v>0</v>
      </c>
      <c r="D58" s="89">
        <f t="shared" si="1"/>
        <v>0</v>
      </c>
      <c r="E58" s="89">
        <f t="shared" si="1"/>
        <v>0</v>
      </c>
      <c r="F58" s="89">
        <f t="shared" si="1"/>
        <v>0</v>
      </c>
      <c r="G58" s="89">
        <f t="shared" si="1"/>
        <v>0</v>
      </c>
      <c r="H58" s="89">
        <f t="shared" si="1"/>
        <v>0</v>
      </c>
      <c r="I58" s="89">
        <f t="shared" si="1"/>
        <v>0</v>
      </c>
      <c r="J58" s="89">
        <f t="shared" si="1"/>
        <v>0</v>
      </c>
      <c r="K58" s="89">
        <f t="shared" si="1"/>
        <v>0</v>
      </c>
      <c r="L58" s="89">
        <f t="shared" si="1"/>
        <v>0</v>
      </c>
      <c r="M58" s="89">
        <f t="shared" si="1"/>
        <v>0</v>
      </c>
      <c r="N58" s="89">
        <f t="shared" si="1"/>
        <v>0</v>
      </c>
      <c r="O58" s="89">
        <f t="shared" si="1"/>
        <v>0</v>
      </c>
      <c r="P58" s="89">
        <f t="shared" si="1"/>
        <v>0</v>
      </c>
      <c r="Q58" s="89">
        <f t="shared" si="1"/>
        <v>0</v>
      </c>
      <c r="R58" s="89">
        <f t="shared" si="1"/>
        <v>0</v>
      </c>
      <c r="S58" s="89">
        <f t="shared" si="1"/>
        <v>0</v>
      </c>
      <c r="T58" s="89">
        <f t="shared" si="1"/>
        <v>0</v>
      </c>
      <c r="U58" s="89">
        <f t="shared" si="1"/>
        <v>0</v>
      </c>
      <c r="V58" s="89">
        <f t="shared" si="1"/>
        <v>0</v>
      </c>
      <c r="W58" s="89">
        <f t="shared" si="1"/>
        <v>0</v>
      </c>
      <c r="X58" s="89">
        <f t="shared" si="1"/>
        <v>0</v>
      </c>
      <c r="Y58" s="89">
        <f t="shared" si="1"/>
        <v>0</v>
      </c>
      <c r="Z58" s="89">
        <f t="shared" si="1"/>
        <v>0</v>
      </c>
      <c r="AA58" s="89">
        <f t="shared" si="1"/>
        <v>0</v>
      </c>
      <c r="AB58" s="89">
        <f t="shared" si="1"/>
        <v>0</v>
      </c>
      <c r="AC58" s="89">
        <f t="shared" si="1"/>
        <v>0</v>
      </c>
      <c r="AD58" s="89">
        <f t="shared" si="1"/>
        <v>0</v>
      </c>
      <c r="AE58" s="89">
        <f t="shared" si="1"/>
        <v>0</v>
      </c>
      <c r="AF58" s="89">
        <f t="shared" si="1"/>
        <v>0</v>
      </c>
      <c r="AG58" s="89">
        <f t="shared" si="1"/>
        <v>0</v>
      </c>
      <c r="AH58" s="89">
        <f t="shared" si="1"/>
        <v>0</v>
      </c>
      <c r="AI58" s="89">
        <f t="shared" si="1"/>
        <v>0</v>
      </c>
      <c r="AJ58" s="89">
        <f t="shared" si="1"/>
        <v>0</v>
      </c>
      <c r="AK58" s="89">
        <f t="shared" si="1"/>
        <v>0</v>
      </c>
      <c r="AL58" s="41">
        <f t="shared" si="1"/>
        <v>0</v>
      </c>
      <c r="AM58" s="60">
        <f t="shared" si="2"/>
        <v>0</v>
      </c>
    </row>
    <row r="59" spans="1:39">
      <c r="A59" s="102">
        <v>15</v>
      </c>
      <c r="B59" s="41" t="s">
        <v>5</v>
      </c>
      <c r="C59" s="70">
        <f t="shared" si="1"/>
        <v>0</v>
      </c>
      <c r="D59" s="88">
        <f t="shared" si="1"/>
        <v>0</v>
      </c>
      <c r="E59" s="88">
        <f t="shared" si="1"/>
        <v>0</v>
      </c>
      <c r="F59" s="88">
        <f t="shared" si="1"/>
        <v>0</v>
      </c>
      <c r="G59" s="88">
        <f t="shared" si="1"/>
        <v>0</v>
      </c>
      <c r="H59" s="88">
        <f t="shared" si="1"/>
        <v>0</v>
      </c>
      <c r="I59" s="88">
        <f t="shared" si="1"/>
        <v>0</v>
      </c>
      <c r="J59" s="88">
        <f t="shared" si="1"/>
        <v>0</v>
      </c>
      <c r="K59" s="88">
        <f t="shared" si="1"/>
        <v>0</v>
      </c>
      <c r="L59" s="88">
        <f t="shared" si="1"/>
        <v>0</v>
      </c>
      <c r="M59" s="88">
        <f t="shared" si="1"/>
        <v>0</v>
      </c>
      <c r="N59" s="88">
        <f t="shared" si="1"/>
        <v>0</v>
      </c>
      <c r="O59" s="88">
        <f t="shared" si="1"/>
        <v>0</v>
      </c>
      <c r="P59" s="88">
        <f t="shared" si="1"/>
        <v>0</v>
      </c>
      <c r="Q59" s="88">
        <f t="shared" si="1"/>
        <v>0</v>
      </c>
      <c r="R59" s="88">
        <f t="shared" si="1"/>
        <v>0</v>
      </c>
      <c r="S59" s="88">
        <f t="shared" si="1"/>
        <v>0</v>
      </c>
      <c r="T59" s="88">
        <f t="shared" si="1"/>
        <v>0</v>
      </c>
      <c r="U59" s="88">
        <f t="shared" si="1"/>
        <v>0</v>
      </c>
      <c r="V59" s="88">
        <f>+V$53*V9</f>
        <v>0</v>
      </c>
      <c r="W59" s="88">
        <f t="shared" si="1"/>
        <v>0</v>
      </c>
      <c r="X59" s="88">
        <f t="shared" si="1"/>
        <v>0</v>
      </c>
      <c r="Y59" s="88">
        <f t="shared" si="1"/>
        <v>0</v>
      </c>
      <c r="Z59" s="88">
        <f t="shared" si="1"/>
        <v>0</v>
      </c>
      <c r="AA59" s="88">
        <f t="shared" si="1"/>
        <v>0</v>
      </c>
      <c r="AB59" s="88">
        <f t="shared" si="1"/>
        <v>0</v>
      </c>
      <c r="AC59" s="88">
        <f t="shared" si="1"/>
        <v>0</v>
      </c>
      <c r="AD59" s="88">
        <f t="shared" si="1"/>
        <v>0</v>
      </c>
      <c r="AE59" s="88">
        <f t="shared" si="1"/>
        <v>0</v>
      </c>
      <c r="AF59" s="88">
        <f t="shared" si="1"/>
        <v>0</v>
      </c>
      <c r="AG59" s="88">
        <f t="shared" si="1"/>
        <v>0</v>
      </c>
      <c r="AH59" s="88">
        <f t="shared" si="1"/>
        <v>0</v>
      </c>
      <c r="AI59" s="88">
        <f t="shared" si="1"/>
        <v>0</v>
      </c>
      <c r="AJ59" s="88">
        <f t="shared" si="1"/>
        <v>0</v>
      </c>
      <c r="AK59" s="88">
        <f t="shared" si="1"/>
        <v>0</v>
      </c>
      <c r="AL59" s="91">
        <f t="shared" si="1"/>
        <v>0</v>
      </c>
      <c r="AM59" s="67">
        <f t="shared" si="2"/>
        <v>0</v>
      </c>
    </row>
    <row r="60" spans="1:39">
      <c r="A60" s="102">
        <v>16</v>
      </c>
      <c r="B60" s="41" t="s">
        <v>6</v>
      </c>
      <c r="C60" s="64">
        <f t="shared" si="1"/>
        <v>0</v>
      </c>
      <c r="D60" s="89">
        <f t="shared" si="1"/>
        <v>0</v>
      </c>
      <c r="E60" s="89">
        <f t="shared" si="1"/>
        <v>0</v>
      </c>
      <c r="F60" s="89">
        <f t="shared" si="1"/>
        <v>0</v>
      </c>
      <c r="G60" s="89">
        <f t="shared" si="1"/>
        <v>0</v>
      </c>
      <c r="H60" s="89">
        <f t="shared" si="1"/>
        <v>0</v>
      </c>
      <c r="I60" s="89">
        <f t="shared" si="1"/>
        <v>0</v>
      </c>
      <c r="J60" s="89">
        <f t="shared" si="1"/>
        <v>0</v>
      </c>
      <c r="K60" s="89">
        <f t="shared" si="1"/>
        <v>0</v>
      </c>
      <c r="L60" s="89">
        <f t="shared" si="1"/>
        <v>0</v>
      </c>
      <c r="M60" s="89">
        <f t="shared" si="1"/>
        <v>0</v>
      </c>
      <c r="N60" s="89">
        <f t="shared" si="1"/>
        <v>0</v>
      </c>
      <c r="O60" s="89">
        <f t="shared" si="1"/>
        <v>0</v>
      </c>
      <c r="P60" s="89">
        <f t="shared" si="1"/>
        <v>0</v>
      </c>
      <c r="Q60" s="89">
        <f t="shared" si="1"/>
        <v>0</v>
      </c>
      <c r="R60" s="89">
        <f t="shared" si="1"/>
        <v>0</v>
      </c>
      <c r="S60" s="89">
        <f t="shared" si="1"/>
        <v>0</v>
      </c>
      <c r="T60" s="89">
        <f t="shared" si="1"/>
        <v>0</v>
      </c>
      <c r="U60" s="89">
        <f t="shared" si="1"/>
        <v>0</v>
      </c>
      <c r="V60" s="89">
        <f t="shared" si="1"/>
        <v>0</v>
      </c>
      <c r="W60" s="89">
        <f t="shared" si="1"/>
        <v>0</v>
      </c>
      <c r="X60" s="89">
        <f t="shared" si="1"/>
        <v>0</v>
      </c>
      <c r="Y60" s="89">
        <f t="shared" si="1"/>
        <v>0</v>
      </c>
      <c r="Z60" s="89">
        <f t="shared" si="1"/>
        <v>0</v>
      </c>
      <c r="AA60" s="89">
        <f t="shared" si="1"/>
        <v>0</v>
      </c>
      <c r="AB60" s="89">
        <f t="shared" si="1"/>
        <v>0</v>
      </c>
      <c r="AC60" s="89">
        <f t="shared" si="1"/>
        <v>0</v>
      </c>
      <c r="AD60" s="89">
        <f t="shared" si="1"/>
        <v>0</v>
      </c>
      <c r="AE60" s="89">
        <f t="shared" si="1"/>
        <v>0</v>
      </c>
      <c r="AF60" s="89">
        <f t="shared" si="1"/>
        <v>0</v>
      </c>
      <c r="AG60" s="89">
        <f t="shared" si="1"/>
        <v>0</v>
      </c>
      <c r="AH60" s="89">
        <f t="shared" si="1"/>
        <v>0</v>
      </c>
      <c r="AI60" s="89">
        <f t="shared" si="1"/>
        <v>0</v>
      </c>
      <c r="AJ60" s="89">
        <f t="shared" si="1"/>
        <v>0</v>
      </c>
      <c r="AK60" s="89">
        <f t="shared" si="1"/>
        <v>0</v>
      </c>
      <c r="AL60" s="41">
        <f t="shared" si="1"/>
        <v>0</v>
      </c>
      <c r="AM60" s="60">
        <f t="shared" si="2"/>
        <v>0</v>
      </c>
    </row>
    <row r="61" spans="1:39">
      <c r="A61" s="102">
        <v>20</v>
      </c>
      <c r="B61" s="41" t="s">
        <v>7</v>
      </c>
      <c r="C61" s="64">
        <f t="shared" si="1"/>
        <v>0</v>
      </c>
      <c r="D61" s="89">
        <f t="shared" si="1"/>
        <v>0</v>
      </c>
      <c r="E61" s="89">
        <f t="shared" si="1"/>
        <v>0</v>
      </c>
      <c r="F61" s="89">
        <f t="shared" si="1"/>
        <v>0</v>
      </c>
      <c r="G61" s="89">
        <f t="shared" si="1"/>
        <v>0</v>
      </c>
      <c r="H61" s="89">
        <f t="shared" si="1"/>
        <v>0</v>
      </c>
      <c r="I61" s="89">
        <f t="shared" si="1"/>
        <v>0</v>
      </c>
      <c r="J61" s="89">
        <f t="shared" si="1"/>
        <v>0</v>
      </c>
      <c r="K61" s="89">
        <f t="shared" si="1"/>
        <v>0</v>
      </c>
      <c r="L61" s="89">
        <f t="shared" si="1"/>
        <v>0</v>
      </c>
      <c r="M61" s="89">
        <f t="shared" si="1"/>
        <v>0</v>
      </c>
      <c r="N61" s="89">
        <f t="shared" si="1"/>
        <v>0</v>
      </c>
      <c r="O61" s="89">
        <f t="shared" si="1"/>
        <v>0</v>
      </c>
      <c r="P61" s="89">
        <f t="shared" si="1"/>
        <v>0</v>
      </c>
      <c r="Q61" s="89">
        <f t="shared" si="1"/>
        <v>0</v>
      </c>
      <c r="R61" s="89">
        <f t="shared" si="1"/>
        <v>0</v>
      </c>
      <c r="S61" s="89">
        <f t="shared" si="1"/>
        <v>0</v>
      </c>
      <c r="T61" s="89">
        <f t="shared" si="1"/>
        <v>0</v>
      </c>
      <c r="U61" s="89">
        <f t="shared" si="1"/>
        <v>0</v>
      </c>
      <c r="V61" s="89">
        <f t="shared" si="1"/>
        <v>0</v>
      </c>
      <c r="W61" s="89">
        <f t="shared" si="1"/>
        <v>0</v>
      </c>
      <c r="X61" s="89">
        <f t="shared" si="1"/>
        <v>0</v>
      </c>
      <c r="Y61" s="89">
        <f t="shared" si="1"/>
        <v>0</v>
      </c>
      <c r="Z61" s="89">
        <f t="shared" si="1"/>
        <v>0</v>
      </c>
      <c r="AA61" s="89">
        <f t="shared" si="1"/>
        <v>0</v>
      </c>
      <c r="AB61" s="89">
        <f t="shared" si="1"/>
        <v>0</v>
      </c>
      <c r="AC61" s="89">
        <f t="shared" si="1"/>
        <v>0</v>
      </c>
      <c r="AD61" s="89">
        <f t="shared" si="1"/>
        <v>0</v>
      </c>
      <c r="AE61" s="89">
        <f t="shared" si="1"/>
        <v>0</v>
      </c>
      <c r="AF61" s="89">
        <f t="shared" si="1"/>
        <v>0</v>
      </c>
      <c r="AG61" s="89">
        <f t="shared" si="1"/>
        <v>0</v>
      </c>
      <c r="AH61" s="89">
        <f t="shared" si="1"/>
        <v>0</v>
      </c>
      <c r="AI61" s="89">
        <f t="shared" si="1"/>
        <v>0</v>
      </c>
      <c r="AJ61" s="89">
        <f t="shared" si="1"/>
        <v>0</v>
      </c>
      <c r="AK61" s="89">
        <f t="shared" si="1"/>
        <v>0</v>
      </c>
      <c r="AL61" s="41">
        <f t="shared" si="1"/>
        <v>0</v>
      </c>
      <c r="AM61" s="60">
        <f t="shared" si="2"/>
        <v>0</v>
      </c>
    </row>
    <row r="62" spans="1:39">
      <c r="A62" s="102">
        <v>21</v>
      </c>
      <c r="B62" s="41" t="s">
        <v>8</v>
      </c>
      <c r="C62" s="64">
        <f t="shared" si="1"/>
        <v>0</v>
      </c>
      <c r="D62" s="89">
        <f t="shared" si="1"/>
        <v>0</v>
      </c>
      <c r="E62" s="89">
        <f t="shared" si="1"/>
        <v>0</v>
      </c>
      <c r="F62" s="89">
        <f t="shared" si="1"/>
        <v>0</v>
      </c>
      <c r="G62" s="89">
        <f t="shared" ref="G62:AL62" si="3">+G$53*G12</f>
        <v>0</v>
      </c>
      <c r="H62" s="89">
        <f t="shared" si="3"/>
        <v>0</v>
      </c>
      <c r="I62" s="89">
        <f t="shared" si="3"/>
        <v>0</v>
      </c>
      <c r="J62" s="89">
        <f t="shared" si="3"/>
        <v>0</v>
      </c>
      <c r="K62" s="89">
        <f t="shared" si="3"/>
        <v>0</v>
      </c>
      <c r="L62" s="89">
        <f t="shared" si="3"/>
        <v>0</v>
      </c>
      <c r="M62" s="89">
        <f t="shared" si="3"/>
        <v>0</v>
      </c>
      <c r="N62" s="89">
        <f t="shared" si="3"/>
        <v>0</v>
      </c>
      <c r="O62" s="89">
        <f t="shared" si="3"/>
        <v>0</v>
      </c>
      <c r="P62" s="89">
        <f t="shared" si="3"/>
        <v>0</v>
      </c>
      <c r="Q62" s="89">
        <f t="shared" si="3"/>
        <v>0</v>
      </c>
      <c r="R62" s="89">
        <f t="shared" si="3"/>
        <v>0</v>
      </c>
      <c r="S62" s="89">
        <f t="shared" si="3"/>
        <v>0</v>
      </c>
      <c r="T62" s="89">
        <f t="shared" si="3"/>
        <v>0</v>
      </c>
      <c r="U62" s="89">
        <f t="shared" si="3"/>
        <v>0</v>
      </c>
      <c r="V62" s="89">
        <f t="shared" si="3"/>
        <v>0</v>
      </c>
      <c r="W62" s="89">
        <f t="shared" si="3"/>
        <v>0</v>
      </c>
      <c r="X62" s="89">
        <f t="shared" si="3"/>
        <v>0</v>
      </c>
      <c r="Y62" s="89">
        <f t="shared" si="3"/>
        <v>0</v>
      </c>
      <c r="Z62" s="89">
        <f t="shared" si="3"/>
        <v>0</v>
      </c>
      <c r="AA62" s="89">
        <f t="shared" si="3"/>
        <v>0</v>
      </c>
      <c r="AB62" s="89">
        <f t="shared" si="3"/>
        <v>0</v>
      </c>
      <c r="AC62" s="89">
        <f t="shared" si="3"/>
        <v>0</v>
      </c>
      <c r="AD62" s="89">
        <f t="shared" si="3"/>
        <v>0</v>
      </c>
      <c r="AE62" s="89">
        <f t="shared" si="3"/>
        <v>0</v>
      </c>
      <c r="AF62" s="89">
        <f t="shared" si="3"/>
        <v>0</v>
      </c>
      <c r="AG62" s="89">
        <f t="shared" si="3"/>
        <v>0</v>
      </c>
      <c r="AH62" s="89">
        <f t="shared" si="3"/>
        <v>0</v>
      </c>
      <c r="AI62" s="89">
        <f t="shared" si="3"/>
        <v>0</v>
      </c>
      <c r="AJ62" s="89">
        <f t="shared" si="3"/>
        <v>0</v>
      </c>
      <c r="AK62" s="89">
        <f t="shared" si="3"/>
        <v>0</v>
      </c>
      <c r="AL62" s="41">
        <f t="shared" si="3"/>
        <v>0</v>
      </c>
      <c r="AM62" s="60">
        <f t="shared" si="2"/>
        <v>0</v>
      </c>
    </row>
    <row r="63" spans="1:39">
      <c r="A63" s="103">
        <v>25</v>
      </c>
      <c r="B63" s="42" t="s">
        <v>9</v>
      </c>
      <c r="C63" s="71">
        <f t="shared" ref="C63:AL70" si="4">+C$53*C13</f>
        <v>0</v>
      </c>
      <c r="D63" s="90">
        <f t="shared" si="4"/>
        <v>0</v>
      </c>
      <c r="E63" s="90">
        <f t="shared" si="4"/>
        <v>0</v>
      </c>
      <c r="F63" s="90">
        <f t="shared" si="4"/>
        <v>0</v>
      </c>
      <c r="G63" s="90">
        <f t="shared" si="4"/>
        <v>0</v>
      </c>
      <c r="H63" s="90">
        <f t="shared" si="4"/>
        <v>0</v>
      </c>
      <c r="I63" s="90">
        <f t="shared" si="4"/>
        <v>0</v>
      </c>
      <c r="J63" s="90">
        <f t="shared" si="4"/>
        <v>0</v>
      </c>
      <c r="K63" s="90">
        <f t="shared" si="4"/>
        <v>0</v>
      </c>
      <c r="L63" s="90">
        <f t="shared" si="4"/>
        <v>0</v>
      </c>
      <c r="M63" s="90">
        <f t="shared" si="4"/>
        <v>0</v>
      </c>
      <c r="N63" s="90">
        <f t="shared" si="4"/>
        <v>0</v>
      </c>
      <c r="O63" s="90">
        <f t="shared" si="4"/>
        <v>0</v>
      </c>
      <c r="P63" s="90">
        <f t="shared" si="4"/>
        <v>0</v>
      </c>
      <c r="Q63" s="90">
        <f t="shared" si="4"/>
        <v>0</v>
      </c>
      <c r="R63" s="90">
        <f t="shared" si="4"/>
        <v>0</v>
      </c>
      <c r="S63" s="90">
        <f t="shared" si="4"/>
        <v>0</v>
      </c>
      <c r="T63" s="90">
        <f t="shared" si="4"/>
        <v>0</v>
      </c>
      <c r="U63" s="90">
        <f t="shared" si="4"/>
        <v>0</v>
      </c>
      <c r="V63" s="90">
        <f t="shared" si="4"/>
        <v>0</v>
      </c>
      <c r="W63" s="90">
        <f t="shared" si="4"/>
        <v>0</v>
      </c>
      <c r="X63" s="90">
        <f t="shared" si="4"/>
        <v>0</v>
      </c>
      <c r="Y63" s="90">
        <f t="shared" si="4"/>
        <v>0</v>
      </c>
      <c r="Z63" s="90">
        <f t="shared" si="4"/>
        <v>0</v>
      </c>
      <c r="AA63" s="90">
        <f t="shared" si="4"/>
        <v>0</v>
      </c>
      <c r="AB63" s="90">
        <f t="shared" si="4"/>
        <v>0</v>
      </c>
      <c r="AC63" s="90">
        <f t="shared" si="4"/>
        <v>0</v>
      </c>
      <c r="AD63" s="90">
        <f t="shared" si="4"/>
        <v>0</v>
      </c>
      <c r="AE63" s="90">
        <f t="shared" si="4"/>
        <v>0</v>
      </c>
      <c r="AF63" s="90">
        <f t="shared" si="4"/>
        <v>0</v>
      </c>
      <c r="AG63" s="90">
        <f t="shared" si="4"/>
        <v>0</v>
      </c>
      <c r="AH63" s="90">
        <f t="shared" si="4"/>
        <v>0</v>
      </c>
      <c r="AI63" s="90">
        <f t="shared" si="4"/>
        <v>0</v>
      </c>
      <c r="AJ63" s="90">
        <f t="shared" si="4"/>
        <v>0</v>
      </c>
      <c r="AK63" s="90">
        <f t="shared" si="4"/>
        <v>0</v>
      </c>
      <c r="AL63" s="42">
        <f t="shared" si="4"/>
        <v>0</v>
      </c>
      <c r="AM63" s="68">
        <f t="shared" si="2"/>
        <v>0</v>
      </c>
    </row>
    <row r="64" spans="1:39">
      <c r="A64" s="102">
        <v>26</v>
      </c>
      <c r="B64" s="41" t="s">
        <v>10</v>
      </c>
      <c r="C64" s="89">
        <f t="shared" si="4"/>
        <v>0</v>
      </c>
      <c r="D64" s="89">
        <f t="shared" si="4"/>
        <v>0</v>
      </c>
      <c r="E64" s="89">
        <f t="shared" si="4"/>
        <v>0</v>
      </c>
      <c r="F64" s="89">
        <f t="shared" si="4"/>
        <v>0</v>
      </c>
      <c r="G64" s="89">
        <f t="shared" si="4"/>
        <v>0</v>
      </c>
      <c r="H64" s="89">
        <f t="shared" si="4"/>
        <v>0</v>
      </c>
      <c r="I64" s="89">
        <f t="shared" si="4"/>
        <v>0</v>
      </c>
      <c r="J64" s="89">
        <f t="shared" si="4"/>
        <v>0</v>
      </c>
      <c r="K64" s="89">
        <f t="shared" si="4"/>
        <v>0</v>
      </c>
      <c r="L64" s="89">
        <f t="shared" si="4"/>
        <v>0</v>
      </c>
      <c r="M64" s="89">
        <f t="shared" si="4"/>
        <v>0</v>
      </c>
      <c r="N64" s="89">
        <f t="shared" si="4"/>
        <v>0</v>
      </c>
      <c r="O64" s="89">
        <f t="shared" si="4"/>
        <v>0</v>
      </c>
      <c r="P64" s="89">
        <f t="shared" si="4"/>
        <v>0</v>
      </c>
      <c r="Q64" s="89">
        <f t="shared" si="4"/>
        <v>0</v>
      </c>
      <c r="R64" s="89">
        <f t="shared" si="4"/>
        <v>0</v>
      </c>
      <c r="S64" s="89">
        <f t="shared" si="4"/>
        <v>0</v>
      </c>
      <c r="T64" s="89">
        <f t="shared" si="4"/>
        <v>0</v>
      </c>
      <c r="U64" s="89">
        <f t="shared" si="4"/>
        <v>0</v>
      </c>
      <c r="V64" s="89">
        <f t="shared" si="4"/>
        <v>0</v>
      </c>
      <c r="W64" s="89">
        <f t="shared" si="4"/>
        <v>0</v>
      </c>
      <c r="X64" s="89">
        <f t="shared" si="4"/>
        <v>0</v>
      </c>
      <c r="Y64" s="89">
        <f t="shared" si="4"/>
        <v>0</v>
      </c>
      <c r="Z64" s="89">
        <f t="shared" si="4"/>
        <v>0</v>
      </c>
      <c r="AA64" s="89">
        <f t="shared" si="4"/>
        <v>0</v>
      </c>
      <c r="AB64" s="89">
        <f t="shared" si="4"/>
        <v>0</v>
      </c>
      <c r="AC64" s="89">
        <f t="shared" si="4"/>
        <v>0</v>
      </c>
      <c r="AD64" s="89">
        <f t="shared" si="4"/>
        <v>0</v>
      </c>
      <c r="AE64" s="89">
        <f t="shared" si="4"/>
        <v>0</v>
      </c>
      <c r="AF64" s="89">
        <f t="shared" si="4"/>
        <v>0</v>
      </c>
      <c r="AG64" s="89">
        <f t="shared" si="4"/>
        <v>0</v>
      </c>
      <c r="AH64" s="89">
        <f t="shared" si="4"/>
        <v>0</v>
      </c>
      <c r="AI64" s="89">
        <f t="shared" si="4"/>
        <v>0</v>
      </c>
      <c r="AJ64" s="89">
        <f t="shared" si="4"/>
        <v>0</v>
      </c>
      <c r="AK64" s="89">
        <f t="shared" si="4"/>
        <v>0</v>
      </c>
      <c r="AL64" s="41">
        <f t="shared" si="4"/>
        <v>0</v>
      </c>
      <c r="AM64" s="60">
        <f t="shared" si="2"/>
        <v>0</v>
      </c>
    </row>
    <row r="65" spans="1:39">
      <c r="A65" s="102">
        <v>27</v>
      </c>
      <c r="B65" s="41" t="s">
        <v>11</v>
      </c>
      <c r="C65" s="89">
        <f t="shared" si="4"/>
        <v>0</v>
      </c>
      <c r="D65" s="89">
        <f t="shared" si="4"/>
        <v>0</v>
      </c>
      <c r="E65" s="89">
        <f t="shared" si="4"/>
        <v>0</v>
      </c>
      <c r="F65" s="89">
        <f t="shared" si="4"/>
        <v>0</v>
      </c>
      <c r="G65" s="89">
        <f t="shared" si="4"/>
        <v>0</v>
      </c>
      <c r="H65" s="89">
        <f t="shared" si="4"/>
        <v>0</v>
      </c>
      <c r="I65" s="89">
        <f t="shared" si="4"/>
        <v>0</v>
      </c>
      <c r="J65" s="89">
        <f t="shared" si="4"/>
        <v>0</v>
      </c>
      <c r="K65" s="89">
        <f t="shared" si="4"/>
        <v>0</v>
      </c>
      <c r="L65" s="89">
        <f t="shared" si="4"/>
        <v>0</v>
      </c>
      <c r="M65" s="89">
        <f t="shared" si="4"/>
        <v>0</v>
      </c>
      <c r="N65" s="89">
        <f t="shared" si="4"/>
        <v>0</v>
      </c>
      <c r="O65" s="89">
        <f t="shared" si="4"/>
        <v>0</v>
      </c>
      <c r="P65" s="89">
        <f t="shared" si="4"/>
        <v>0</v>
      </c>
      <c r="Q65" s="89">
        <f t="shared" si="4"/>
        <v>0</v>
      </c>
      <c r="R65" s="89">
        <f t="shared" si="4"/>
        <v>0</v>
      </c>
      <c r="S65" s="89">
        <f t="shared" si="4"/>
        <v>0</v>
      </c>
      <c r="T65" s="89">
        <f t="shared" si="4"/>
        <v>0</v>
      </c>
      <c r="U65" s="89">
        <f t="shared" si="4"/>
        <v>0</v>
      </c>
      <c r="V65" s="89">
        <f t="shared" si="4"/>
        <v>0</v>
      </c>
      <c r="W65" s="89">
        <f t="shared" si="4"/>
        <v>0</v>
      </c>
      <c r="X65" s="89">
        <f t="shared" si="4"/>
        <v>0</v>
      </c>
      <c r="Y65" s="89">
        <f t="shared" si="4"/>
        <v>0</v>
      </c>
      <c r="Z65" s="89">
        <f t="shared" si="4"/>
        <v>0</v>
      </c>
      <c r="AA65" s="89">
        <f t="shared" si="4"/>
        <v>0</v>
      </c>
      <c r="AB65" s="89">
        <f t="shared" si="4"/>
        <v>0</v>
      </c>
      <c r="AC65" s="89">
        <f t="shared" si="4"/>
        <v>0</v>
      </c>
      <c r="AD65" s="89">
        <f t="shared" si="4"/>
        <v>0</v>
      </c>
      <c r="AE65" s="89">
        <f t="shared" si="4"/>
        <v>0</v>
      </c>
      <c r="AF65" s="89">
        <f t="shared" si="4"/>
        <v>0</v>
      </c>
      <c r="AG65" s="89">
        <f t="shared" si="4"/>
        <v>0</v>
      </c>
      <c r="AH65" s="89">
        <f t="shared" si="4"/>
        <v>0</v>
      </c>
      <c r="AI65" s="89">
        <f t="shared" si="4"/>
        <v>0</v>
      </c>
      <c r="AJ65" s="89">
        <f t="shared" si="4"/>
        <v>0</v>
      </c>
      <c r="AK65" s="89">
        <f t="shared" si="4"/>
        <v>0</v>
      </c>
      <c r="AL65" s="41">
        <f t="shared" si="4"/>
        <v>0</v>
      </c>
      <c r="AM65" s="60">
        <f t="shared" si="2"/>
        <v>0</v>
      </c>
    </row>
    <row r="66" spans="1:39">
      <c r="A66" s="102">
        <v>28</v>
      </c>
      <c r="B66" s="41" t="s">
        <v>12</v>
      </c>
      <c r="C66" s="89">
        <f t="shared" si="4"/>
        <v>0</v>
      </c>
      <c r="D66" s="89">
        <f t="shared" si="4"/>
        <v>0</v>
      </c>
      <c r="E66" s="89">
        <f t="shared" si="4"/>
        <v>0</v>
      </c>
      <c r="F66" s="89">
        <f t="shared" si="4"/>
        <v>0</v>
      </c>
      <c r="G66" s="89">
        <f t="shared" si="4"/>
        <v>0</v>
      </c>
      <c r="H66" s="89">
        <f t="shared" si="4"/>
        <v>0</v>
      </c>
      <c r="I66" s="89">
        <f t="shared" si="4"/>
        <v>0</v>
      </c>
      <c r="J66" s="89">
        <f t="shared" si="4"/>
        <v>0</v>
      </c>
      <c r="K66" s="89">
        <f t="shared" si="4"/>
        <v>0</v>
      </c>
      <c r="L66" s="89">
        <f t="shared" si="4"/>
        <v>0</v>
      </c>
      <c r="M66" s="89">
        <f t="shared" si="4"/>
        <v>0</v>
      </c>
      <c r="N66" s="89">
        <f t="shared" si="4"/>
        <v>0</v>
      </c>
      <c r="O66" s="89">
        <f t="shared" si="4"/>
        <v>0</v>
      </c>
      <c r="P66" s="89">
        <f t="shared" si="4"/>
        <v>0</v>
      </c>
      <c r="Q66" s="89">
        <f t="shared" si="4"/>
        <v>0</v>
      </c>
      <c r="R66" s="89">
        <f t="shared" si="4"/>
        <v>0</v>
      </c>
      <c r="S66" s="89">
        <f t="shared" si="4"/>
        <v>0</v>
      </c>
      <c r="T66" s="89">
        <f t="shared" si="4"/>
        <v>0</v>
      </c>
      <c r="U66" s="89">
        <f t="shared" si="4"/>
        <v>0</v>
      </c>
      <c r="V66" s="89">
        <f t="shared" si="4"/>
        <v>0</v>
      </c>
      <c r="W66" s="89">
        <f t="shared" si="4"/>
        <v>0</v>
      </c>
      <c r="X66" s="89">
        <f t="shared" si="4"/>
        <v>0</v>
      </c>
      <c r="Y66" s="89">
        <f t="shared" si="4"/>
        <v>0</v>
      </c>
      <c r="Z66" s="89">
        <f t="shared" si="4"/>
        <v>0</v>
      </c>
      <c r="AA66" s="89">
        <f t="shared" si="4"/>
        <v>0</v>
      </c>
      <c r="AB66" s="89">
        <f t="shared" si="4"/>
        <v>0</v>
      </c>
      <c r="AC66" s="89">
        <f t="shared" si="4"/>
        <v>0</v>
      </c>
      <c r="AD66" s="89">
        <f t="shared" si="4"/>
        <v>0</v>
      </c>
      <c r="AE66" s="89">
        <f t="shared" si="4"/>
        <v>0</v>
      </c>
      <c r="AF66" s="89">
        <f t="shared" si="4"/>
        <v>0</v>
      </c>
      <c r="AG66" s="89">
        <f t="shared" si="4"/>
        <v>0</v>
      </c>
      <c r="AH66" s="89">
        <f t="shared" si="4"/>
        <v>0</v>
      </c>
      <c r="AI66" s="89">
        <f t="shared" si="4"/>
        <v>0</v>
      </c>
      <c r="AJ66" s="89">
        <f t="shared" si="4"/>
        <v>0</v>
      </c>
      <c r="AK66" s="89">
        <f t="shared" si="4"/>
        <v>0</v>
      </c>
      <c r="AL66" s="41">
        <f t="shared" si="4"/>
        <v>0</v>
      </c>
      <c r="AM66" s="60">
        <f t="shared" si="2"/>
        <v>0</v>
      </c>
    </row>
    <row r="67" spans="1:39">
      <c r="A67" s="102">
        <v>29</v>
      </c>
      <c r="B67" s="41" t="s">
        <v>13</v>
      </c>
      <c r="C67" s="89">
        <f t="shared" si="4"/>
        <v>0</v>
      </c>
      <c r="D67" s="89">
        <f t="shared" si="4"/>
        <v>0</v>
      </c>
      <c r="E67" s="89">
        <f t="shared" si="4"/>
        <v>0</v>
      </c>
      <c r="F67" s="89">
        <f t="shared" si="4"/>
        <v>0</v>
      </c>
      <c r="G67" s="89">
        <f t="shared" si="4"/>
        <v>0</v>
      </c>
      <c r="H67" s="89">
        <f t="shared" si="4"/>
        <v>0</v>
      </c>
      <c r="I67" s="89">
        <f t="shared" si="4"/>
        <v>0</v>
      </c>
      <c r="J67" s="89">
        <f t="shared" si="4"/>
        <v>0</v>
      </c>
      <c r="K67" s="89">
        <f t="shared" si="4"/>
        <v>0</v>
      </c>
      <c r="L67" s="89">
        <f t="shared" si="4"/>
        <v>0</v>
      </c>
      <c r="M67" s="89">
        <f t="shared" si="4"/>
        <v>0</v>
      </c>
      <c r="N67" s="89">
        <f t="shared" si="4"/>
        <v>0</v>
      </c>
      <c r="O67" s="89">
        <f t="shared" si="4"/>
        <v>0</v>
      </c>
      <c r="P67" s="89">
        <f t="shared" si="4"/>
        <v>0</v>
      </c>
      <c r="Q67" s="89">
        <f t="shared" si="4"/>
        <v>0</v>
      </c>
      <c r="R67" s="89">
        <f t="shared" si="4"/>
        <v>0</v>
      </c>
      <c r="S67" s="89">
        <f t="shared" si="4"/>
        <v>0</v>
      </c>
      <c r="T67" s="89">
        <f t="shared" si="4"/>
        <v>0</v>
      </c>
      <c r="U67" s="89">
        <f t="shared" si="4"/>
        <v>0</v>
      </c>
      <c r="V67" s="89">
        <f t="shared" si="4"/>
        <v>0</v>
      </c>
      <c r="W67" s="89">
        <f t="shared" si="4"/>
        <v>0</v>
      </c>
      <c r="X67" s="89">
        <f t="shared" si="4"/>
        <v>0</v>
      </c>
      <c r="Y67" s="89">
        <f t="shared" si="4"/>
        <v>0</v>
      </c>
      <c r="Z67" s="89">
        <f t="shared" si="4"/>
        <v>0</v>
      </c>
      <c r="AA67" s="89">
        <f t="shared" si="4"/>
        <v>0</v>
      </c>
      <c r="AB67" s="89">
        <f t="shared" si="4"/>
        <v>0</v>
      </c>
      <c r="AC67" s="89">
        <f t="shared" si="4"/>
        <v>0</v>
      </c>
      <c r="AD67" s="89">
        <f t="shared" si="4"/>
        <v>0</v>
      </c>
      <c r="AE67" s="89">
        <f t="shared" si="4"/>
        <v>0</v>
      </c>
      <c r="AF67" s="89">
        <f t="shared" si="4"/>
        <v>0</v>
      </c>
      <c r="AG67" s="89">
        <f t="shared" si="4"/>
        <v>0</v>
      </c>
      <c r="AH67" s="89">
        <f t="shared" si="4"/>
        <v>0</v>
      </c>
      <c r="AI67" s="89">
        <f t="shared" si="4"/>
        <v>0</v>
      </c>
      <c r="AJ67" s="89">
        <f t="shared" si="4"/>
        <v>0</v>
      </c>
      <c r="AK67" s="89">
        <f t="shared" si="4"/>
        <v>0</v>
      </c>
      <c r="AL67" s="41">
        <f t="shared" si="4"/>
        <v>0</v>
      </c>
      <c r="AM67" s="60">
        <f t="shared" si="2"/>
        <v>0</v>
      </c>
    </row>
    <row r="68" spans="1:39">
      <c r="A68" s="103">
        <v>32</v>
      </c>
      <c r="B68" s="42" t="s">
        <v>16</v>
      </c>
      <c r="C68" s="89">
        <f t="shared" si="4"/>
        <v>0</v>
      </c>
      <c r="D68" s="89">
        <f t="shared" si="4"/>
        <v>0</v>
      </c>
      <c r="E68" s="89">
        <f t="shared" si="4"/>
        <v>0</v>
      </c>
      <c r="F68" s="89">
        <f t="shared" si="4"/>
        <v>0</v>
      </c>
      <c r="G68" s="89">
        <f t="shared" si="4"/>
        <v>0</v>
      </c>
      <c r="H68" s="89">
        <f t="shared" si="4"/>
        <v>0</v>
      </c>
      <c r="I68" s="89">
        <f t="shared" si="4"/>
        <v>0</v>
      </c>
      <c r="J68" s="89">
        <f t="shared" si="4"/>
        <v>0</v>
      </c>
      <c r="K68" s="89">
        <f t="shared" si="4"/>
        <v>0</v>
      </c>
      <c r="L68" s="89">
        <f t="shared" si="4"/>
        <v>0</v>
      </c>
      <c r="M68" s="89">
        <f t="shared" si="4"/>
        <v>0</v>
      </c>
      <c r="N68" s="89">
        <f t="shared" si="4"/>
        <v>0</v>
      </c>
      <c r="O68" s="89">
        <f t="shared" si="4"/>
        <v>0</v>
      </c>
      <c r="P68" s="89">
        <f t="shared" si="4"/>
        <v>0</v>
      </c>
      <c r="Q68" s="89">
        <f t="shared" si="4"/>
        <v>0</v>
      </c>
      <c r="R68" s="89">
        <f t="shared" si="4"/>
        <v>0</v>
      </c>
      <c r="S68" s="89">
        <f t="shared" si="4"/>
        <v>0</v>
      </c>
      <c r="T68" s="89">
        <f t="shared" si="4"/>
        <v>0</v>
      </c>
      <c r="U68" s="89">
        <f t="shared" si="4"/>
        <v>0</v>
      </c>
      <c r="V68" s="89">
        <f t="shared" si="4"/>
        <v>0</v>
      </c>
      <c r="W68" s="89">
        <f t="shared" si="4"/>
        <v>0</v>
      </c>
      <c r="X68" s="89">
        <f t="shared" si="4"/>
        <v>0</v>
      </c>
      <c r="Y68" s="89">
        <f t="shared" si="4"/>
        <v>0</v>
      </c>
      <c r="Z68" s="89">
        <f t="shared" si="4"/>
        <v>0</v>
      </c>
      <c r="AA68" s="89">
        <f t="shared" si="4"/>
        <v>0</v>
      </c>
      <c r="AB68" s="89">
        <f t="shared" si="4"/>
        <v>0</v>
      </c>
      <c r="AC68" s="89">
        <f t="shared" si="4"/>
        <v>0</v>
      </c>
      <c r="AD68" s="89">
        <f t="shared" si="4"/>
        <v>0</v>
      </c>
      <c r="AE68" s="89">
        <f t="shared" si="4"/>
        <v>0</v>
      </c>
      <c r="AF68" s="89">
        <f t="shared" si="4"/>
        <v>0</v>
      </c>
      <c r="AG68" s="89">
        <f t="shared" si="4"/>
        <v>0</v>
      </c>
      <c r="AH68" s="89">
        <f t="shared" si="4"/>
        <v>0</v>
      </c>
      <c r="AI68" s="89">
        <f t="shared" si="4"/>
        <v>0</v>
      </c>
      <c r="AJ68" s="89">
        <f t="shared" si="4"/>
        <v>0</v>
      </c>
      <c r="AK68" s="89">
        <f t="shared" si="4"/>
        <v>0</v>
      </c>
      <c r="AL68" s="41">
        <f t="shared" si="4"/>
        <v>0</v>
      </c>
      <c r="AM68" s="60">
        <f t="shared" si="2"/>
        <v>0</v>
      </c>
    </row>
    <row r="69" spans="1:39">
      <c r="A69" s="102">
        <v>33</v>
      </c>
      <c r="B69" s="41" t="s">
        <v>14</v>
      </c>
      <c r="C69" s="70">
        <f t="shared" si="4"/>
        <v>0</v>
      </c>
      <c r="D69" s="88">
        <f t="shared" si="4"/>
        <v>0</v>
      </c>
      <c r="E69" s="88">
        <f t="shared" si="4"/>
        <v>0</v>
      </c>
      <c r="F69" s="88">
        <f t="shared" si="4"/>
        <v>0</v>
      </c>
      <c r="G69" s="88">
        <f t="shared" si="4"/>
        <v>0</v>
      </c>
      <c r="H69" s="88">
        <f t="shared" si="4"/>
        <v>0</v>
      </c>
      <c r="I69" s="88">
        <f t="shared" si="4"/>
        <v>0</v>
      </c>
      <c r="J69" s="88">
        <f t="shared" si="4"/>
        <v>0</v>
      </c>
      <c r="K69" s="88">
        <f t="shared" si="4"/>
        <v>0</v>
      </c>
      <c r="L69" s="88">
        <f t="shared" si="4"/>
        <v>0</v>
      </c>
      <c r="M69" s="88">
        <f t="shared" si="4"/>
        <v>0</v>
      </c>
      <c r="N69" s="88">
        <f t="shared" si="4"/>
        <v>0</v>
      </c>
      <c r="O69" s="88">
        <f t="shared" si="4"/>
        <v>0</v>
      </c>
      <c r="P69" s="88">
        <f t="shared" si="4"/>
        <v>0</v>
      </c>
      <c r="Q69" s="88">
        <f t="shared" si="4"/>
        <v>0</v>
      </c>
      <c r="R69" s="88">
        <f t="shared" si="4"/>
        <v>0</v>
      </c>
      <c r="S69" s="88">
        <f t="shared" si="4"/>
        <v>0</v>
      </c>
      <c r="T69" s="88">
        <f t="shared" si="4"/>
        <v>0</v>
      </c>
      <c r="U69" s="88">
        <f t="shared" si="4"/>
        <v>0</v>
      </c>
      <c r="V69" s="88">
        <f t="shared" si="4"/>
        <v>0</v>
      </c>
      <c r="W69" s="88">
        <f t="shared" si="4"/>
        <v>0</v>
      </c>
      <c r="X69" s="88">
        <f t="shared" si="4"/>
        <v>0</v>
      </c>
      <c r="Y69" s="88">
        <f t="shared" si="4"/>
        <v>0</v>
      </c>
      <c r="Z69" s="88">
        <f t="shared" si="4"/>
        <v>0</v>
      </c>
      <c r="AA69" s="88">
        <f t="shared" si="4"/>
        <v>0</v>
      </c>
      <c r="AB69" s="88">
        <f t="shared" si="4"/>
        <v>0</v>
      </c>
      <c r="AC69" s="88">
        <f t="shared" si="4"/>
        <v>0</v>
      </c>
      <c r="AD69" s="88">
        <f t="shared" si="4"/>
        <v>0</v>
      </c>
      <c r="AE69" s="88">
        <f t="shared" si="4"/>
        <v>0</v>
      </c>
      <c r="AF69" s="88">
        <f t="shared" si="4"/>
        <v>0</v>
      </c>
      <c r="AG69" s="88">
        <f t="shared" si="4"/>
        <v>0</v>
      </c>
      <c r="AH69" s="88">
        <f t="shared" si="4"/>
        <v>0</v>
      </c>
      <c r="AI69" s="88">
        <f t="shared" si="4"/>
        <v>0</v>
      </c>
      <c r="AJ69" s="88">
        <f t="shared" si="4"/>
        <v>0</v>
      </c>
      <c r="AK69" s="88">
        <f t="shared" si="4"/>
        <v>0</v>
      </c>
      <c r="AL69" s="91">
        <f t="shared" si="4"/>
        <v>0</v>
      </c>
      <c r="AM69" s="67">
        <f t="shared" si="2"/>
        <v>0</v>
      </c>
    </row>
    <row r="70" spans="1:39">
      <c r="A70" s="102">
        <v>34</v>
      </c>
      <c r="B70" s="41" t="s">
        <v>15</v>
      </c>
      <c r="C70" s="64">
        <f t="shared" si="4"/>
        <v>0</v>
      </c>
      <c r="D70" s="89">
        <f t="shared" si="4"/>
        <v>0</v>
      </c>
      <c r="E70" s="89">
        <f t="shared" si="4"/>
        <v>0</v>
      </c>
      <c r="F70" s="89">
        <f t="shared" ref="F70:AL70" si="5">+F$53*F20</f>
        <v>0</v>
      </c>
      <c r="G70" s="89">
        <f t="shared" si="5"/>
        <v>0</v>
      </c>
      <c r="H70" s="89">
        <f t="shared" si="5"/>
        <v>0</v>
      </c>
      <c r="I70" s="89">
        <f t="shared" si="5"/>
        <v>0</v>
      </c>
      <c r="J70" s="89">
        <f t="shared" si="5"/>
        <v>0</v>
      </c>
      <c r="K70" s="89">
        <f t="shared" si="5"/>
        <v>0</v>
      </c>
      <c r="L70" s="89">
        <f t="shared" si="5"/>
        <v>0</v>
      </c>
      <c r="M70" s="89">
        <f t="shared" si="5"/>
        <v>0</v>
      </c>
      <c r="N70" s="89">
        <f t="shared" si="5"/>
        <v>0</v>
      </c>
      <c r="O70" s="89">
        <f t="shared" si="5"/>
        <v>0</v>
      </c>
      <c r="P70" s="89">
        <f t="shared" si="5"/>
        <v>0</v>
      </c>
      <c r="Q70" s="89">
        <f t="shared" si="5"/>
        <v>0</v>
      </c>
      <c r="R70" s="89">
        <f t="shared" si="5"/>
        <v>0</v>
      </c>
      <c r="S70" s="89">
        <f t="shared" si="5"/>
        <v>0</v>
      </c>
      <c r="T70" s="89">
        <f t="shared" si="5"/>
        <v>0</v>
      </c>
      <c r="U70" s="89">
        <f t="shared" si="5"/>
        <v>0</v>
      </c>
      <c r="V70" s="89">
        <f t="shared" si="5"/>
        <v>0</v>
      </c>
      <c r="W70" s="89">
        <f t="shared" si="5"/>
        <v>0</v>
      </c>
      <c r="X70" s="89">
        <f t="shared" si="5"/>
        <v>0</v>
      </c>
      <c r="Y70" s="89">
        <f t="shared" si="5"/>
        <v>0</v>
      </c>
      <c r="Z70" s="89">
        <f t="shared" si="5"/>
        <v>0</v>
      </c>
      <c r="AA70" s="89">
        <f t="shared" si="5"/>
        <v>0</v>
      </c>
      <c r="AB70" s="89">
        <f t="shared" si="5"/>
        <v>0</v>
      </c>
      <c r="AC70" s="89">
        <f t="shared" si="5"/>
        <v>0</v>
      </c>
      <c r="AD70" s="89">
        <f t="shared" si="5"/>
        <v>0</v>
      </c>
      <c r="AE70" s="89">
        <f t="shared" si="5"/>
        <v>0</v>
      </c>
      <c r="AF70" s="89">
        <f t="shared" si="5"/>
        <v>0</v>
      </c>
      <c r="AG70" s="89">
        <f t="shared" si="5"/>
        <v>0</v>
      </c>
      <c r="AH70" s="89">
        <f t="shared" si="5"/>
        <v>0</v>
      </c>
      <c r="AI70" s="89">
        <f t="shared" si="5"/>
        <v>0</v>
      </c>
      <c r="AJ70" s="89">
        <f t="shared" si="5"/>
        <v>0</v>
      </c>
      <c r="AK70" s="89">
        <f t="shared" si="5"/>
        <v>0</v>
      </c>
      <c r="AL70" s="41">
        <f t="shared" si="5"/>
        <v>0</v>
      </c>
      <c r="AM70" s="60">
        <f t="shared" si="2"/>
        <v>0</v>
      </c>
    </row>
    <row r="71" spans="1:39">
      <c r="A71" s="102">
        <v>35</v>
      </c>
      <c r="B71" s="41" t="s">
        <v>17</v>
      </c>
      <c r="C71" s="64">
        <f t="shared" ref="C71:AL78" si="6">+C$53*C21</f>
        <v>0</v>
      </c>
      <c r="D71" s="89">
        <f t="shared" si="6"/>
        <v>0</v>
      </c>
      <c r="E71" s="89">
        <f t="shared" si="6"/>
        <v>0</v>
      </c>
      <c r="F71" s="89">
        <f t="shared" si="6"/>
        <v>0</v>
      </c>
      <c r="G71" s="89">
        <f t="shared" si="6"/>
        <v>0</v>
      </c>
      <c r="H71" s="89">
        <f t="shared" si="6"/>
        <v>0</v>
      </c>
      <c r="I71" s="89">
        <f t="shared" si="6"/>
        <v>0</v>
      </c>
      <c r="J71" s="89">
        <f t="shared" si="6"/>
        <v>0</v>
      </c>
      <c r="K71" s="89">
        <f t="shared" si="6"/>
        <v>0</v>
      </c>
      <c r="L71" s="89">
        <f t="shared" si="6"/>
        <v>0</v>
      </c>
      <c r="M71" s="89">
        <f t="shared" si="6"/>
        <v>0</v>
      </c>
      <c r="N71" s="89">
        <f t="shared" si="6"/>
        <v>0</v>
      </c>
      <c r="O71" s="89">
        <f t="shared" si="6"/>
        <v>0</v>
      </c>
      <c r="P71" s="89">
        <f t="shared" si="6"/>
        <v>0</v>
      </c>
      <c r="Q71" s="89">
        <f t="shared" si="6"/>
        <v>0</v>
      </c>
      <c r="R71" s="89">
        <f t="shared" si="6"/>
        <v>0</v>
      </c>
      <c r="S71" s="89">
        <f t="shared" si="6"/>
        <v>0</v>
      </c>
      <c r="T71" s="89">
        <f t="shared" si="6"/>
        <v>0</v>
      </c>
      <c r="U71" s="89">
        <f t="shared" si="6"/>
        <v>0</v>
      </c>
      <c r="V71" s="89">
        <f t="shared" si="6"/>
        <v>0</v>
      </c>
      <c r="W71" s="89">
        <f t="shared" si="6"/>
        <v>0</v>
      </c>
      <c r="X71" s="89">
        <f t="shared" si="6"/>
        <v>0</v>
      </c>
      <c r="Y71" s="89">
        <f t="shared" si="6"/>
        <v>0</v>
      </c>
      <c r="Z71" s="89">
        <f t="shared" si="6"/>
        <v>0</v>
      </c>
      <c r="AA71" s="89">
        <f t="shared" si="6"/>
        <v>0</v>
      </c>
      <c r="AB71" s="89">
        <f t="shared" si="6"/>
        <v>0</v>
      </c>
      <c r="AC71" s="89">
        <f t="shared" si="6"/>
        <v>0</v>
      </c>
      <c r="AD71" s="89">
        <f t="shared" si="6"/>
        <v>0</v>
      </c>
      <c r="AE71" s="89">
        <f t="shared" si="6"/>
        <v>0</v>
      </c>
      <c r="AF71" s="89">
        <f t="shared" si="6"/>
        <v>0</v>
      </c>
      <c r="AG71" s="89">
        <f t="shared" si="6"/>
        <v>0</v>
      </c>
      <c r="AH71" s="89">
        <f t="shared" si="6"/>
        <v>0</v>
      </c>
      <c r="AI71" s="89">
        <f t="shared" si="6"/>
        <v>0</v>
      </c>
      <c r="AJ71" s="89">
        <f t="shared" si="6"/>
        <v>0</v>
      </c>
      <c r="AK71" s="89">
        <f t="shared" si="6"/>
        <v>0</v>
      </c>
      <c r="AL71" s="41">
        <f t="shared" si="6"/>
        <v>0</v>
      </c>
      <c r="AM71" s="60">
        <f t="shared" si="2"/>
        <v>0</v>
      </c>
    </row>
    <row r="72" spans="1:39">
      <c r="A72" s="102">
        <v>39</v>
      </c>
      <c r="B72" s="41" t="s">
        <v>18</v>
      </c>
      <c r="C72" s="64">
        <f t="shared" si="6"/>
        <v>0</v>
      </c>
      <c r="D72" s="89">
        <f t="shared" si="6"/>
        <v>0</v>
      </c>
      <c r="E72" s="89">
        <f t="shared" si="6"/>
        <v>0</v>
      </c>
      <c r="F72" s="89">
        <f t="shared" si="6"/>
        <v>0</v>
      </c>
      <c r="G72" s="89">
        <f t="shared" si="6"/>
        <v>0</v>
      </c>
      <c r="H72" s="89">
        <f t="shared" si="6"/>
        <v>0</v>
      </c>
      <c r="I72" s="89">
        <f t="shared" si="6"/>
        <v>0</v>
      </c>
      <c r="J72" s="89">
        <f t="shared" si="6"/>
        <v>0</v>
      </c>
      <c r="K72" s="89">
        <f t="shared" si="6"/>
        <v>0</v>
      </c>
      <c r="L72" s="89">
        <f t="shared" si="6"/>
        <v>0</v>
      </c>
      <c r="M72" s="89">
        <f t="shared" si="6"/>
        <v>0</v>
      </c>
      <c r="N72" s="89">
        <f t="shared" si="6"/>
        <v>0</v>
      </c>
      <c r="O72" s="89">
        <f t="shared" si="6"/>
        <v>0</v>
      </c>
      <c r="P72" s="89">
        <f t="shared" si="6"/>
        <v>0</v>
      </c>
      <c r="Q72" s="89">
        <f t="shared" si="6"/>
        <v>0</v>
      </c>
      <c r="R72" s="89">
        <f t="shared" si="6"/>
        <v>0</v>
      </c>
      <c r="S72" s="89">
        <f t="shared" si="6"/>
        <v>0</v>
      </c>
      <c r="T72" s="89">
        <f t="shared" si="6"/>
        <v>0</v>
      </c>
      <c r="U72" s="89">
        <f t="shared" si="6"/>
        <v>0</v>
      </c>
      <c r="V72" s="89">
        <f t="shared" si="6"/>
        <v>0</v>
      </c>
      <c r="W72" s="89">
        <f t="shared" si="6"/>
        <v>0</v>
      </c>
      <c r="X72" s="89">
        <f t="shared" si="6"/>
        <v>0</v>
      </c>
      <c r="Y72" s="89">
        <f t="shared" si="6"/>
        <v>0</v>
      </c>
      <c r="Z72" s="89">
        <f t="shared" si="6"/>
        <v>0</v>
      </c>
      <c r="AA72" s="89">
        <f t="shared" si="6"/>
        <v>0</v>
      </c>
      <c r="AB72" s="89">
        <f t="shared" si="6"/>
        <v>0</v>
      </c>
      <c r="AC72" s="89">
        <f t="shared" si="6"/>
        <v>0</v>
      </c>
      <c r="AD72" s="89">
        <f t="shared" si="6"/>
        <v>0</v>
      </c>
      <c r="AE72" s="89">
        <f t="shared" si="6"/>
        <v>0</v>
      </c>
      <c r="AF72" s="89">
        <f t="shared" si="6"/>
        <v>0</v>
      </c>
      <c r="AG72" s="89">
        <f t="shared" si="6"/>
        <v>0</v>
      </c>
      <c r="AH72" s="89">
        <f t="shared" si="6"/>
        <v>0</v>
      </c>
      <c r="AI72" s="89">
        <f t="shared" si="6"/>
        <v>0</v>
      </c>
      <c r="AJ72" s="89">
        <f t="shared" si="6"/>
        <v>0</v>
      </c>
      <c r="AK72" s="89">
        <f t="shared" si="6"/>
        <v>0</v>
      </c>
      <c r="AL72" s="41">
        <f t="shared" si="6"/>
        <v>0</v>
      </c>
      <c r="AM72" s="60">
        <f t="shared" si="2"/>
        <v>0</v>
      </c>
    </row>
    <row r="73" spans="1:39">
      <c r="A73" s="103">
        <v>41</v>
      </c>
      <c r="B73" s="42" t="s">
        <v>19</v>
      </c>
      <c r="C73" s="71">
        <f t="shared" si="6"/>
        <v>0</v>
      </c>
      <c r="D73" s="90">
        <f t="shared" si="6"/>
        <v>0</v>
      </c>
      <c r="E73" s="90">
        <f t="shared" si="6"/>
        <v>0</v>
      </c>
      <c r="F73" s="90">
        <f t="shared" si="6"/>
        <v>0</v>
      </c>
      <c r="G73" s="90">
        <f t="shared" si="6"/>
        <v>0</v>
      </c>
      <c r="H73" s="90">
        <f t="shared" si="6"/>
        <v>0</v>
      </c>
      <c r="I73" s="90">
        <f t="shared" si="6"/>
        <v>0</v>
      </c>
      <c r="J73" s="90">
        <f t="shared" si="6"/>
        <v>0</v>
      </c>
      <c r="K73" s="90">
        <f t="shared" si="6"/>
        <v>0</v>
      </c>
      <c r="L73" s="90">
        <f t="shared" si="6"/>
        <v>0</v>
      </c>
      <c r="M73" s="90">
        <f t="shared" si="6"/>
        <v>0</v>
      </c>
      <c r="N73" s="90">
        <f t="shared" si="6"/>
        <v>0</v>
      </c>
      <c r="O73" s="90">
        <f t="shared" si="6"/>
        <v>0</v>
      </c>
      <c r="P73" s="90">
        <f t="shared" si="6"/>
        <v>0</v>
      </c>
      <c r="Q73" s="90">
        <f t="shared" si="6"/>
        <v>0</v>
      </c>
      <c r="R73" s="90">
        <f t="shared" si="6"/>
        <v>0</v>
      </c>
      <c r="S73" s="90">
        <f t="shared" si="6"/>
        <v>0</v>
      </c>
      <c r="T73" s="90">
        <f t="shared" si="6"/>
        <v>0</v>
      </c>
      <c r="U73" s="90">
        <f t="shared" si="6"/>
        <v>0</v>
      </c>
      <c r="V73" s="90">
        <f t="shared" si="6"/>
        <v>0</v>
      </c>
      <c r="W73" s="90">
        <f t="shared" si="6"/>
        <v>0</v>
      </c>
      <c r="X73" s="90">
        <f t="shared" si="6"/>
        <v>0</v>
      </c>
      <c r="Y73" s="90">
        <f t="shared" si="6"/>
        <v>0</v>
      </c>
      <c r="Z73" s="90">
        <f t="shared" si="6"/>
        <v>0</v>
      </c>
      <c r="AA73" s="90">
        <f t="shared" si="6"/>
        <v>0</v>
      </c>
      <c r="AB73" s="90">
        <f t="shared" si="6"/>
        <v>0</v>
      </c>
      <c r="AC73" s="90">
        <f t="shared" si="6"/>
        <v>0</v>
      </c>
      <c r="AD73" s="90">
        <f t="shared" si="6"/>
        <v>0</v>
      </c>
      <c r="AE73" s="90">
        <f t="shared" si="6"/>
        <v>0</v>
      </c>
      <c r="AF73" s="90">
        <f t="shared" si="6"/>
        <v>0</v>
      </c>
      <c r="AG73" s="90">
        <f t="shared" si="6"/>
        <v>0</v>
      </c>
      <c r="AH73" s="90">
        <f t="shared" si="6"/>
        <v>0</v>
      </c>
      <c r="AI73" s="90">
        <f t="shared" si="6"/>
        <v>0</v>
      </c>
      <c r="AJ73" s="90">
        <f t="shared" si="6"/>
        <v>0</v>
      </c>
      <c r="AK73" s="90">
        <f t="shared" si="6"/>
        <v>0</v>
      </c>
      <c r="AL73" s="42">
        <f t="shared" si="6"/>
        <v>0</v>
      </c>
      <c r="AM73" s="68">
        <f t="shared" si="2"/>
        <v>0</v>
      </c>
    </row>
    <row r="74" spans="1:39">
      <c r="A74" s="102">
        <v>46</v>
      </c>
      <c r="B74" s="41" t="s">
        <v>20</v>
      </c>
      <c r="C74" s="89">
        <f t="shared" si="6"/>
        <v>0</v>
      </c>
      <c r="D74" s="89">
        <f t="shared" si="6"/>
        <v>0</v>
      </c>
      <c r="E74" s="89">
        <f t="shared" si="6"/>
        <v>0</v>
      </c>
      <c r="F74" s="89">
        <f t="shared" si="6"/>
        <v>0</v>
      </c>
      <c r="G74" s="89">
        <f t="shared" si="6"/>
        <v>0</v>
      </c>
      <c r="H74" s="89">
        <f t="shared" si="6"/>
        <v>0</v>
      </c>
      <c r="I74" s="89">
        <f t="shared" si="6"/>
        <v>0</v>
      </c>
      <c r="J74" s="89">
        <f t="shared" si="6"/>
        <v>0</v>
      </c>
      <c r="K74" s="89">
        <f t="shared" si="6"/>
        <v>0</v>
      </c>
      <c r="L74" s="89">
        <f t="shared" si="6"/>
        <v>0</v>
      </c>
      <c r="M74" s="89">
        <f t="shared" si="6"/>
        <v>0</v>
      </c>
      <c r="N74" s="89">
        <f t="shared" si="6"/>
        <v>0</v>
      </c>
      <c r="O74" s="89">
        <f t="shared" si="6"/>
        <v>0</v>
      </c>
      <c r="P74" s="89">
        <f t="shared" si="6"/>
        <v>0</v>
      </c>
      <c r="Q74" s="89">
        <f t="shared" si="6"/>
        <v>0</v>
      </c>
      <c r="R74" s="89">
        <f t="shared" si="6"/>
        <v>0</v>
      </c>
      <c r="S74" s="89">
        <f t="shared" si="6"/>
        <v>0</v>
      </c>
      <c r="T74" s="89">
        <f t="shared" si="6"/>
        <v>0</v>
      </c>
      <c r="U74" s="89">
        <f t="shared" si="6"/>
        <v>0</v>
      </c>
      <c r="V74" s="89">
        <f t="shared" si="6"/>
        <v>0</v>
      </c>
      <c r="W74" s="89">
        <f t="shared" si="6"/>
        <v>0</v>
      </c>
      <c r="X74" s="89">
        <f t="shared" si="6"/>
        <v>0</v>
      </c>
      <c r="Y74" s="89">
        <f t="shared" si="6"/>
        <v>0</v>
      </c>
      <c r="Z74" s="89">
        <f t="shared" si="6"/>
        <v>0</v>
      </c>
      <c r="AA74" s="89">
        <f t="shared" si="6"/>
        <v>0</v>
      </c>
      <c r="AB74" s="89">
        <f t="shared" si="6"/>
        <v>0</v>
      </c>
      <c r="AC74" s="89">
        <f t="shared" si="6"/>
        <v>0</v>
      </c>
      <c r="AD74" s="89">
        <f t="shared" si="6"/>
        <v>0</v>
      </c>
      <c r="AE74" s="89">
        <f t="shared" si="6"/>
        <v>0</v>
      </c>
      <c r="AF74" s="89">
        <f t="shared" si="6"/>
        <v>0</v>
      </c>
      <c r="AG74" s="89">
        <f t="shared" si="6"/>
        <v>0</v>
      </c>
      <c r="AH74" s="89">
        <f t="shared" si="6"/>
        <v>0</v>
      </c>
      <c r="AI74" s="89">
        <f t="shared" si="6"/>
        <v>0</v>
      </c>
      <c r="AJ74" s="89">
        <f t="shared" si="6"/>
        <v>0</v>
      </c>
      <c r="AK74" s="89">
        <f t="shared" si="6"/>
        <v>0</v>
      </c>
      <c r="AL74" s="41">
        <f t="shared" si="6"/>
        <v>0</v>
      </c>
      <c r="AM74" s="60">
        <f t="shared" si="2"/>
        <v>0</v>
      </c>
    </row>
    <row r="75" spans="1:39">
      <c r="A75" s="102">
        <v>47</v>
      </c>
      <c r="B75" s="41" t="s">
        <v>168</v>
      </c>
      <c r="C75" s="89">
        <f t="shared" si="6"/>
        <v>0</v>
      </c>
      <c r="D75" s="89">
        <f t="shared" si="6"/>
        <v>0</v>
      </c>
      <c r="E75" s="89">
        <f t="shared" si="6"/>
        <v>0</v>
      </c>
      <c r="F75" s="89">
        <f t="shared" si="6"/>
        <v>0</v>
      </c>
      <c r="G75" s="89">
        <f t="shared" si="6"/>
        <v>0</v>
      </c>
      <c r="H75" s="89">
        <f t="shared" si="6"/>
        <v>0</v>
      </c>
      <c r="I75" s="89">
        <f t="shared" si="6"/>
        <v>0</v>
      </c>
      <c r="J75" s="89">
        <f t="shared" si="6"/>
        <v>0</v>
      </c>
      <c r="K75" s="89">
        <f t="shared" si="6"/>
        <v>0</v>
      </c>
      <c r="L75" s="89">
        <f t="shared" si="6"/>
        <v>0</v>
      </c>
      <c r="M75" s="89">
        <f t="shared" si="6"/>
        <v>0</v>
      </c>
      <c r="N75" s="89">
        <f t="shared" si="6"/>
        <v>0</v>
      </c>
      <c r="O75" s="89">
        <f t="shared" si="6"/>
        <v>0</v>
      </c>
      <c r="P75" s="89">
        <f t="shared" si="6"/>
        <v>0</v>
      </c>
      <c r="Q75" s="89">
        <f t="shared" si="6"/>
        <v>0</v>
      </c>
      <c r="R75" s="89">
        <f t="shared" si="6"/>
        <v>0</v>
      </c>
      <c r="S75" s="89">
        <f t="shared" si="6"/>
        <v>0</v>
      </c>
      <c r="T75" s="89">
        <f t="shared" si="6"/>
        <v>0</v>
      </c>
      <c r="U75" s="89">
        <f t="shared" si="6"/>
        <v>0</v>
      </c>
      <c r="V75" s="89">
        <f t="shared" si="6"/>
        <v>0</v>
      </c>
      <c r="W75" s="89">
        <f t="shared" si="6"/>
        <v>0</v>
      </c>
      <c r="X75" s="89">
        <f t="shared" si="6"/>
        <v>0</v>
      </c>
      <c r="Y75" s="89">
        <f t="shared" si="6"/>
        <v>0</v>
      </c>
      <c r="Z75" s="89">
        <f t="shared" si="6"/>
        <v>0</v>
      </c>
      <c r="AA75" s="89">
        <f t="shared" si="6"/>
        <v>0</v>
      </c>
      <c r="AB75" s="89">
        <f t="shared" si="6"/>
        <v>0</v>
      </c>
      <c r="AC75" s="89">
        <f t="shared" si="6"/>
        <v>0</v>
      </c>
      <c r="AD75" s="89">
        <f t="shared" si="6"/>
        <v>0</v>
      </c>
      <c r="AE75" s="89">
        <f t="shared" si="6"/>
        <v>0</v>
      </c>
      <c r="AF75" s="89">
        <f t="shared" si="6"/>
        <v>0</v>
      </c>
      <c r="AG75" s="89">
        <f t="shared" si="6"/>
        <v>0</v>
      </c>
      <c r="AH75" s="89">
        <f t="shared" si="6"/>
        <v>0</v>
      </c>
      <c r="AI75" s="89">
        <f t="shared" si="6"/>
        <v>0</v>
      </c>
      <c r="AJ75" s="89">
        <f t="shared" si="6"/>
        <v>0</v>
      </c>
      <c r="AK75" s="89">
        <f t="shared" si="6"/>
        <v>0</v>
      </c>
      <c r="AL75" s="41">
        <f t="shared" si="6"/>
        <v>0</v>
      </c>
      <c r="AM75" s="60">
        <f t="shared" si="2"/>
        <v>0</v>
      </c>
    </row>
    <row r="76" spans="1:39">
      <c r="A76" s="102">
        <v>48</v>
      </c>
      <c r="B76" s="41" t="s">
        <v>169</v>
      </c>
      <c r="C76" s="89">
        <f t="shared" si="6"/>
        <v>0</v>
      </c>
      <c r="D76" s="89">
        <f t="shared" si="6"/>
        <v>0</v>
      </c>
      <c r="E76" s="89">
        <f t="shared" si="6"/>
        <v>0</v>
      </c>
      <c r="F76" s="89">
        <f t="shared" si="6"/>
        <v>0</v>
      </c>
      <c r="G76" s="89">
        <f t="shared" si="6"/>
        <v>0</v>
      </c>
      <c r="H76" s="89">
        <f t="shared" si="6"/>
        <v>0</v>
      </c>
      <c r="I76" s="89">
        <f t="shared" si="6"/>
        <v>0</v>
      </c>
      <c r="J76" s="89">
        <f t="shared" si="6"/>
        <v>0</v>
      </c>
      <c r="K76" s="89">
        <f t="shared" si="6"/>
        <v>0</v>
      </c>
      <c r="L76" s="89">
        <f t="shared" si="6"/>
        <v>0</v>
      </c>
      <c r="M76" s="89">
        <f t="shared" si="6"/>
        <v>0</v>
      </c>
      <c r="N76" s="89">
        <f t="shared" si="6"/>
        <v>0</v>
      </c>
      <c r="O76" s="89">
        <f t="shared" si="6"/>
        <v>0</v>
      </c>
      <c r="P76" s="89">
        <f t="shared" si="6"/>
        <v>0</v>
      </c>
      <c r="Q76" s="89">
        <f t="shared" si="6"/>
        <v>0</v>
      </c>
      <c r="R76" s="89">
        <f t="shared" si="6"/>
        <v>0</v>
      </c>
      <c r="S76" s="89">
        <f t="shared" si="6"/>
        <v>0</v>
      </c>
      <c r="T76" s="89">
        <f t="shared" si="6"/>
        <v>0</v>
      </c>
      <c r="U76" s="89">
        <f t="shared" si="6"/>
        <v>0</v>
      </c>
      <c r="V76" s="89">
        <f t="shared" si="6"/>
        <v>0</v>
      </c>
      <c r="W76" s="89">
        <f t="shared" si="6"/>
        <v>0</v>
      </c>
      <c r="X76" s="89">
        <f t="shared" si="6"/>
        <v>0</v>
      </c>
      <c r="Y76" s="89">
        <f t="shared" si="6"/>
        <v>0</v>
      </c>
      <c r="Z76" s="89">
        <f t="shared" si="6"/>
        <v>0</v>
      </c>
      <c r="AA76" s="89">
        <f t="shared" si="6"/>
        <v>0</v>
      </c>
      <c r="AB76" s="89">
        <f t="shared" si="6"/>
        <v>0</v>
      </c>
      <c r="AC76" s="89">
        <f t="shared" si="6"/>
        <v>0</v>
      </c>
      <c r="AD76" s="89">
        <f t="shared" si="6"/>
        <v>0</v>
      </c>
      <c r="AE76" s="89">
        <f t="shared" si="6"/>
        <v>0</v>
      </c>
      <c r="AF76" s="89">
        <f t="shared" si="6"/>
        <v>0</v>
      </c>
      <c r="AG76" s="89">
        <f t="shared" si="6"/>
        <v>0</v>
      </c>
      <c r="AH76" s="89">
        <f t="shared" si="6"/>
        <v>0</v>
      </c>
      <c r="AI76" s="89">
        <f t="shared" si="6"/>
        <v>0</v>
      </c>
      <c r="AJ76" s="89">
        <f t="shared" si="6"/>
        <v>0</v>
      </c>
      <c r="AK76" s="89">
        <f t="shared" si="6"/>
        <v>0</v>
      </c>
      <c r="AL76" s="41">
        <f t="shared" si="6"/>
        <v>0</v>
      </c>
      <c r="AM76" s="60">
        <f t="shared" si="2"/>
        <v>0</v>
      </c>
    </row>
    <row r="77" spans="1:39">
      <c r="A77" s="102">
        <v>51</v>
      </c>
      <c r="B77" s="41" t="s">
        <v>21</v>
      </c>
      <c r="C77" s="89">
        <f t="shared" si="6"/>
        <v>0</v>
      </c>
      <c r="D77" s="89">
        <f t="shared" si="6"/>
        <v>0</v>
      </c>
      <c r="E77" s="89">
        <f t="shared" si="6"/>
        <v>0</v>
      </c>
      <c r="F77" s="89">
        <f t="shared" si="6"/>
        <v>0</v>
      </c>
      <c r="G77" s="89">
        <f t="shared" si="6"/>
        <v>0</v>
      </c>
      <c r="H77" s="89">
        <f t="shared" si="6"/>
        <v>0</v>
      </c>
      <c r="I77" s="89">
        <f t="shared" si="6"/>
        <v>0</v>
      </c>
      <c r="J77" s="89">
        <f t="shared" si="6"/>
        <v>0</v>
      </c>
      <c r="K77" s="89">
        <f t="shared" si="6"/>
        <v>0</v>
      </c>
      <c r="L77" s="89">
        <f t="shared" si="6"/>
        <v>0</v>
      </c>
      <c r="M77" s="89">
        <f t="shared" si="6"/>
        <v>0</v>
      </c>
      <c r="N77" s="89">
        <f t="shared" si="6"/>
        <v>0</v>
      </c>
      <c r="O77" s="89">
        <f t="shared" si="6"/>
        <v>0</v>
      </c>
      <c r="P77" s="89">
        <f t="shared" si="6"/>
        <v>0</v>
      </c>
      <c r="Q77" s="89">
        <f t="shared" si="6"/>
        <v>0</v>
      </c>
      <c r="R77" s="89">
        <f t="shared" si="6"/>
        <v>0</v>
      </c>
      <c r="S77" s="89">
        <f t="shared" si="6"/>
        <v>0</v>
      </c>
      <c r="T77" s="89">
        <f t="shared" si="6"/>
        <v>0</v>
      </c>
      <c r="U77" s="89">
        <f t="shared" si="6"/>
        <v>0</v>
      </c>
      <c r="V77" s="89">
        <f t="shared" si="6"/>
        <v>0</v>
      </c>
      <c r="W77" s="89">
        <f t="shared" si="6"/>
        <v>0</v>
      </c>
      <c r="X77" s="89">
        <f t="shared" si="6"/>
        <v>0</v>
      </c>
      <c r="Y77" s="89">
        <f t="shared" si="6"/>
        <v>0</v>
      </c>
      <c r="Z77" s="89">
        <f t="shared" si="6"/>
        <v>0</v>
      </c>
      <c r="AA77" s="89">
        <f t="shared" si="6"/>
        <v>0</v>
      </c>
      <c r="AB77" s="89">
        <f t="shared" si="6"/>
        <v>0</v>
      </c>
      <c r="AC77" s="89">
        <f t="shared" si="6"/>
        <v>0</v>
      </c>
      <c r="AD77" s="89">
        <f t="shared" si="6"/>
        <v>0</v>
      </c>
      <c r="AE77" s="89">
        <f t="shared" si="6"/>
        <v>0</v>
      </c>
      <c r="AF77" s="89">
        <f t="shared" si="6"/>
        <v>0</v>
      </c>
      <c r="AG77" s="89">
        <f t="shared" si="6"/>
        <v>0</v>
      </c>
      <c r="AH77" s="89">
        <f t="shared" si="6"/>
        <v>0</v>
      </c>
      <c r="AI77" s="89">
        <f t="shared" si="6"/>
        <v>0</v>
      </c>
      <c r="AJ77" s="89">
        <f t="shared" si="6"/>
        <v>0</v>
      </c>
      <c r="AK77" s="89">
        <f t="shared" si="6"/>
        <v>0</v>
      </c>
      <c r="AL77" s="41">
        <f t="shared" si="6"/>
        <v>0</v>
      </c>
      <c r="AM77" s="60">
        <f t="shared" si="2"/>
        <v>0</v>
      </c>
    </row>
    <row r="78" spans="1:39">
      <c r="A78" s="103">
        <v>53</v>
      </c>
      <c r="B78" s="42" t="s">
        <v>22</v>
      </c>
      <c r="C78" s="89">
        <f t="shared" si="6"/>
        <v>0</v>
      </c>
      <c r="D78" s="89">
        <f t="shared" si="6"/>
        <v>0</v>
      </c>
      <c r="E78" s="89">
        <f t="shared" si="6"/>
        <v>0</v>
      </c>
      <c r="F78" s="89">
        <f t="shared" ref="F78:AL78" si="7">+F$53*F28</f>
        <v>0</v>
      </c>
      <c r="G78" s="89">
        <f t="shared" si="7"/>
        <v>0</v>
      </c>
      <c r="H78" s="89">
        <f t="shared" si="7"/>
        <v>0</v>
      </c>
      <c r="I78" s="89">
        <f t="shared" si="7"/>
        <v>0</v>
      </c>
      <c r="J78" s="89">
        <f t="shared" si="7"/>
        <v>0</v>
      </c>
      <c r="K78" s="89">
        <f t="shared" si="7"/>
        <v>0</v>
      </c>
      <c r="L78" s="89">
        <f t="shared" si="7"/>
        <v>0</v>
      </c>
      <c r="M78" s="89">
        <f t="shared" si="7"/>
        <v>0</v>
      </c>
      <c r="N78" s="89">
        <f t="shared" si="7"/>
        <v>0</v>
      </c>
      <c r="O78" s="89">
        <f t="shared" si="7"/>
        <v>0</v>
      </c>
      <c r="P78" s="89">
        <f t="shared" si="7"/>
        <v>0</v>
      </c>
      <c r="Q78" s="89">
        <f t="shared" si="7"/>
        <v>0</v>
      </c>
      <c r="R78" s="89">
        <f t="shared" si="7"/>
        <v>0</v>
      </c>
      <c r="S78" s="89">
        <f t="shared" si="7"/>
        <v>0</v>
      </c>
      <c r="T78" s="89">
        <f t="shared" si="7"/>
        <v>0</v>
      </c>
      <c r="U78" s="89">
        <f t="shared" si="7"/>
        <v>0</v>
      </c>
      <c r="V78" s="89">
        <f t="shared" si="7"/>
        <v>0</v>
      </c>
      <c r="W78" s="89">
        <f t="shared" si="7"/>
        <v>0</v>
      </c>
      <c r="X78" s="89">
        <f t="shared" si="7"/>
        <v>0</v>
      </c>
      <c r="Y78" s="89">
        <f t="shared" si="7"/>
        <v>0</v>
      </c>
      <c r="Z78" s="89">
        <f t="shared" si="7"/>
        <v>0</v>
      </c>
      <c r="AA78" s="89">
        <f t="shared" si="7"/>
        <v>0</v>
      </c>
      <c r="AB78" s="89">
        <f t="shared" si="7"/>
        <v>0</v>
      </c>
      <c r="AC78" s="89">
        <f t="shared" si="7"/>
        <v>0</v>
      </c>
      <c r="AD78" s="89">
        <f t="shared" si="7"/>
        <v>0</v>
      </c>
      <c r="AE78" s="89">
        <f t="shared" si="7"/>
        <v>0</v>
      </c>
      <c r="AF78" s="89">
        <f t="shared" si="7"/>
        <v>0</v>
      </c>
      <c r="AG78" s="89">
        <f t="shared" si="7"/>
        <v>0</v>
      </c>
      <c r="AH78" s="89">
        <f t="shared" si="7"/>
        <v>0</v>
      </c>
      <c r="AI78" s="89">
        <f t="shared" si="7"/>
        <v>0</v>
      </c>
      <c r="AJ78" s="89">
        <f t="shared" si="7"/>
        <v>0</v>
      </c>
      <c r="AK78" s="89">
        <f t="shared" si="7"/>
        <v>0</v>
      </c>
      <c r="AL78" s="41">
        <f t="shared" si="7"/>
        <v>0</v>
      </c>
      <c r="AM78" s="60">
        <f t="shared" si="2"/>
        <v>0</v>
      </c>
    </row>
    <row r="79" spans="1:39">
      <c r="A79" s="102">
        <v>55</v>
      </c>
      <c r="B79" s="41" t="s">
        <v>23</v>
      </c>
      <c r="C79" s="70">
        <f t="shared" ref="C79:AL86" si="8">+C$53*C29</f>
        <v>0</v>
      </c>
      <c r="D79" s="88">
        <f t="shared" si="8"/>
        <v>0</v>
      </c>
      <c r="E79" s="88">
        <f t="shared" si="8"/>
        <v>0</v>
      </c>
      <c r="F79" s="88">
        <f t="shared" si="8"/>
        <v>0</v>
      </c>
      <c r="G79" s="88">
        <f t="shared" si="8"/>
        <v>0</v>
      </c>
      <c r="H79" s="88">
        <f t="shared" si="8"/>
        <v>0</v>
      </c>
      <c r="I79" s="88">
        <f t="shared" si="8"/>
        <v>0</v>
      </c>
      <c r="J79" s="88">
        <f t="shared" si="8"/>
        <v>0</v>
      </c>
      <c r="K79" s="88">
        <f t="shared" si="8"/>
        <v>0</v>
      </c>
      <c r="L79" s="88">
        <f t="shared" si="8"/>
        <v>0</v>
      </c>
      <c r="M79" s="88">
        <f t="shared" si="8"/>
        <v>0</v>
      </c>
      <c r="N79" s="88">
        <f t="shared" si="8"/>
        <v>0</v>
      </c>
      <c r="O79" s="88">
        <f t="shared" si="8"/>
        <v>0</v>
      </c>
      <c r="P79" s="88">
        <f t="shared" si="8"/>
        <v>0</v>
      </c>
      <c r="Q79" s="88">
        <f t="shared" si="8"/>
        <v>0</v>
      </c>
      <c r="R79" s="88">
        <f t="shared" si="8"/>
        <v>0</v>
      </c>
      <c r="S79" s="88">
        <f t="shared" si="8"/>
        <v>0</v>
      </c>
      <c r="T79" s="88">
        <f t="shared" si="8"/>
        <v>0</v>
      </c>
      <c r="U79" s="88">
        <f t="shared" si="8"/>
        <v>0</v>
      </c>
      <c r="V79" s="88">
        <f t="shared" si="8"/>
        <v>0</v>
      </c>
      <c r="W79" s="88">
        <f t="shared" si="8"/>
        <v>0</v>
      </c>
      <c r="X79" s="88">
        <f t="shared" si="8"/>
        <v>0</v>
      </c>
      <c r="Y79" s="88">
        <f t="shared" si="8"/>
        <v>0</v>
      </c>
      <c r="Z79" s="88">
        <f t="shared" si="8"/>
        <v>0</v>
      </c>
      <c r="AA79" s="88">
        <f t="shared" si="8"/>
        <v>0</v>
      </c>
      <c r="AB79" s="88">
        <f t="shared" si="8"/>
        <v>0</v>
      </c>
      <c r="AC79" s="88">
        <f t="shared" si="8"/>
        <v>0</v>
      </c>
      <c r="AD79" s="88">
        <f t="shared" si="8"/>
        <v>0</v>
      </c>
      <c r="AE79" s="88">
        <f t="shared" si="8"/>
        <v>0</v>
      </c>
      <c r="AF79" s="88">
        <f t="shared" si="8"/>
        <v>0</v>
      </c>
      <c r="AG79" s="88">
        <f t="shared" si="8"/>
        <v>0</v>
      </c>
      <c r="AH79" s="88">
        <f t="shared" si="8"/>
        <v>0</v>
      </c>
      <c r="AI79" s="88">
        <f t="shared" si="8"/>
        <v>0</v>
      </c>
      <c r="AJ79" s="88">
        <f t="shared" si="8"/>
        <v>0</v>
      </c>
      <c r="AK79" s="88">
        <f t="shared" si="8"/>
        <v>0</v>
      </c>
      <c r="AL79" s="91">
        <f t="shared" si="8"/>
        <v>0</v>
      </c>
      <c r="AM79" s="67">
        <f t="shared" si="2"/>
        <v>0</v>
      </c>
    </row>
    <row r="80" spans="1:39">
      <c r="A80" s="102">
        <v>57</v>
      </c>
      <c r="B80" s="41" t="s">
        <v>178</v>
      </c>
      <c r="C80" s="64">
        <f t="shared" si="8"/>
        <v>0</v>
      </c>
      <c r="D80" s="89">
        <f t="shared" si="8"/>
        <v>0</v>
      </c>
      <c r="E80" s="89">
        <f t="shared" si="8"/>
        <v>0</v>
      </c>
      <c r="F80" s="89">
        <f t="shared" si="8"/>
        <v>0</v>
      </c>
      <c r="G80" s="89">
        <f t="shared" si="8"/>
        <v>0</v>
      </c>
      <c r="H80" s="89">
        <f t="shared" si="8"/>
        <v>0</v>
      </c>
      <c r="I80" s="89">
        <f t="shared" si="8"/>
        <v>0</v>
      </c>
      <c r="J80" s="89">
        <f t="shared" si="8"/>
        <v>0</v>
      </c>
      <c r="K80" s="89">
        <f t="shared" si="8"/>
        <v>0</v>
      </c>
      <c r="L80" s="89">
        <f t="shared" si="8"/>
        <v>0</v>
      </c>
      <c r="M80" s="89">
        <f t="shared" si="8"/>
        <v>0</v>
      </c>
      <c r="N80" s="89">
        <f t="shared" si="8"/>
        <v>0</v>
      </c>
      <c r="O80" s="89">
        <f t="shared" si="8"/>
        <v>0</v>
      </c>
      <c r="P80" s="89">
        <f t="shared" si="8"/>
        <v>0</v>
      </c>
      <c r="Q80" s="89">
        <f t="shared" si="8"/>
        <v>0</v>
      </c>
      <c r="R80" s="89">
        <f t="shared" si="8"/>
        <v>0</v>
      </c>
      <c r="S80" s="89">
        <f t="shared" si="8"/>
        <v>0</v>
      </c>
      <c r="T80" s="89">
        <f t="shared" si="8"/>
        <v>0</v>
      </c>
      <c r="U80" s="89">
        <f t="shared" si="8"/>
        <v>0</v>
      </c>
      <c r="V80" s="89">
        <f t="shared" si="8"/>
        <v>0</v>
      </c>
      <c r="W80" s="89">
        <f t="shared" si="8"/>
        <v>0</v>
      </c>
      <c r="X80" s="89">
        <f t="shared" si="8"/>
        <v>0</v>
      </c>
      <c r="Y80" s="89">
        <f t="shared" si="8"/>
        <v>0</v>
      </c>
      <c r="Z80" s="89">
        <f t="shared" si="8"/>
        <v>0</v>
      </c>
      <c r="AA80" s="89">
        <f t="shared" si="8"/>
        <v>0</v>
      </c>
      <c r="AB80" s="89">
        <f t="shared" si="8"/>
        <v>0</v>
      </c>
      <c r="AC80" s="89">
        <f t="shared" si="8"/>
        <v>0</v>
      </c>
      <c r="AD80" s="89">
        <f t="shared" si="8"/>
        <v>0</v>
      </c>
      <c r="AE80" s="89">
        <f t="shared" si="8"/>
        <v>0</v>
      </c>
      <c r="AF80" s="89">
        <f t="shared" si="8"/>
        <v>0</v>
      </c>
      <c r="AG80" s="89">
        <f t="shared" si="8"/>
        <v>0</v>
      </c>
      <c r="AH80" s="89">
        <f t="shared" si="8"/>
        <v>0</v>
      </c>
      <c r="AI80" s="89">
        <f t="shared" si="8"/>
        <v>0</v>
      </c>
      <c r="AJ80" s="89">
        <f t="shared" si="8"/>
        <v>0</v>
      </c>
      <c r="AK80" s="89">
        <f t="shared" si="8"/>
        <v>0</v>
      </c>
      <c r="AL80" s="41">
        <f t="shared" si="8"/>
        <v>0</v>
      </c>
      <c r="AM80" s="60">
        <f t="shared" si="2"/>
        <v>0</v>
      </c>
    </row>
    <row r="81" spans="1:39">
      <c r="A81" s="102">
        <v>59</v>
      </c>
      <c r="B81" s="41" t="s">
        <v>25</v>
      </c>
      <c r="C81" s="64">
        <f t="shared" si="8"/>
        <v>0</v>
      </c>
      <c r="D81" s="89">
        <f t="shared" si="8"/>
        <v>0</v>
      </c>
      <c r="E81" s="89">
        <f t="shared" si="8"/>
        <v>0</v>
      </c>
      <c r="F81" s="89">
        <f t="shared" si="8"/>
        <v>0</v>
      </c>
      <c r="G81" s="89">
        <f t="shared" si="8"/>
        <v>0</v>
      </c>
      <c r="H81" s="89">
        <f t="shared" si="8"/>
        <v>0</v>
      </c>
      <c r="I81" s="89">
        <f t="shared" si="8"/>
        <v>0</v>
      </c>
      <c r="J81" s="89">
        <f t="shared" si="8"/>
        <v>0</v>
      </c>
      <c r="K81" s="89">
        <f t="shared" si="8"/>
        <v>0</v>
      </c>
      <c r="L81" s="89">
        <f t="shared" si="8"/>
        <v>0</v>
      </c>
      <c r="M81" s="89">
        <f t="shared" si="8"/>
        <v>0</v>
      </c>
      <c r="N81" s="89">
        <f t="shared" si="8"/>
        <v>0</v>
      </c>
      <c r="O81" s="89">
        <f t="shared" si="8"/>
        <v>0</v>
      </c>
      <c r="P81" s="89">
        <f t="shared" si="8"/>
        <v>0</v>
      </c>
      <c r="Q81" s="89">
        <f t="shared" si="8"/>
        <v>0</v>
      </c>
      <c r="R81" s="89">
        <f t="shared" si="8"/>
        <v>0</v>
      </c>
      <c r="S81" s="89">
        <f t="shared" si="8"/>
        <v>0</v>
      </c>
      <c r="T81" s="89">
        <f t="shared" si="8"/>
        <v>0</v>
      </c>
      <c r="U81" s="89">
        <f t="shared" si="8"/>
        <v>0</v>
      </c>
      <c r="V81" s="89">
        <f t="shared" si="8"/>
        <v>0</v>
      </c>
      <c r="W81" s="89">
        <f t="shared" si="8"/>
        <v>0</v>
      </c>
      <c r="X81" s="89">
        <f t="shared" si="8"/>
        <v>0</v>
      </c>
      <c r="Y81" s="89">
        <f t="shared" si="8"/>
        <v>0</v>
      </c>
      <c r="Z81" s="89">
        <f t="shared" si="8"/>
        <v>0</v>
      </c>
      <c r="AA81" s="89">
        <f t="shared" si="8"/>
        <v>0</v>
      </c>
      <c r="AB81" s="89">
        <f t="shared" si="8"/>
        <v>0</v>
      </c>
      <c r="AC81" s="89">
        <f t="shared" si="8"/>
        <v>0</v>
      </c>
      <c r="AD81" s="89">
        <f t="shared" si="8"/>
        <v>0</v>
      </c>
      <c r="AE81" s="89">
        <f t="shared" si="8"/>
        <v>0</v>
      </c>
      <c r="AF81" s="89">
        <f t="shared" si="8"/>
        <v>0</v>
      </c>
      <c r="AG81" s="89">
        <f t="shared" si="8"/>
        <v>0</v>
      </c>
      <c r="AH81" s="89">
        <f t="shared" si="8"/>
        <v>0</v>
      </c>
      <c r="AI81" s="89">
        <f t="shared" si="8"/>
        <v>0</v>
      </c>
      <c r="AJ81" s="89">
        <f t="shared" si="8"/>
        <v>0</v>
      </c>
      <c r="AK81" s="89">
        <f t="shared" si="8"/>
        <v>0</v>
      </c>
      <c r="AL81" s="41">
        <f t="shared" si="8"/>
        <v>0</v>
      </c>
      <c r="AM81" s="60">
        <f t="shared" si="2"/>
        <v>0</v>
      </c>
    </row>
    <row r="82" spans="1:39">
      <c r="A82" s="102">
        <v>61</v>
      </c>
      <c r="B82" s="41" t="s">
        <v>26</v>
      </c>
      <c r="C82" s="64">
        <f t="shared" si="8"/>
        <v>0</v>
      </c>
      <c r="D82" s="89">
        <f t="shared" si="8"/>
        <v>0</v>
      </c>
      <c r="E82" s="89">
        <f t="shared" si="8"/>
        <v>0</v>
      </c>
      <c r="F82" s="89">
        <f t="shared" si="8"/>
        <v>0</v>
      </c>
      <c r="G82" s="89">
        <f t="shared" si="8"/>
        <v>0</v>
      </c>
      <c r="H82" s="89">
        <f t="shared" si="8"/>
        <v>0</v>
      </c>
      <c r="I82" s="89">
        <f t="shared" si="8"/>
        <v>0</v>
      </c>
      <c r="J82" s="89">
        <f t="shared" si="8"/>
        <v>0</v>
      </c>
      <c r="K82" s="89">
        <f t="shared" si="8"/>
        <v>0</v>
      </c>
      <c r="L82" s="89">
        <f t="shared" si="8"/>
        <v>0</v>
      </c>
      <c r="M82" s="89">
        <f t="shared" si="8"/>
        <v>0</v>
      </c>
      <c r="N82" s="89">
        <f t="shared" si="8"/>
        <v>0</v>
      </c>
      <c r="O82" s="89">
        <f t="shared" si="8"/>
        <v>0</v>
      </c>
      <c r="P82" s="89">
        <f t="shared" si="8"/>
        <v>0</v>
      </c>
      <c r="Q82" s="89">
        <f t="shared" si="8"/>
        <v>0</v>
      </c>
      <c r="R82" s="89">
        <f t="shared" si="8"/>
        <v>0</v>
      </c>
      <c r="S82" s="89">
        <f t="shared" si="8"/>
        <v>0</v>
      </c>
      <c r="T82" s="89">
        <f t="shared" si="8"/>
        <v>0</v>
      </c>
      <c r="U82" s="89">
        <f t="shared" si="8"/>
        <v>0</v>
      </c>
      <c r="V82" s="89">
        <f t="shared" si="8"/>
        <v>0</v>
      </c>
      <c r="W82" s="89">
        <f t="shared" si="8"/>
        <v>0</v>
      </c>
      <c r="X82" s="89">
        <f t="shared" si="8"/>
        <v>0</v>
      </c>
      <c r="Y82" s="89">
        <f t="shared" si="8"/>
        <v>0</v>
      </c>
      <c r="Z82" s="89">
        <f t="shared" si="8"/>
        <v>0</v>
      </c>
      <c r="AA82" s="89">
        <f t="shared" si="8"/>
        <v>0</v>
      </c>
      <c r="AB82" s="89">
        <f t="shared" si="8"/>
        <v>0</v>
      </c>
      <c r="AC82" s="89">
        <f t="shared" si="8"/>
        <v>0</v>
      </c>
      <c r="AD82" s="89">
        <f t="shared" si="8"/>
        <v>0</v>
      </c>
      <c r="AE82" s="89">
        <f t="shared" si="8"/>
        <v>0</v>
      </c>
      <c r="AF82" s="89">
        <f t="shared" si="8"/>
        <v>0</v>
      </c>
      <c r="AG82" s="89">
        <f t="shared" si="8"/>
        <v>0</v>
      </c>
      <c r="AH82" s="89">
        <f t="shared" si="8"/>
        <v>0</v>
      </c>
      <c r="AI82" s="89">
        <f t="shared" si="8"/>
        <v>0</v>
      </c>
      <c r="AJ82" s="89">
        <f t="shared" si="8"/>
        <v>0</v>
      </c>
      <c r="AK82" s="89">
        <f t="shared" si="8"/>
        <v>0</v>
      </c>
      <c r="AL82" s="41">
        <f t="shared" si="8"/>
        <v>0</v>
      </c>
      <c r="AM82" s="60">
        <f t="shared" si="2"/>
        <v>0</v>
      </c>
    </row>
    <row r="83" spans="1:39">
      <c r="A83" s="103">
        <v>63</v>
      </c>
      <c r="B83" s="42" t="s">
        <v>27</v>
      </c>
      <c r="C83" s="71">
        <f t="shared" si="8"/>
        <v>0</v>
      </c>
      <c r="D83" s="90">
        <f t="shared" si="8"/>
        <v>0</v>
      </c>
      <c r="E83" s="90">
        <f t="shared" si="8"/>
        <v>0</v>
      </c>
      <c r="F83" s="90">
        <f t="shared" si="8"/>
        <v>0</v>
      </c>
      <c r="G83" s="90">
        <f t="shared" si="8"/>
        <v>0</v>
      </c>
      <c r="H83" s="90">
        <f t="shared" si="8"/>
        <v>0</v>
      </c>
      <c r="I83" s="90">
        <f t="shared" si="8"/>
        <v>0</v>
      </c>
      <c r="J83" s="90">
        <f t="shared" si="8"/>
        <v>0</v>
      </c>
      <c r="K83" s="90">
        <f t="shared" si="8"/>
        <v>0</v>
      </c>
      <c r="L83" s="90">
        <f t="shared" si="8"/>
        <v>0</v>
      </c>
      <c r="M83" s="90">
        <f t="shared" si="8"/>
        <v>0</v>
      </c>
      <c r="N83" s="90">
        <f t="shared" si="8"/>
        <v>0</v>
      </c>
      <c r="O83" s="90">
        <f t="shared" si="8"/>
        <v>0</v>
      </c>
      <c r="P83" s="90">
        <f t="shared" si="8"/>
        <v>0</v>
      </c>
      <c r="Q83" s="90">
        <f t="shared" si="8"/>
        <v>0</v>
      </c>
      <c r="R83" s="90">
        <f t="shared" si="8"/>
        <v>0</v>
      </c>
      <c r="S83" s="90">
        <f t="shared" si="8"/>
        <v>0</v>
      </c>
      <c r="T83" s="90">
        <f t="shared" si="8"/>
        <v>0</v>
      </c>
      <c r="U83" s="90">
        <f t="shared" si="8"/>
        <v>0</v>
      </c>
      <c r="V83" s="90">
        <f t="shared" si="8"/>
        <v>0</v>
      </c>
      <c r="W83" s="90">
        <f t="shared" si="8"/>
        <v>0</v>
      </c>
      <c r="X83" s="90">
        <f t="shared" si="8"/>
        <v>0</v>
      </c>
      <c r="Y83" s="90">
        <f t="shared" si="8"/>
        <v>0</v>
      </c>
      <c r="Z83" s="90">
        <f t="shared" si="8"/>
        <v>0</v>
      </c>
      <c r="AA83" s="90">
        <f t="shared" si="8"/>
        <v>0</v>
      </c>
      <c r="AB83" s="90">
        <f t="shared" si="8"/>
        <v>0</v>
      </c>
      <c r="AC83" s="90">
        <f t="shared" si="8"/>
        <v>0</v>
      </c>
      <c r="AD83" s="90">
        <f t="shared" si="8"/>
        <v>0</v>
      </c>
      <c r="AE83" s="90">
        <f t="shared" si="8"/>
        <v>0</v>
      </c>
      <c r="AF83" s="90">
        <f t="shared" si="8"/>
        <v>0</v>
      </c>
      <c r="AG83" s="90">
        <f t="shared" si="8"/>
        <v>0</v>
      </c>
      <c r="AH83" s="90">
        <f t="shared" si="8"/>
        <v>0</v>
      </c>
      <c r="AI83" s="90">
        <f t="shared" si="8"/>
        <v>0</v>
      </c>
      <c r="AJ83" s="90">
        <f t="shared" si="8"/>
        <v>0</v>
      </c>
      <c r="AK83" s="90">
        <f t="shared" si="8"/>
        <v>0</v>
      </c>
      <c r="AL83" s="42">
        <f t="shared" si="8"/>
        <v>0</v>
      </c>
      <c r="AM83" s="68">
        <f t="shared" si="2"/>
        <v>0</v>
      </c>
    </row>
    <row r="84" spans="1:39">
      <c r="A84" s="102">
        <v>64</v>
      </c>
      <c r="B84" s="41" t="s">
        <v>172</v>
      </c>
      <c r="C84" s="70">
        <f t="shared" si="8"/>
        <v>0</v>
      </c>
      <c r="D84" s="88">
        <f t="shared" si="8"/>
        <v>0</v>
      </c>
      <c r="E84" s="88">
        <f t="shared" si="8"/>
        <v>0</v>
      </c>
      <c r="F84" s="88">
        <f t="shared" si="8"/>
        <v>0</v>
      </c>
      <c r="G84" s="88">
        <f t="shared" si="8"/>
        <v>0</v>
      </c>
      <c r="H84" s="88">
        <f t="shared" si="8"/>
        <v>0</v>
      </c>
      <c r="I84" s="88">
        <f t="shared" si="8"/>
        <v>0</v>
      </c>
      <c r="J84" s="88">
        <f t="shared" si="8"/>
        <v>0</v>
      </c>
      <c r="K84" s="88">
        <f t="shared" si="8"/>
        <v>0</v>
      </c>
      <c r="L84" s="88">
        <f t="shared" si="8"/>
        <v>0</v>
      </c>
      <c r="M84" s="88">
        <f t="shared" si="8"/>
        <v>0</v>
      </c>
      <c r="N84" s="88">
        <f t="shared" si="8"/>
        <v>0</v>
      </c>
      <c r="O84" s="88">
        <f t="shared" si="8"/>
        <v>0</v>
      </c>
      <c r="P84" s="88">
        <f t="shared" si="8"/>
        <v>0</v>
      </c>
      <c r="Q84" s="88">
        <f t="shared" si="8"/>
        <v>0</v>
      </c>
      <c r="R84" s="88">
        <f t="shared" si="8"/>
        <v>0</v>
      </c>
      <c r="S84" s="88">
        <f t="shared" si="8"/>
        <v>0</v>
      </c>
      <c r="T84" s="88">
        <f t="shared" si="8"/>
        <v>0</v>
      </c>
      <c r="U84" s="88">
        <f t="shared" si="8"/>
        <v>0</v>
      </c>
      <c r="V84" s="88">
        <f t="shared" si="8"/>
        <v>0</v>
      </c>
      <c r="W84" s="88">
        <f t="shared" si="8"/>
        <v>0</v>
      </c>
      <c r="X84" s="88">
        <f t="shared" si="8"/>
        <v>0</v>
      </c>
      <c r="Y84" s="88">
        <f t="shared" si="8"/>
        <v>0</v>
      </c>
      <c r="Z84" s="88">
        <f t="shared" si="8"/>
        <v>0</v>
      </c>
      <c r="AA84" s="88">
        <f t="shared" si="8"/>
        <v>0</v>
      </c>
      <c r="AB84" s="88">
        <f t="shared" si="8"/>
        <v>0</v>
      </c>
      <c r="AC84" s="88">
        <f t="shared" si="8"/>
        <v>0</v>
      </c>
      <c r="AD84" s="88">
        <f t="shared" si="8"/>
        <v>0</v>
      </c>
      <c r="AE84" s="88">
        <f t="shared" si="8"/>
        <v>0</v>
      </c>
      <c r="AF84" s="88">
        <f t="shared" si="8"/>
        <v>0</v>
      </c>
      <c r="AG84" s="88">
        <f t="shared" si="8"/>
        <v>0</v>
      </c>
      <c r="AH84" s="88">
        <f t="shared" si="8"/>
        <v>0</v>
      </c>
      <c r="AI84" s="88">
        <f t="shared" si="8"/>
        <v>0</v>
      </c>
      <c r="AJ84" s="88">
        <f t="shared" si="8"/>
        <v>0</v>
      </c>
      <c r="AK84" s="88">
        <f t="shared" si="8"/>
        <v>0</v>
      </c>
      <c r="AL84" s="91">
        <f t="shared" si="8"/>
        <v>0</v>
      </c>
      <c r="AM84" s="67">
        <f t="shared" si="2"/>
        <v>0</v>
      </c>
    </row>
    <row r="85" spans="1:39">
      <c r="A85" s="102">
        <v>65</v>
      </c>
      <c r="B85" s="41" t="s">
        <v>173</v>
      </c>
      <c r="C85" s="64">
        <f t="shared" si="8"/>
        <v>0</v>
      </c>
      <c r="D85" s="89">
        <f t="shared" si="8"/>
        <v>0</v>
      </c>
      <c r="E85" s="89">
        <f t="shared" si="8"/>
        <v>0</v>
      </c>
      <c r="F85" s="89">
        <f t="shared" si="8"/>
        <v>0</v>
      </c>
      <c r="G85" s="89">
        <f t="shared" si="8"/>
        <v>0</v>
      </c>
      <c r="H85" s="89">
        <f t="shared" si="8"/>
        <v>0</v>
      </c>
      <c r="I85" s="89">
        <f t="shared" si="8"/>
        <v>0</v>
      </c>
      <c r="J85" s="89">
        <f t="shared" si="8"/>
        <v>0</v>
      </c>
      <c r="K85" s="89">
        <f t="shared" si="8"/>
        <v>0</v>
      </c>
      <c r="L85" s="89">
        <f t="shared" si="8"/>
        <v>0</v>
      </c>
      <c r="M85" s="89">
        <f t="shared" si="8"/>
        <v>0</v>
      </c>
      <c r="N85" s="89">
        <f t="shared" si="8"/>
        <v>0</v>
      </c>
      <c r="O85" s="89">
        <f t="shared" si="8"/>
        <v>0</v>
      </c>
      <c r="P85" s="89">
        <f t="shared" si="8"/>
        <v>0</v>
      </c>
      <c r="Q85" s="89">
        <f t="shared" si="8"/>
        <v>0</v>
      </c>
      <c r="R85" s="89">
        <f t="shared" si="8"/>
        <v>0</v>
      </c>
      <c r="S85" s="89">
        <f t="shared" si="8"/>
        <v>0</v>
      </c>
      <c r="T85" s="89">
        <f t="shared" si="8"/>
        <v>0</v>
      </c>
      <c r="U85" s="89">
        <f t="shared" si="8"/>
        <v>0</v>
      </c>
      <c r="V85" s="89">
        <f t="shared" si="8"/>
        <v>0</v>
      </c>
      <c r="W85" s="89">
        <f t="shared" si="8"/>
        <v>0</v>
      </c>
      <c r="X85" s="89">
        <f t="shared" si="8"/>
        <v>0</v>
      </c>
      <c r="Y85" s="89">
        <f t="shared" si="8"/>
        <v>0</v>
      </c>
      <c r="Z85" s="89">
        <f t="shared" si="8"/>
        <v>0</v>
      </c>
      <c r="AA85" s="89">
        <f t="shared" si="8"/>
        <v>0</v>
      </c>
      <c r="AB85" s="89">
        <f t="shared" si="8"/>
        <v>0</v>
      </c>
      <c r="AC85" s="89">
        <f t="shared" si="8"/>
        <v>0</v>
      </c>
      <c r="AD85" s="89">
        <f t="shared" si="8"/>
        <v>0</v>
      </c>
      <c r="AE85" s="89">
        <f t="shared" si="8"/>
        <v>0</v>
      </c>
      <c r="AF85" s="89">
        <f t="shared" si="8"/>
        <v>0</v>
      </c>
      <c r="AG85" s="89">
        <f t="shared" si="8"/>
        <v>0</v>
      </c>
      <c r="AH85" s="89">
        <f t="shared" si="8"/>
        <v>0</v>
      </c>
      <c r="AI85" s="89">
        <f t="shared" si="8"/>
        <v>0</v>
      </c>
      <c r="AJ85" s="89">
        <f t="shared" si="8"/>
        <v>0</v>
      </c>
      <c r="AK85" s="89">
        <f t="shared" si="8"/>
        <v>0</v>
      </c>
      <c r="AL85" s="41">
        <f t="shared" si="8"/>
        <v>0</v>
      </c>
      <c r="AM85" s="60">
        <f t="shared" si="2"/>
        <v>0</v>
      </c>
    </row>
    <row r="86" spans="1:39">
      <c r="A86" s="102">
        <v>66</v>
      </c>
      <c r="B86" s="41" t="s">
        <v>28</v>
      </c>
      <c r="C86" s="64">
        <f t="shared" si="8"/>
        <v>0</v>
      </c>
      <c r="D86" s="89">
        <f t="shared" si="8"/>
        <v>0</v>
      </c>
      <c r="E86" s="89">
        <f t="shared" si="8"/>
        <v>0</v>
      </c>
      <c r="F86" s="89">
        <f t="shared" ref="F86:AL86" si="9">+F$53*F36</f>
        <v>0</v>
      </c>
      <c r="G86" s="89">
        <f t="shared" si="9"/>
        <v>0</v>
      </c>
      <c r="H86" s="89">
        <f t="shared" si="9"/>
        <v>0</v>
      </c>
      <c r="I86" s="89">
        <f t="shared" si="9"/>
        <v>0</v>
      </c>
      <c r="J86" s="89">
        <f t="shared" si="9"/>
        <v>0</v>
      </c>
      <c r="K86" s="89">
        <f t="shared" si="9"/>
        <v>0</v>
      </c>
      <c r="L86" s="89">
        <f t="shared" si="9"/>
        <v>0</v>
      </c>
      <c r="M86" s="89">
        <f t="shared" si="9"/>
        <v>0</v>
      </c>
      <c r="N86" s="89">
        <f t="shared" si="9"/>
        <v>0</v>
      </c>
      <c r="O86" s="89">
        <f t="shared" si="9"/>
        <v>0</v>
      </c>
      <c r="P86" s="89">
        <f t="shared" si="9"/>
        <v>0</v>
      </c>
      <c r="Q86" s="89">
        <f t="shared" si="9"/>
        <v>0</v>
      </c>
      <c r="R86" s="89">
        <f t="shared" si="9"/>
        <v>0</v>
      </c>
      <c r="S86" s="89">
        <f t="shared" si="9"/>
        <v>0</v>
      </c>
      <c r="T86" s="89">
        <f t="shared" si="9"/>
        <v>0</v>
      </c>
      <c r="U86" s="89">
        <f t="shared" si="9"/>
        <v>0</v>
      </c>
      <c r="V86" s="89">
        <f t="shared" si="9"/>
        <v>0</v>
      </c>
      <c r="W86" s="89">
        <f t="shared" si="9"/>
        <v>0</v>
      </c>
      <c r="X86" s="89">
        <f t="shared" si="9"/>
        <v>0</v>
      </c>
      <c r="Y86" s="89">
        <f t="shared" si="9"/>
        <v>0</v>
      </c>
      <c r="Z86" s="89">
        <f t="shared" si="9"/>
        <v>0</v>
      </c>
      <c r="AA86" s="89">
        <f t="shared" si="9"/>
        <v>0</v>
      </c>
      <c r="AB86" s="89">
        <f t="shared" si="9"/>
        <v>0</v>
      </c>
      <c r="AC86" s="89">
        <f t="shared" si="9"/>
        <v>0</v>
      </c>
      <c r="AD86" s="89">
        <f t="shared" si="9"/>
        <v>0</v>
      </c>
      <c r="AE86" s="89">
        <f t="shared" si="9"/>
        <v>0</v>
      </c>
      <c r="AF86" s="89">
        <f t="shared" si="9"/>
        <v>0</v>
      </c>
      <c r="AG86" s="89">
        <f t="shared" si="9"/>
        <v>0</v>
      </c>
      <c r="AH86" s="89">
        <f t="shared" si="9"/>
        <v>0</v>
      </c>
      <c r="AI86" s="89">
        <f t="shared" si="9"/>
        <v>0</v>
      </c>
      <c r="AJ86" s="89">
        <f t="shared" si="9"/>
        <v>0</v>
      </c>
      <c r="AK86" s="89">
        <f t="shared" si="9"/>
        <v>0</v>
      </c>
      <c r="AL86" s="41">
        <f t="shared" si="9"/>
        <v>0</v>
      </c>
      <c r="AM86" s="60">
        <f t="shared" si="2"/>
        <v>0</v>
      </c>
    </row>
    <row r="87" spans="1:39">
      <c r="A87" s="102">
        <v>67</v>
      </c>
      <c r="B87" s="41" t="s">
        <v>29</v>
      </c>
      <c r="C87" s="64">
        <f t="shared" ref="C87:AL89" si="10">+C$53*C37</f>
        <v>0</v>
      </c>
      <c r="D87" s="89">
        <f t="shared" si="10"/>
        <v>0</v>
      </c>
      <c r="E87" s="89">
        <f t="shared" si="10"/>
        <v>0</v>
      </c>
      <c r="F87" s="89">
        <f t="shared" si="10"/>
        <v>0</v>
      </c>
      <c r="G87" s="89">
        <f t="shared" si="10"/>
        <v>0</v>
      </c>
      <c r="H87" s="89">
        <f t="shared" si="10"/>
        <v>0</v>
      </c>
      <c r="I87" s="89">
        <f t="shared" si="10"/>
        <v>0</v>
      </c>
      <c r="J87" s="89">
        <f t="shared" si="10"/>
        <v>0</v>
      </c>
      <c r="K87" s="89">
        <f t="shared" si="10"/>
        <v>0</v>
      </c>
      <c r="L87" s="89">
        <f t="shared" si="10"/>
        <v>0</v>
      </c>
      <c r="M87" s="89">
        <f t="shared" si="10"/>
        <v>0</v>
      </c>
      <c r="N87" s="89">
        <f t="shared" si="10"/>
        <v>0</v>
      </c>
      <c r="O87" s="89">
        <f t="shared" si="10"/>
        <v>0</v>
      </c>
      <c r="P87" s="89">
        <f t="shared" si="10"/>
        <v>0</v>
      </c>
      <c r="Q87" s="89">
        <f t="shared" si="10"/>
        <v>0</v>
      </c>
      <c r="R87" s="89">
        <f t="shared" si="10"/>
        <v>0</v>
      </c>
      <c r="S87" s="89">
        <f t="shared" si="10"/>
        <v>0</v>
      </c>
      <c r="T87" s="89">
        <f t="shared" si="10"/>
        <v>0</v>
      </c>
      <c r="U87" s="89">
        <f t="shared" si="10"/>
        <v>0</v>
      </c>
      <c r="V87" s="89">
        <f t="shared" si="10"/>
        <v>0</v>
      </c>
      <c r="W87" s="89">
        <f t="shared" si="10"/>
        <v>0</v>
      </c>
      <c r="X87" s="89">
        <f t="shared" si="10"/>
        <v>0</v>
      </c>
      <c r="Y87" s="89">
        <f t="shared" si="10"/>
        <v>0</v>
      </c>
      <c r="Z87" s="89">
        <f t="shared" si="10"/>
        <v>0</v>
      </c>
      <c r="AA87" s="89">
        <f t="shared" si="10"/>
        <v>0</v>
      </c>
      <c r="AB87" s="89">
        <f t="shared" si="10"/>
        <v>0</v>
      </c>
      <c r="AC87" s="89">
        <f t="shared" si="10"/>
        <v>0</v>
      </c>
      <c r="AD87" s="89">
        <f t="shared" si="10"/>
        <v>0</v>
      </c>
      <c r="AE87" s="89">
        <f t="shared" si="10"/>
        <v>0</v>
      </c>
      <c r="AF87" s="89">
        <f t="shared" si="10"/>
        <v>0</v>
      </c>
      <c r="AG87" s="89">
        <f t="shared" si="10"/>
        <v>0</v>
      </c>
      <c r="AH87" s="89">
        <f t="shared" si="10"/>
        <v>0</v>
      </c>
      <c r="AI87" s="89">
        <f t="shared" si="10"/>
        <v>0</v>
      </c>
      <c r="AJ87" s="89">
        <f t="shared" si="10"/>
        <v>0</v>
      </c>
      <c r="AK87" s="89">
        <f t="shared" si="10"/>
        <v>0</v>
      </c>
      <c r="AL87" s="41">
        <f t="shared" si="10"/>
        <v>0</v>
      </c>
      <c r="AM87" s="60">
        <f t="shared" si="2"/>
        <v>0</v>
      </c>
    </row>
    <row r="88" spans="1:39">
      <c r="A88" s="103">
        <v>68</v>
      </c>
      <c r="B88" s="42" t="s">
        <v>30</v>
      </c>
      <c r="C88" s="71">
        <f t="shared" si="10"/>
        <v>0</v>
      </c>
      <c r="D88" s="90">
        <f t="shared" si="10"/>
        <v>0</v>
      </c>
      <c r="E88" s="90">
        <f t="shared" si="10"/>
        <v>0</v>
      </c>
      <c r="F88" s="90">
        <f t="shared" si="10"/>
        <v>0</v>
      </c>
      <c r="G88" s="90">
        <f t="shared" si="10"/>
        <v>0</v>
      </c>
      <c r="H88" s="90">
        <f t="shared" si="10"/>
        <v>0</v>
      </c>
      <c r="I88" s="90">
        <f t="shared" si="10"/>
        <v>0</v>
      </c>
      <c r="J88" s="90">
        <f t="shared" si="10"/>
        <v>0</v>
      </c>
      <c r="K88" s="90">
        <f t="shared" si="10"/>
        <v>0</v>
      </c>
      <c r="L88" s="90">
        <f t="shared" si="10"/>
        <v>0</v>
      </c>
      <c r="M88" s="90">
        <f t="shared" si="10"/>
        <v>0</v>
      </c>
      <c r="N88" s="90">
        <f t="shared" si="10"/>
        <v>0</v>
      </c>
      <c r="O88" s="90">
        <f t="shared" si="10"/>
        <v>0</v>
      </c>
      <c r="P88" s="90">
        <f t="shared" si="10"/>
        <v>0</v>
      </c>
      <c r="Q88" s="90">
        <f t="shared" si="10"/>
        <v>0</v>
      </c>
      <c r="R88" s="90">
        <f t="shared" si="10"/>
        <v>0</v>
      </c>
      <c r="S88" s="90">
        <f t="shared" si="10"/>
        <v>0</v>
      </c>
      <c r="T88" s="90">
        <f t="shared" si="10"/>
        <v>0</v>
      </c>
      <c r="U88" s="90">
        <f t="shared" si="10"/>
        <v>0</v>
      </c>
      <c r="V88" s="90">
        <f t="shared" si="10"/>
        <v>0</v>
      </c>
      <c r="W88" s="90">
        <f t="shared" si="10"/>
        <v>0</v>
      </c>
      <c r="X88" s="90">
        <f t="shared" si="10"/>
        <v>0</v>
      </c>
      <c r="Y88" s="90">
        <f t="shared" si="10"/>
        <v>0</v>
      </c>
      <c r="Z88" s="90">
        <f t="shared" si="10"/>
        <v>0</v>
      </c>
      <c r="AA88" s="90">
        <f t="shared" si="10"/>
        <v>0</v>
      </c>
      <c r="AB88" s="90">
        <f t="shared" si="10"/>
        <v>0</v>
      </c>
      <c r="AC88" s="90">
        <f t="shared" si="10"/>
        <v>0</v>
      </c>
      <c r="AD88" s="90">
        <f t="shared" si="10"/>
        <v>0</v>
      </c>
      <c r="AE88" s="90">
        <f t="shared" si="10"/>
        <v>0</v>
      </c>
      <c r="AF88" s="90">
        <f t="shared" si="10"/>
        <v>0</v>
      </c>
      <c r="AG88" s="90">
        <f t="shared" si="10"/>
        <v>0</v>
      </c>
      <c r="AH88" s="90">
        <f t="shared" si="10"/>
        <v>0</v>
      </c>
      <c r="AI88" s="90">
        <f t="shared" si="10"/>
        <v>0</v>
      </c>
      <c r="AJ88" s="90">
        <f t="shared" si="10"/>
        <v>0</v>
      </c>
      <c r="AK88" s="90">
        <f t="shared" si="10"/>
        <v>0</v>
      </c>
      <c r="AL88" s="42">
        <f t="shared" si="10"/>
        <v>0</v>
      </c>
      <c r="AM88" s="68">
        <f t="shared" si="2"/>
        <v>0</v>
      </c>
    </row>
    <row r="89" spans="1:39">
      <c r="A89" s="104">
        <v>69</v>
      </c>
      <c r="B89" s="35" t="s">
        <v>31</v>
      </c>
      <c r="C89" s="92">
        <f t="shared" si="10"/>
        <v>0</v>
      </c>
      <c r="D89" s="92">
        <f t="shared" si="10"/>
        <v>0</v>
      </c>
      <c r="E89" s="92">
        <f t="shared" si="10"/>
        <v>0</v>
      </c>
      <c r="F89" s="92">
        <f t="shared" si="10"/>
        <v>0</v>
      </c>
      <c r="G89" s="92">
        <f t="shared" si="10"/>
        <v>0</v>
      </c>
      <c r="H89" s="92">
        <f t="shared" si="10"/>
        <v>0</v>
      </c>
      <c r="I89" s="92">
        <f t="shared" si="10"/>
        <v>0</v>
      </c>
      <c r="J89" s="92">
        <f t="shared" si="10"/>
        <v>0</v>
      </c>
      <c r="K89" s="92">
        <f t="shared" si="10"/>
        <v>0</v>
      </c>
      <c r="L89" s="92">
        <f t="shared" si="10"/>
        <v>0</v>
      </c>
      <c r="M89" s="92">
        <f t="shared" si="10"/>
        <v>0</v>
      </c>
      <c r="N89" s="92">
        <f t="shared" si="10"/>
        <v>0</v>
      </c>
      <c r="O89" s="92">
        <f t="shared" si="10"/>
        <v>0</v>
      </c>
      <c r="P89" s="92">
        <f t="shared" si="10"/>
        <v>0</v>
      </c>
      <c r="Q89" s="92">
        <f t="shared" si="10"/>
        <v>0</v>
      </c>
      <c r="R89" s="92">
        <f t="shared" si="10"/>
        <v>0</v>
      </c>
      <c r="S89" s="92">
        <f t="shared" si="10"/>
        <v>0</v>
      </c>
      <c r="T89" s="92">
        <f t="shared" si="10"/>
        <v>0</v>
      </c>
      <c r="U89" s="92">
        <f t="shared" si="10"/>
        <v>0</v>
      </c>
      <c r="V89" s="92">
        <f t="shared" si="10"/>
        <v>0</v>
      </c>
      <c r="W89" s="92">
        <f t="shared" si="10"/>
        <v>0</v>
      </c>
      <c r="X89" s="92">
        <f t="shared" si="10"/>
        <v>0</v>
      </c>
      <c r="Y89" s="92">
        <f t="shared" si="10"/>
        <v>0</v>
      </c>
      <c r="Z89" s="92">
        <f t="shared" si="10"/>
        <v>0</v>
      </c>
      <c r="AA89" s="92">
        <f t="shared" si="10"/>
        <v>0</v>
      </c>
      <c r="AB89" s="92">
        <f t="shared" si="10"/>
        <v>0</v>
      </c>
      <c r="AC89" s="92">
        <f t="shared" si="10"/>
        <v>0</v>
      </c>
      <c r="AD89" s="92">
        <f t="shared" si="10"/>
        <v>0</v>
      </c>
      <c r="AE89" s="92">
        <f t="shared" si="10"/>
        <v>0</v>
      </c>
      <c r="AF89" s="92">
        <f t="shared" si="10"/>
        <v>0</v>
      </c>
      <c r="AG89" s="92">
        <f t="shared" si="10"/>
        <v>0</v>
      </c>
      <c r="AH89" s="92">
        <f t="shared" si="10"/>
        <v>0</v>
      </c>
      <c r="AI89" s="92">
        <f t="shared" si="10"/>
        <v>0</v>
      </c>
      <c r="AJ89" s="92">
        <f t="shared" si="10"/>
        <v>0</v>
      </c>
      <c r="AK89" s="92">
        <f t="shared" si="10"/>
        <v>0</v>
      </c>
      <c r="AL89" s="35">
        <f t="shared" si="10"/>
        <v>0</v>
      </c>
      <c r="AM89" s="61">
        <f t="shared" si="2"/>
        <v>0</v>
      </c>
    </row>
  </sheetData>
  <phoneticPr fontId="5"/>
  <pageMargins left="0.70866141732283472" right="0.70866141732283472" top="0.74803149606299213" bottom="0.74803149606299213" header="0.31496062992125984" footer="0.31496062992125984"/>
  <pageSetup paperSize="9" scale="70" orientation="landscape"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BB51"/>
  <sheetViews>
    <sheetView zoomScaleNormal="100" workbookViewId="0">
      <pane xSplit="2" ySplit="3" topLeftCell="C4" activePane="bottomRight" state="frozen"/>
      <selection activeCell="H24" sqref="H24"/>
      <selection pane="topRight" activeCell="H24" sqref="H24"/>
      <selection pane="bottomLeft" activeCell="H24" sqref="H24"/>
      <selection pane="bottomRight"/>
    </sheetView>
  </sheetViews>
  <sheetFormatPr defaultColWidth="10.33203125" defaultRowHeight="11.25"/>
  <cols>
    <col min="1" max="1" width="4.6640625" style="31" bestFit="1" customWidth="1"/>
    <col min="2" max="2" width="31.6640625" style="31" bestFit="1" customWidth="1"/>
    <col min="3" max="39" width="10.33203125" style="31"/>
    <col min="40" max="40" width="11.6640625" style="31" customWidth="1"/>
    <col min="41" max="42" width="10.33203125" style="31"/>
    <col min="43" max="43" width="12.1640625" style="31" customWidth="1"/>
    <col min="44" max="44" width="11.83203125" style="31" customWidth="1"/>
    <col min="45" max="16384" width="10.33203125" style="31"/>
  </cols>
  <sheetData>
    <row r="1" spans="1:54" ht="21" customHeight="1">
      <c r="A1" s="271" t="s">
        <v>174</v>
      </c>
      <c r="C1" s="31" t="s">
        <v>470</v>
      </c>
      <c r="U1" s="120"/>
      <c r="AM1" s="120"/>
      <c r="BA1" s="120" t="s">
        <v>175</v>
      </c>
    </row>
    <row r="2" spans="1:54">
      <c r="A2" s="32"/>
      <c r="B2" s="33"/>
      <c r="C2" s="121">
        <v>1</v>
      </c>
      <c r="D2" s="122">
        <v>2</v>
      </c>
      <c r="E2" s="122">
        <v>3</v>
      </c>
      <c r="F2" s="122">
        <v>6</v>
      </c>
      <c r="G2" s="122">
        <v>11</v>
      </c>
      <c r="H2" s="122">
        <v>15</v>
      </c>
      <c r="I2" s="122">
        <v>16</v>
      </c>
      <c r="J2" s="122">
        <v>20</v>
      </c>
      <c r="K2" s="122">
        <v>21</v>
      </c>
      <c r="L2" s="122">
        <v>25</v>
      </c>
      <c r="M2" s="122">
        <v>26</v>
      </c>
      <c r="N2" s="122">
        <v>27</v>
      </c>
      <c r="O2" s="122">
        <v>28</v>
      </c>
      <c r="P2" s="122">
        <v>29</v>
      </c>
      <c r="Q2" s="122">
        <v>32</v>
      </c>
      <c r="R2" s="122">
        <v>33</v>
      </c>
      <c r="S2" s="122">
        <v>34</v>
      </c>
      <c r="T2" s="122">
        <v>35</v>
      </c>
      <c r="U2" s="122">
        <v>39</v>
      </c>
      <c r="V2" s="122">
        <v>41</v>
      </c>
      <c r="W2" s="122">
        <v>46</v>
      </c>
      <c r="X2" s="122">
        <v>47</v>
      </c>
      <c r="Y2" s="122">
        <v>48</v>
      </c>
      <c r="Z2" s="122">
        <v>51</v>
      </c>
      <c r="AA2" s="122">
        <v>53</v>
      </c>
      <c r="AB2" s="122">
        <v>55</v>
      </c>
      <c r="AC2" s="122">
        <v>57</v>
      </c>
      <c r="AD2" s="122">
        <v>59</v>
      </c>
      <c r="AE2" s="122">
        <v>61</v>
      </c>
      <c r="AF2" s="122">
        <v>63</v>
      </c>
      <c r="AG2" s="122">
        <v>64</v>
      </c>
      <c r="AH2" s="122">
        <v>65</v>
      </c>
      <c r="AI2" s="122">
        <v>66</v>
      </c>
      <c r="AJ2" s="122">
        <v>67</v>
      </c>
      <c r="AK2" s="122">
        <v>68</v>
      </c>
      <c r="AL2" s="123">
        <v>69</v>
      </c>
      <c r="AM2" s="124">
        <v>70</v>
      </c>
      <c r="AN2" s="121">
        <v>71</v>
      </c>
      <c r="AO2" s="122">
        <v>72</v>
      </c>
      <c r="AP2" s="122">
        <v>73</v>
      </c>
      <c r="AQ2" s="122">
        <v>74</v>
      </c>
      <c r="AR2" s="122">
        <v>75</v>
      </c>
      <c r="AS2" s="122">
        <v>76</v>
      </c>
      <c r="AT2" s="123">
        <v>78</v>
      </c>
      <c r="AU2" s="124">
        <v>79</v>
      </c>
      <c r="AV2" s="124">
        <v>81</v>
      </c>
      <c r="AW2" s="124">
        <v>82</v>
      </c>
      <c r="AX2" s="124">
        <v>83</v>
      </c>
      <c r="AY2" s="124">
        <v>87</v>
      </c>
      <c r="AZ2" s="124">
        <v>88</v>
      </c>
      <c r="BA2" s="124">
        <v>97</v>
      </c>
      <c r="BB2" s="31" t="s">
        <v>471</v>
      </c>
    </row>
    <row r="3" spans="1:54" ht="33.75">
      <c r="A3" s="34"/>
      <c r="B3" s="35"/>
      <c r="C3" s="36" t="s">
        <v>0</v>
      </c>
      <c r="D3" s="37" t="s">
        <v>1</v>
      </c>
      <c r="E3" s="37" t="s">
        <v>2</v>
      </c>
      <c r="F3" s="37" t="s">
        <v>3</v>
      </c>
      <c r="G3" s="37" t="s">
        <v>4</v>
      </c>
      <c r="H3" s="37" t="s">
        <v>5</v>
      </c>
      <c r="I3" s="37" t="s">
        <v>6</v>
      </c>
      <c r="J3" s="37" t="s">
        <v>7</v>
      </c>
      <c r="K3" s="37" t="s">
        <v>179</v>
      </c>
      <c r="L3" s="37" t="s">
        <v>180</v>
      </c>
      <c r="M3" s="37" t="s">
        <v>10</v>
      </c>
      <c r="N3" s="37" t="s">
        <v>11</v>
      </c>
      <c r="O3" s="37" t="s">
        <v>12</v>
      </c>
      <c r="P3" s="37" t="s">
        <v>13</v>
      </c>
      <c r="Q3" s="37" t="s">
        <v>16</v>
      </c>
      <c r="R3" s="37" t="s">
        <v>14</v>
      </c>
      <c r="S3" s="37" t="s">
        <v>181</v>
      </c>
      <c r="T3" s="37" t="s">
        <v>17</v>
      </c>
      <c r="U3" s="37" t="s">
        <v>18</v>
      </c>
      <c r="V3" s="37" t="s">
        <v>19</v>
      </c>
      <c r="W3" s="37" t="s">
        <v>182</v>
      </c>
      <c r="X3" s="37" t="s">
        <v>168</v>
      </c>
      <c r="Y3" s="37" t="s">
        <v>169</v>
      </c>
      <c r="Z3" s="37" t="s">
        <v>21</v>
      </c>
      <c r="AA3" s="37" t="s">
        <v>22</v>
      </c>
      <c r="AB3" s="37" t="s">
        <v>23</v>
      </c>
      <c r="AC3" s="37" t="s">
        <v>178</v>
      </c>
      <c r="AD3" s="37" t="s">
        <v>25</v>
      </c>
      <c r="AE3" s="37" t="s">
        <v>26</v>
      </c>
      <c r="AF3" s="37" t="s">
        <v>27</v>
      </c>
      <c r="AG3" s="37" t="s">
        <v>172</v>
      </c>
      <c r="AH3" s="37" t="s">
        <v>173</v>
      </c>
      <c r="AI3" s="37" t="s">
        <v>183</v>
      </c>
      <c r="AJ3" s="37" t="s">
        <v>184</v>
      </c>
      <c r="AK3" s="37" t="s">
        <v>30</v>
      </c>
      <c r="AL3" s="38" t="s">
        <v>31</v>
      </c>
      <c r="AM3" s="39" t="s">
        <v>185</v>
      </c>
      <c r="AN3" s="36" t="s">
        <v>198</v>
      </c>
      <c r="AO3" s="37" t="s">
        <v>199</v>
      </c>
      <c r="AP3" s="37" t="s">
        <v>200</v>
      </c>
      <c r="AQ3" s="37" t="s">
        <v>201</v>
      </c>
      <c r="AR3" s="37" t="s">
        <v>202</v>
      </c>
      <c r="AS3" s="37" t="s">
        <v>203</v>
      </c>
      <c r="AT3" s="38" t="s">
        <v>204</v>
      </c>
      <c r="AU3" s="39" t="s">
        <v>205</v>
      </c>
      <c r="AV3" s="39" t="s">
        <v>206</v>
      </c>
      <c r="AW3" s="39" t="s">
        <v>207</v>
      </c>
      <c r="AX3" s="39" t="s">
        <v>208</v>
      </c>
      <c r="AY3" s="39" t="s">
        <v>209</v>
      </c>
      <c r="AZ3" s="39" t="s">
        <v>210</v>
      </c>
      <c r="BA3" s="39" t="s">
        <v>193</v>
      </c>
      <c r="BB3" s="31" t="s">
        <v>472</v>
      </c>
    </row>
    <row r="4" spans="1:54" ht="15" customHeight="1">
      <c r="A4" s="125">
        <v>1</v>
      </c>
      <c r="B4" s="33" t="s">
        <v>0</v>
      </c>
      <c r="C4" s="32">
        <v>18842</v>
      </c>
      <c r="D4" s="119">
        <v>61</v>
      </c>
      <c r="E4" s="119">
        <v>0</v>
      </c>
      <c r="F4" s="119">
        <v>0</v>
      </c>
      <c r="G4" s="119">
        <v>46098</v>
      </c>
      <c r="H4" s="119">
        <v>165</v>
      </c>
      <c r="I4" s="119">
        <v>0</v>
      </c>
      <c r="J4" s="119">
        <v>195</v>
      </c>
      <c r="K4" s="119">
        <v>0</v>
      </c>
      <c r="L4" s="119">
        <v>1</v>
      </c>
      <c r="M4" s="119">
        <v>0</v>
      </c>
      <c r="N4" s="119">
        <v>2</v>
      </c>
      <c r="O4" s="119">
        <v>0</v>
      </c>
      <c r="P4" s="119">
        <v>0</v>
      </c>
      <c r="Q4" s="119">
        <v>0</v>
      </c>
      <c r="R4" s="119">
        <v>0</v>
      </c>
      <c r="S4" s="119">
        <v>0</v>
      </c>
      <c r="T4" s="119">
        <v>0</v>
      </c>
      <c r="U4" s="119">
        <v>260</v>
      </c>
      <c r="V4" s="119">
        <v>557</v>
      </c>
      <c r="W4" s="119">
        <v>0</v>
      </c>
      <c r="X4" s="119">
        <v>0</v>
      </c>
      <c r="Y4" s="119">
        <v>0</v>
      </c>
      <c r="Z4" s="119">
        <v>75</v>
      </c>
      <c r="AA4" s="119">
        <v>0</v>
      </c>
      <c r="AB4" s="119">
        <v>1</v>
      </c>
      <c r="AC4" s="119">
        <v>9</v>
      </c>
      <c r="AD4" s="119">
        <v>0</v>
      </c>
      <c r="AE4" s="119">
        <v>11</v>
      </c>
      <c r="AF4" s="119">
        <v>646</v>
      </c>
      <c r="AG4" s="119">
        <v>1765</v>
      </c>
      <c r="AH4" s="119">
        <v>94</v>
      </c>
      <c r="AI4" s="119">
        <v>4</v>
      </c>
      <c r="AJ4" s="119">
        <v>5839</v>
      </c>
      <c r="AK4" s="119">
        <v>0</v>
      </c>
      <c r="AL4" s="33">
        <v>0</v>
      </c>
      <c r="AM4" s="63">
        <v>74625</v>
      </c>
      <c r="AN4" s="32">
        <v>462</v>
      </c>
      <c r="AO4" s="119">
        <v>26810</v>
      </c>
      <c r="AP4" s="119">
        <v>0</v>
      </c>
      <c r="AQ4" s="119">
        <v>0</v>
      </c>
      <c r="AR4" s="119">
        <v>2134</v>
      </c>
      <c r="AS4" s="119">
        <v>-214</v>
      </c>
      <c r="AT4" s="33">
        <v>29192</v>
      </c>
      <c r="AU4" s="63">
        <v>103817</v>
      </c>
      <c r="AV4" s="63">
        <v>68785</v>
      </c>
      <c r="AW4" s="63">
        <v>97977</v>
      </c>
      <c r="AX4" s="63">
        <v>172602</v>
      </c>
      <c r="AY4" s="63">
        <v>-31560</v>
      </c>
      <c r="AZ4" s="63">
        <v>66417</v>
      </c>
      <c r="BA4" s="63">
        <v>141042</v>
      </c>
      <c r="BB4" s="31">
        <v>26810</v>
      </c>
    </row>
    <row r="5" spans="1:54" ht="15" customHeight="1">
      <c r="A5" s="126">
        <v>2</v>
      </c>
      <c r="B5" s="41" t="s">
        <v>1</v>
      </c>
      <c r="C5" s="64">
        <v>23</v>
      </c>
      <c r="D5" s="89">
        <v>5692</v>
      </c>
      <c r="E5" s="89">
        <v>13</v>
      </c>
      <c r="F5" s="89">
        <v>2</v>
      </c>
      <c r="G5" s="89">
        <v>40</v>
      </c>
      <c r="H5" s="89">
        <v>0</v>
      </c>
      <c r="I5" s="89">
        <v>8444</v>
      </c>
      <c r="J5" s="89">
        <v>14</v>
      </c>
      <c r="K5" s="89">
        <v>0</v>
      </c>
      <c r="L5" s="89">
        <v>0</v>
      </c>
      <c r="M5" s="89">
        <v>0</v>
      </c>
      <c r="N5" s="89">
        <v>0</v>
      </c>
      <c r="O5" s="89">
        <v>0</v>
      </c>
      <c r="P5" s="89">
        <v>0</v>
      </c>
      <c r="Q5" s="89">
        <v>0</v>
      </c>
      <c r="R5" s="89">
        <v>0</v>
      </c>
      <c r="S5" s="89">
        <v>0</v>
      </c>
      <c r="T5" s="89">
        <v>1</v>
      </c>
      <c r="U5" s="89">
        <v>8</v>
      </c>
      <c r="V5" s="89">
        <v>17</v>
      </c>
      <c r="W5" s="89">
        <v>0</v>
      </c>
      <c r="X5" s="89">
        <v>0</v>
      </c>
      <c r="Y5" s="89">
        <v>0</v>
      </c>
      <c r="Z5" s="89">
        <v>0</v>
      </c>
      <c r="AA5" s="89">
        <v>0</v>
      </c>
      <c r="AB5" s="89">
        <v>0</v>
      </c>
      <c r="AC5" s="89">
        <v>0</v>
      </c>
      <c r="AD5" s="89">
        <v>0</v>
      </c>
      <c r="AE5" s="89">
        <v>1</v>
      </c>
      <c r="AF5" s="89">
        <v>18</v>
      </c>
      <c r="AG5" s="89">
        <v>46</v>
      </c>
      <c r="AH5" s="89">
        <v>0</v>
      </c>
      <c r="AI5" s="89">
        <v>0</v>
      </c>
      <c r="AJ5" s="89">
        <v>368</v>
      </c>
      <c r="AK5" s="89">
        <v>0</v>
      </c>
      <c r="AL5" s="41">
        <v>0</v>
      </c>
      <c r="AM5" s="60">
        <v>14687</v>
      </c>
      <c r="AN5" s="64">
        <v>29</v>
      </c>
      <c r="AO5" s="89">
        <v>1300</v>
      </c>
      <c r="AP5" s="89">
        <v>0</v>
      </c>
      <c r="AQ5" s="89">
        <v>0</v>
      </c>
      <c r="AR5" s="89">
        <v>0</v>
      </c>
      <c r="AS5" s="89">
        <v>2601</v>
      </c>
      <c r="AT5" s="41">
        <v>3930</v>
      </c>
      <c r="AU5" s="60">
        <v>18617</v>
      </c>
      <c r="AV5" s="60">
        <v>16757</v>
      </c>
      <c r="AW5" s="60">
        <v>20687</v>
      </c>
      <c r="AX5" s="60">
        <v>35374</v>
      </c>
      <c r="AY5" s="60">
        <v>-6844</v>
      </c>
      <c r="AZ5" s="60">
        <v>13843</v>
      </c>
      <c r="BA5" s="60">
        <v>28530</v>
      </c>
      <c r="BB5" s="31">
        <v>1300</v>
      </c>
    </row>
    <row r="6" spans="1:54" ht="15" customHeight="1">
      <c r="A6" s="126">
        <v>3</v>
      </c>
      <c r="B6" s="41" t="s">
        <v>2</v>
      </c>
      <c r="C6" s="64">
        <v>0</v>
      </c>
      <c r="D6" s="89">
        <v>0</v>
      </c>
      <c r="E6" s="89">
        <v>2368</v>
      </c>
      <c r="F6" s="89">
        <v>0</v>
      </c>
      <c r="G6" s="89">
        <v>16348</v>
      </c>
      <c r="H6" s="89">
        <v>0</v>
      </c>
      <c r="I6" s="89">
        <v>0</v>
      </c>
      <c r="J6" s="89">
        <v>5</v>
      </c>
      <c r="K6" s="89">
        <v>0</v>
      </c>
      <c r="L6" s="89">
        <v>0</v>
      </c>
      <c r="M6" s="89">
        <v>0</v>
      </c>
      <c r="N6" s="89">
        <v>0</v>
      </c>
      <c r="O6" s="89">
        <v>0</v>
      </c>
      <c r="P6" s="89">
        <v>0</v>
      </c>
      <c r="Q6" s="89">
        <v>0</v>
      </c>
      <c r="R6" s="89">
        <v>0</v>
      </c>
      <c r="S6" s="89">
        <v>0</v>
      </c>
      <c r="T6" s="89">
        <v>0</v>
      </c>
      <c r="U6" s="89">
        <v>33</v>
      </c>
      <c r="V6" s="89">
        <v>0</v>
      </c>
      <c r="W6" s="89">
        <v>0</v>
      </c>
      <c r="X6" s="89">
        <v>0</v>
      </c>
      <c r="Y6" s="89">
        <v>0</v>
      </c>
      <c r="Z6" s="89">
        <v>0</v>
      </c>
      <c r="AA6" s="89">
        <v>0</v>
      </c>
      <c r="AB6" s="89">
        <v>0</v>
      </c>
      <c r="AC6" s="89">
        <v>1</v>
      </c>
      <c r="AD6" s="89">
        <v>0</v>
      </c>
      <c r="AE6" s="89">
        <v>2</v>
      </c>
      <c r="AF6" s="89">
        <v>20</v>
      </c>
      <c r="AG6" s="89">
        <v>425</v>
      </c>
      <c r="AH6" s="89">
        <v>0</v>
      </c>
      <c r="AI6" s="89">
        <v>0</v>
      </c>
      <c r="AJ6" s="89">
        <v>1321</v>
      </c>
      <c r="AK6" s="89">
        <v>0</v>
      </c>
      <c r="AL6" s="41">
        <v>0</v>
      </c>
      <c r="AM6" s="60">
        <v>20523</v>
      </c>
      <c r="AN6" s="64">
        <v>133</v>
      </c>
      <c r="AO6" s="89">
        <v>2647</v>
      </c>
      <c r="AP6" s="89">
        <v>0</v>
      </c>
      <c r="AQ6" s="89">
        <v>0</v>
      </c>
      <c r="AR6" s="89">
        <v>0</v>
      </c>
      <c r="AS6" s="89">
        <v>111</v>
      </c>
      <c r="AT6" s="41">
        <v>2891</v>
      </c>
      <c r="AU6" s="60">
        <v>23414</v>
      </c>
      <c r="AV6" s="60">
        <v>31519</v>
      </c>
      <c r="AW6" s="60">
        <v>34410</v>
      </c>
      <c r="AX6" s="60">
        <v>54933</v>
      </c>
      <c r="AY6" s="60">
        <v>-13545</v>
      </c>
      <c r="AZ6" s="60">
        <v>20865</v>
      </c>
      <c r="BA6" s="60">
        <v>41388</v>
      </c>
      <c r="BB6" s="31">
        <v>2647</v>
      </c>
    </row>
    <row r="7" spans="1:54" ht="15" customHeight="1">
      <c r="A7" s="126">
        <v>6</v>
      </c>
      <c r="B7" s="41" t="s">
        <v>3</v>
      </c>
      <c r="C7" s="64">
        <v>0</v>
      </c>
      <c r="D7" s="89">
        <v>5</v>
      </c>
      <c r="E7" s="89">
        <v>0</v>
      </c>
      <c r="F7" s="89">
        <v>146</v>
      </c>
      <c r="G7" s="89">
        <v>69</v>
      </c>
      <c r="H7" s="89">
        <v>2</v>
      </c>
      <c r="I7" s="89">
        <v>257</v>
      </c>
      <c r="J7" s="89">
        <v>2857</v>
      </c>
      <c r="K7" s="89">
        <v>339211</v>
      </c>
      <c r="L7" s="89">
        <v>11656</v>
      </c>
      <c r="M7" s="89">
        <v>148443</v>
      </c>
      <c r="N7" s="89">
        <v>261144</v>
      </c>
      <c r="O7" s="89">
        <v>11</v>
      </c>
      <c r="P7" s="89">
        <v>7</v>
      </c>
      <c r="Q7" s="89">
        <v>20</v>
      </c>
      <c r="R7" s="89">
        <v>1</v>
      </c>
      <c r="S7" s="89">
        <v>2</v>
      </c>
      <c r="T7" s="89">
        <v>36</v>
      </c>
      <c r="U7" s="89">
        <v>18</v>
      </c>
      <c r="V7" s="89">
        <v>3330</v>
      </c>
      <c r="W7" s="89">
        <v>109820</v>
      </c>
      <c r="X7" s="89">
        <v>0</v>
      </c>
      <c r="Y7" s="89">
        <v>0</v>
      </c>
      <c r="Z7" s="89">
        <v>1</v>
      </c>
      <c r="AA7" s="89">
        <v>0</v>
      </c>
      <c r="AB7" s="89">
        <v>0</v>
      </c>
      <c r="AC7" s="89">
        <v>0</v>
      </c>
      <c r="AD7" s="89">
        <v>0</v>
      </c>
      <c r="AE7" s="89">
        <v>3</v>
      </c>
      <c r="AF7" s="89">
        <v>4</v>
      </c>
      <c r="AG7" s="89">
        <v>8</v>
      </c>
      <c r="AH7" s="89">
        <v>3</v>
      </c>
      <c r="AI7" s="89">
        <v>3</v>
      </c>
      <c r="AJ7" s="89">
        <v>9</v>
      </c>
      <c r="AK7" s="89">
        <v>0</v>
      </c>
      <c r="AL7" s="41">
        <v>8</v>
      </c>
      <c r="AM7" s="60">
        <v>877074</v>
      </c>
      <c r="AN7" s="64">
        <v>-49</v>
      </c>
      <c r="AO7" s="89">
        <v>-56</v>
      </c>
      <c r="AP7" s="89">
        <v>0</v>
      </c>
      <c r="AQ7" s="89">
        <v>0</v>
      </c>
      <c r="AR7" s="89">
        <v>0</v>
      </c>
      <c r="AS7" s="89">
        <v>-666</v>
      </c>
      <c r="AT7" s="41">
        <v>-771</v>
      </c>
      <c r="AU7" s="60">
        <v>876303</v>
      </c>
      <c r="AV7" s="60">
        <v>25663</v>
      </c>
      <c r="AW7" s="60">
        <v>24892</v>
      </c>
      <c r="AX7" s="60">
        <v>901966</v>
      </c>
      <c r="AY7" s="60">
        <v>-871927</v>
      </c>
      <c r="AZ7" s="60">
        <v>-847035</v>
      </c>
      <c r="BA7" s="60">
        <v>30039</v>
      </c>
      <c r="BB7" s="31">
        <v>-56</v>
      </c>
    </row>
    <row r="8" spans="1:54" ht="15" customHeight="1">
      <c r="A8" s="127">
        <v>11</v>
      </c>
      <c r="B8" s="42" t="s">
        <v>4</v>
      </c>
      <c r="C8" s="71">
        <v>17250</v>
      </c>
      <c r="D8" s="90">
        <v>773</v>
      </c>
      <c r="E8" s="90">
        <v>6061</v>
      </c>
      <c r="F8" s="90">
        <v>0</v>
      </c>
      <c r="G8" s="90">
        <v>33206</v>
      </c>
      <c r="H8" s="90">
        <v>12</v>
      </c>
      <c r="I8" s="90">
        <v>81</v>
      </c>
      <c r="J8" s="90">
        <v>723</v>
      </c>
      <c r="K8" s="90">
        <v>2</v>
      </c>
      <c r="L8" s="90">
        <v>49</v>
      </c>
      <c r="M8" s="90">
        <v>0</v>
      </c>
      <c r="N8" s="90">
        <v>0</v>
      </c>
      <c r="O8" s="90">
        <v>0</v>
      </c>
      <c r="P8" s="90">
        <v>0</v>
      </c>
      <c r="Q8" s="90">
        <v>0</v>
      </c>
      <c r="R8" s="90">
        <v>0</v>
      </c>
      <c r="S8" s="90">
        <v>0</v>
      </c>
      <c r="T8" s="90">
        <v>0</v>
      </c>
      <c r="U8" s="90">
        <v>114</v>
      </c>
      <c r="V8" s="90">
        <v>12</v>
      </c>
      <c r="W8" s="90">
        <v>0</v>
      </c>
      <c r="X8" s="90">
        <v>0</v>
      </c>
      <c r="Y8" s="90">
        <v>0</v>
      </c>
      <c r="Z8" s="90">
        <v>82</v>
      </c>
      <c r="AA8" s="90">
        <v>0</v>
      </c>
      <c r="AB8" s="90">
        <v>0</v>
      </c>
      <c r="AC8" s="90">
        <v>43</v>
      </c>
      <c r="AD8" s="90">
        <v>0</v>
      </c>
      <c r="AE8" s="90">
        <v>120</v>
      </c>
      <c r="AF8" s="90">
        <v>1778</v>
      </c>
      <c r="AG8" s="90">
        <v>6624</v>
      </c>
      <c r="AH8" s="90">
        <v>65</v>
      </c>
      <c r="AI8" s="90">
        <v>2</v>
      </c>
      <c r="AJ8" s="90">
        <v>42929</v>
      </c>
      <c r="AK8" s="90">
        <v>0</v>
      </c>
      <c r="AL8" s="42">
        <v>110</v>
      </c>
      <c r="AM8" s="68">
        <v>110036</v>
      </c>
      <c r="AN8" s="71">
        <v>8003</v>
      </c>
      <c r="AO8" s="90">
        <v>234705</v>
      </c>
      <c r="AP8" s="90">
        <v>0</v>
      </c>
      <c r="AQ8" s="90">
        <v>0</v>
      </c>
      <c r="AR8" s="90">
        <v>0</v>
      </c>
      <c r="AS8" s="90">
        <v>-1304</v>
      </c>
      <c r="AT8" s="42">
        <v>241404</v>
      </c>
      <c r="AU8" s="68">
        <v>351440</v>
      </c>
      <c r="AV8" s="68">
        <v>202356</v>
      </c>
      <c r="AW8" s="68">
        <v>443760</v>
      </c>
      <c r="AX8" s="68">
        <v>553796</v>
      </c>
      <c r="AY8" s="68">
        <v>-261378</v>
      </c>
      <c r="AZ8" s="68">
        <v>182382</v>
      </c>
      <c r="BA8" s="68">
        <v>292418</v>
      </c>
      <c r="BB8" s="31">
        <v>234705</v>
      </c>
    </row>
    <row r="9" spans="1:54" ht="15" customHeight="1">
      <c r="A9" s="126">
        <v>15</v>
      </c>
      <c r="B9" s="41" t="s">
        <v>5</v>
      </c>
      <c r="C9" s="64">
        <v>572</v>
      </c>
      <c r="D9" s="89">
        <v>55</v>
      </c>
      <c r="E9" s="89">
        <v>629</v>
      </c>
      <c r="F9" s="89">
        <v>99</v>
      </c>
      <c r="G9" s="89">
        <v>159</v>
      </c>
      <c r="H9" s="89">
        <v>4718</v>
      </c>
      <c r="I9" s="89">
        <v>351</v>
      </c>
      <c r="J9" s="89">
        <v>266</v>
      </c>
      <c r="K9" s="89">
        <v>20</v>
      </c>
      <c r="L9" s="89">
        <v>166</v>
      </c>
      <c r="M9" s="89">
        <v>283</v>
      </c>
      <c r="N9" s="89">
        <v>99</v>
      </c>
      <c r="O9" s="89">
        <v>59</v>
      </c>
      <c r="P9" s="89">
        <v>265</v>
      </c>
      <c r="Q9" s="89">
        <v>1176</v>
      </c>
      <c r="R9" s="89">
        <v>63</v>
      </c>
      <c r="S9" s="89">
        <v>210</v>
      </c>
      <c r="T9" s="89">
        <v>1512</v>
      </c>
      <c r="U9" s="89">
        <v>571</v>
      </c>
      <c r="V9" s="89">
        <v>1378</v>
      </c>
      <c r="W9" s="89">
        <v>36</v>
      </c>
      <c r="X9" s="89">
        <v>37</v>
      </c>
      <c r="Y9" s="89">
        <v>85</v>
      </c>
      <c r="Z9" s="89">
        <v>2455</v>
      </c>
      <c r="AA9" s="89">
        <v>327</v>
      </c>
      <c r="AB9" s="89">
        <v>10</v>
      </c>
      <c r="AC9" s="89">
        <v>1405</v>
      </c>
      <c r="AD9" s="89">
        <v>156</v>
      </c>
      <c r="AE9" s="89">
        <v>1206</v>
      </c>
      <c r="AF9" s="89">
        <v>78</v>
      </c>
      <c r="AG9" s="89">
        <v>2356</v>
      </c>
      <c r="AH9" s="89">
        <v>1188</v>
      </c>
      <c r="AI9" s="89">
        <v>629</v>
      </c>
      <c r="AJ9" s="89">
        <v>1801</v>
      </c>
      <c r="AK9" s="89">
        <v>221</v>
      </c>
      <c r="AL9" s="41">
        <v>18</v>
      </c>
      <c r="AM9" s="60">
        <v>24659</v>
      </c>
      <c r="AN9" s="64">
        <v>1014</v>
      </c>
      <c r="AO9" s="89">
        <v>43607</v>
      </c>
      <c r="AP9" s="89">
        <v>0</v>
      </c>
      <c r="AQ9" s="89">
        <v>8</v>
      </c>
      <c r="AR9" s="89">
        <v>3025</v>
      </c>
      <c r="AS9" s="89">
        <v>4402</v>
      </c>
      <c r="AT9" s="41">
        <v>52056</v>
      </c>
      <c r="AU9" s="60">
        <v>76715</v>
      </c>
      <c r="AV9" s="60">
        <v>12155</v>
      </c>
      <c r="AW9" s="60">
        <v>64211</v>
      </c>
      <c r="AX9" s="60">
        <v>88870</v>
      </c>
      <c r="AY9" s="60">
        <v>-69890</v>
      </c>
      <c r="AZ9" s="60">
        <v>-5679</v>
      </c>
      <c r="BA9" s="60">
        <v>18980</v>
      </c>
      <c r="BB9" s="31">
        <v>43607</v>
      </c>
    </row>
    <row r="10" spans="1:54" ht="15" customHeight="1">
      <c r="A10" s="126">
        <v>16</v>
      </c>
      <c r="B10" s="41" t="s">
        <v>6</v>
      </c>
      <c r="C10" s="64">
        <v>3688</v>
      </c>
      <c r="D10" s="89">
        <v>246</v>
      </c>
      <c r="E10" s="89">
        <v>188</v>
      </c>
      <c r="F10" s="89">
        <v>52</v>
      </c>
      <c r="G10" s="89">
        <v>5493</v>
      </c>
      <c r="H10" s="89">
        <v>136</v>
      </c>
      <c r="I10" s="89">
        <v>14778</v>
      </c>
      <c r="J10" s="89">
        <v>2581</v>
      </c>
      <c r="K10" s="89">
        <v>13</v>
      </c>
      <c r="L10" s="89">
        <v>1802</v>
      </c>
      <c r="M10" s="89">
        <v>194</v>
      </c>
      <c r="N10" s="89">
        <v>249</v>
      </c>
      <c r="O10" s="89">
        <v>113</v>
      </c>
      <c r="P10" s="89">
        <v>762</v>
      </c>
      <c r="Q10" s="89">
        <v>741</v>
      </c>
      <c r="R10" s="89">
        <v>204</v>
      </c>
      <c r="S10" s="89">
        <v>1019</v>
      </c>
      <c r="T10" s="89">
        <v>2230</v>
      </c>
      <c r="U10" s="89">
        <v>2649</v>
      </c>
      <c r="V10" s="89">
        <v>20597</v>
      </c>
      <c r="W10" s="89">
        <v>1158</v>
      </c>
      <c r="X10" s="89">
        <v>119</v>
      </c>
      <c r="Y10" s="89">
        <v>152</v>
      </c>
      <c r="Z10" s="89">
        <v>4594</v>
      </c>
      <c r="AA10" s="89">
        <v>1043</v>
      </c>
      <c r="AB10" s="89">
        <v>244</v>
      </c>
      <c r="AC10" s="89">
        <v>1149</v>
      </c>
      <c r="AD10" s="89">
        <v>3166</v>
      </c>
      <c r="AE10" s="89">
        <v>459</v>
      </c>
      <c r="AF10" s="89">
        <v>1324</v>
      </c>
      <c r="AG10" s="89">
        <v>4375</v>
      </c>
      <c r="AH10" s="89">
        <v>838</v>
      </c>
      <c r="AI10" s="89">
        <v>1453</v>
      </c>
      <c r="AJ10" s="89">
        <v>2165</v>
      </c>
      <c r="AK10" s="89">
        <v>4894</v>
      </c>
      <c r="AL10" s="41">
        <v>42</v>
      </c>
      <c r="AM10" s="60">
        <v>84910</v>
      </c>
      <c r="AN10" s="64">
        <v>661</v>
      </c>
      <c r="AO10" s="89">
        <v>3341</v>
      </c>
      <c r="AP10" s="89">
        <v>10</v>
      </c>
      <c r="AQ10" s="89">
        <v>149</v>
      </c>
      <c r="AR10" s="89">
        <v>3830</v>
      </c>
      <c r="AS10" s="89">
        <v>322</v>
      </c>
      <c r="AT10" s="41">
        <v>8313</v>
      </c>
      <c r="AU10" s="60">
        <v>93223</v>
      </c>
      <c r="AV10" s="60">
        <v>54908</v>
      </c>
      <c r="AW10" s="60">
        <v>63221</v>
      </c>
      <c r="AX10" s="60">
        <v>148131</v>
      </c>
      <c r="AY10" s="60">
        <v>-81790</v>
      </c>
      <c r="AZ10" s="60">
        <v>-18569</v>
      </c>
      <c r="BA10" s="60">
        <v>66341</v>
      </c>
      <c r="BB10" s="31">
        <v>3341</v>
      </c>
    </row>
    <row r="11" spans="1:54" ht="15" customHeight="1">
      <c r="A11" s="126">
        <v>20</v>
      </c>
      <c r="B11" s="41" t="s">
        <v>7</v>
      </c>
      <c r="C11" s="64">
        <v>8469</v>
      </c>
      <c r="D11" s="89">
        <v>11</v>
      </c>
      <c r="E11" s="89">
        <v>739</v>
      </c>
      <c r="F11" s="89">
        <v>711</v>
      </c>
      <c r="G11" s="89">
        <v>1679</v>
      </c>
      <c r="H11" s="89">
        <v>1820</v>
      </c>
      <c r="I11" s="89">
        <v>1462</v>
      </c>
      <c r="J11" s="89">
        <v>306217</v>
      </c>
      <c r="K11" s="89">
        <v>377</v>
      </c>
      <c r="L11" s="89">
        <v>1274</v>
      </c>
      <c r="M11" s="89">
        <v>3673</v>
      </c>
      <c r="N11" s="89">
        <v>1407</v>
      </c>
      <c r="O11" s="89">
        <v>496</v>
      </c>
      <c r="P11" s="89">
        <v>2714</v>
      </c>
      <c r="Q11" s="89">
        <v>3394</v>
      </c>
      <c r="R11" s="89">
        <v>283</v>
      </c>
      <c r="S11" s="89">
        <v>3178</v>
      </c>
      <c r="T11" s="89">
        <v>7435</v>
      </c>
      <c r="U11" s="89">
        <v>16086</v>
      </c>
      <c r="V11" s="89">
        <v>2370</v>
      </c>
      <c r="W11" s="89">
        <v>160</v>
      </c>
      <c r="X11" s="89">
        <v>354</v>
      </c>
      <c r="Y11" s="89">
        <v>628</v>
      </c>
      <c r="Z11" s="89">
        <v>6</v>
      </c>
      <c r="AA11" s="89">
        <v>4</v>
      </c>
      <c r="AB11" s="89">
        <v>18</v>
      </c>
      <c r="AC11" s="89">
        <v>170</v>
      </c>
      <c r="AD11" s="89">
        <v>287</v>
      </c>
      <c r="AE11" s="89">
        <v>332</v>
      </c>
      <c r="AF11" s="89">
        <v>707</v>
      </c>
      <c r="AG11" s="89">
        <v>92564</v>
      </c>
      <c r="AH11" s="89">
        <v>110</v>
      </c>
      <c r="AI11" s="89">
        <v>1160</v>
      </c>
      <c r="AJ11" s="89">
        <v>2103</v>
      </c>
      <c r="AK11" s="89">
        <v>106</v>
      </c>
      <c r="AL11" s="41">
        <v>262</v>
      </c>
      <c r="AM11" s="60">
        <v>462766</v>
      </c>
      <c r="AN11" s="64">
        <v>1588</v>
      </c>
      <c r="AO11" s="89">
        <v>21495</v>
      </c>
      <c r="AP11" s="89">
        <v>0</v>
      </c>
      <c r="AQ11" s="89">
        <v>0</v>
      </c>
      <c r="AR11" s="89">
        <v>0</v>
      </c>
      <c r="AS11" s="89">
        <v>-2876</v>
      </c>
      <c r="AT11" s="41">
        <v>20207</v>
      </c>
      <c r="AU11" s="60">
        <v>482973</v>
      </c>
      <c r="AV11" s="60">
        <v>581469</v>
      </c>
      <c r="AW11" s="60">
        <v>601676</v>
      </c>
      <c r="AX11" s="60">
        <v>1064442</v>
      </c>
      <c r="AY11" s="60">
        <v>-323387</v>
      </c>
      <c r="AZ11" s="60">
        <v>278289</v>
      </c>
      <c r="BA11" s="60">
        <v>741055</v>
      </c>
      <c r="BB11" s="31">
        <v>21495</v>
      </c>
    </row>
    <row r="12" spans="1:54" ht="15" customHeight="1">
      <c r="A12" s="126">
        <v>21</v>
      </c>
      <c r="B12" s="41" t="s">
        <v>8</v>
      </c>
      <c r="C12" s="64">
        <v>1059</v>
      </c>
      <c r="D12" s="89">
        <v>378</v>
      </c>
      <c r="E12" s="89">
        <v>1421</v>
      </c>
      <c r="F12" s="89">
        <v>642</v>
      </c>
      <c r="G12" s="89">
        <v>671</v>
      </c>
      <c r="H12" s="89">
        <v>62</v>
      </c>
      <c r="I12" s="89">
        <v>246</v>
      </c>
      <c r="J12" s="89">
        <v>180097</v>
      </c>
      <c r="K12" s="89">
        <v>31345</v>
      </c>
      <c r="L12" s="89">
        <v>2018</v>
      </c>
      <c r="M12" s="89">
        <v>57567</v>
      </c>
      <c r="N12" s="89">
        <v>1335</v>
      </c>
      <c r="O12" s="89">
        <v>130</v>
      </c>
      <c r="P12" s="89">
        <v>153</v>
      </c>
      <c r="Q12" s="89">
        <v>366</v>
      </c>
      <c r="R12" s="89">
        <v>24</v>
      </c>
      <c r="S12" s="89">
        <v>32</v>
      </c>
      <c r="T12" s="89">
        <v>687</v>
      </c>
      <c r="U12" s="89">
        <v>377</v>
      </c>
      <c r="V12" s="89">
        <v>7275</v>
      </c>
      <c r="W12" s="89">
        <v>21251</v>
      </c>
      <c r="X12" s="89">
        <v>490</v>
      </c>
      <c r="Y12" s="89">
        <v>511</v>
      </c>
      <c r="Z12" s="89">
        <v>939</v>
      </c>
      <c r="AA12" s="89">
        <v>110</v>
      </c>
      <c r="AB12" s="89">
        <v>189</v>
      </c>
      <c r="AC12" s="89">
        <v>52003</v>
      </c>
      <c r="AD12" s="89">
        <v>186</v>
      </c>
      <c r="AE12" s="89">
        <v>3921</v>
      </c>
      <c r="AF12" s="89">
        <v>602</v>
      </c>
      <c r="AG12" s="89">
        <v>1685</v>
      </c>
      <c r="AH12" s="89">
        <v>161</v>
      </c>
      <c r="AI12" s="89">
        <v>678</v>
      </c>
      <c r="AJ12" s="89">
        <v>1907</v>
      </c>
      <c r="AK12" s="89">
        <v>0</v>
      </c>
      <c r="AL12" s="41">
        <v>701</v>
      </c>
      <c r="AM12" s="60">
        <v>371219</v>
      </c>
      <c r="AN12" s="64">
        <v>145</v>
      </c>
      <c r="AO12" s="89">
        <v>53433</v>
      </c>
      <c r="AP12" s="89">
        <v>0</v>
      </c>
      <c r="AQ12" s="89">
        <v>0</v>
      </c>
      <c r="AR12" s="89">
        <v>0</v>
      </c>
      <c r="AS12" s="89">
        <v>-4395</v>
      </c>
      <c r="AT12" s="41">
        <v>49183</v>
      </c>
      <c r="AU12" s="60">
        <v>420402</v>
      </c>
      <c r="AV12" s="60">
        <v>416406</v>
      </c>
      <c r="AW12" s="60">
        <v>465589</v>
      </c>
      <c r="AX12" s="60">
        <v>836808</v>
      </c>
      <c r="AY12" s="60">
        <v>-281191</v>
      </c>
      <c r="AZ12" s="60">
        <v>184398</v>
      </c>
      <c r="BA12" s="60">
        <v>555617</v>
      </c>
      <c r="BB12" s="31">
        <v>53433</v>
      </c>
    </row>
    <row r="13" spans="1:54" ht="15" customHeight="1">
      <c r="A13" s="127">
        <v>25</v>
      </c>
      <c r="B13" s="42" t="s">
        <v>9</v>
      </c>
      <c r="C13" s="71">
        <v>347</v>
      </c>
      <c r="D13" s="90">
        <v>21</v>
      </c>
      <c r="E13" s="90">
        <v>1</v>
      </c>
      <c r="F13" s="90">
        <v>5</v>
      </c>
      <c r="G13" s="90">
        <v>1974</v>
      </c>
      <c r="H13" s="90">
        <v>20</v>
      </c>
      <c r="I13" s="90">
        <v>203</v>
      </c>
      <c r="J13" s="90">
        <v>1747</v>
      </c>
      <c r="K13" s="90">
        <v>50</v>
      </c>
      <c r="L13" s="90">
        <v>5526</v>
      </c>
      <c r="M13" s="90">
        <v>4888</v>
      </c>
      <c r="N13" s="90">
        <v>443</v>
      </c>
      <c r="O13" s="90">
        <v>180</v>
      </c>
      <c r="P13" s="90">
        <v>2718</v>
      </c>
      <c r="Q13" s="90">
        <v>5099</v>
      </c>
      <c r="R13" s="90">
        <v>191</v>
      </c>
      <c r="S13" s="90">
        <v>1134</v>
      </c>
      <c r="T13" s="90">
        <v>3413</v>
      </c>
      <c r="U13" s="90">
        <v>336</v>
      </c>
      <c r="V13" s="90">
        <v>25085</v>
      </c>
      <c r="W13" s="90">
        <v>13</v>
      </c>
      <c r="X13" s="90">
        <v>183</v>
      </c>
      <c r="Y13" s="90">
        <v>22</v>
      </c>
      <c r="Z13" s="90">
        <v>121</v>
      </c>
      <c r="AA13" s="90">
        <v>2</v>
      </c>
      <c r="AB13" s="90">
        <v>38</v>
      </c>
      <c r="AC13" s="90">
        <v>37</v>
      </c>
      <c r="AD13" s="90">
        <v>1</v>
      </c>
      <c r="AE13" s="90">
        <v>62</v>
      </c>
      <c r="AF13" s="90">
        <v>506</v>
      </c>
      <c r="AG13" s="90">
        <v>594</v>
      </c>
      <c r="AH13" s="90">
        <v>22</v>
      </c>
      <c r="AI13" s="90">
        <v>197</v>
      </c>
      <c r="AJ13" s="90">
        <v>523</v>
      </c>
      <c r="AK13" s="90">
        <v>57</v>
      </c>
      <c r="AL13" s="42">
        <v>171</v>
      </c>
      <c r="AM13" s="68">
        <v>55930</v>
      </c>
      <c r="AN13" s="71">
        <v>109</v>
      </c>
      <c r="AO13" s="90">
        <v>1012</v>
      </c>
      <c r="AP13" s="90">
        <v>0</v>
      </c>
      <c r="AQ13" s="90">
        <v>0</v>
      </c>
      <c r="AR13" s="90">
        <v>0</v>
      </c>
      <c r="AS13" s="90">
        <v>27</v>
      </c>
      <c r="AT13" s="42">
        <v>1148</v>
      </c>
      <c r="AU13" s="68">
        <v>57078</v>
      </c>
      <c r="AV13" s="68">
        <v>66406</v>
      </c>
      <c r="AW13" s="68">
        <v>67554</v>
      </c>
      <c r="AX13" s="68">
        <v>123484</v>
      </c>
      <c r="AY13" s="68">
        <v>-30705</v>
      </c>
      <c r="AZ13" s="68">
        <v>36849</v>
      </c>
      <c r="BA13" s="68">
        <v>92779</v>
      </c>
      <c r="BB13" s="31">
        <v>1012</v>
      </c>
    </row>
    <row r="14" spans="1:54" ht="15" customHeight="1">
      <c r="A14" s="126">
        <v>26</v>
      </c>
      <c r="B14" s="41" t="s">
        <v>10</v>
      </c>
      <c r="C14" s="64">
        <v>5</v>
      </c>
      <c r="D14" s="89">
        <v>1</v>
      </c>
      <c r="E14" s="89">
        <v>17</v>
      </c>
      <c r="F14" s="89">
        <v>35</v>
      </c>
      <c r="G14" s="89">
        <v>0</v>
      </c>
      <c r="H14" s="89">
        <v>7</v>
      </c>
      <c r="I14" s="89">
        <v>365</v>
      </c>
      <c r="J14" s="89">
        <v>1</v>
      </c>
      <c r="K14" s="89">
        <v>0</v>
      </c>
      <c r="L14" s="89">
        <v>614</v>
      </c>
      <c r="M14" s="89">
        <v>708294</v>
      </c>
      <c r="N14" s="89">
        <v>138</v>
      </c>
      <c r="O14" s="89">
        <v>13179</v>
      </c>
      <c r="P14" s="89">
        <v>11518</v>
      </c>
      <c r="Q14" s="89">
        <v>178</v>
      </c>
      <c r="R14" s="89">
        <v>1348</v>
      </c>
      <c r="S14" s="89">
        <v>4097</v>
      </c>
      <c r="T14" s="89">
        <v>55592</v>
      </c>
      <c r="U14" s="89">
        <v>276</v>
      </c>
      <c r="V14" s="89">
        <v>10859</v>
      </c>
      <c r="W14" s="89">
        <v>0</v>
      </c>
      <c r="X14" s="89">
        <v>1</v>
      </c>
      <c r="Y14" s="89">
        <v>0</v>
      </c>
      <c r="Z14" s="89">
        <v>0</v>
      </c>
      <c r="AA14" s="89">
        <v>0</v>
      </c>
      <c r="AB14" s="89">
        <v>0</v>
      </c>
      <c r="AC14" s="89">
        <v>5</v>
      </c>
      <c r="AD14" s="89">
        <v>0</v>
      </c>
      <c r="AE14" s="89">
        <v>11</v>
      </c>
      <c r="AF14" s="89">
        <v>0</v>
      </c>
      <c r="AG14" s="89">
        <v>2</v>
      </c>
      <c r="AH14" s="89">
        <v>0</v>
      </c>
      <c r="AI14" s="89">
        <v>35</v>
      </c>
      <c r="AJ14" s="89">
        <v>7</v>
      </c>
      <c r="AK14" s="89">
        <v>0</v>
      </c>
      <c r="AL14" s="41">
        <v>176</v>
      </c>
      <c r="AM14" s="60">
        <v>806761</v>
      </c>
      <c r="AN14" s="64">
        <v>0</v>
      </c>
      <c r="AO14" s="89">
        <v>-315</v>
      </c>
      <c r="AP14" s="89">
        <v>0</v>
      </c>
      <c r="AQ14" s="89">
        <v>-244</v>
      </c>
      <c r="AR14" s="89">
        <v>-1364</v>
      </c>
      <c r="AS14" s="89">
        <v>9974</v>
      </c>
      <c r="AT14" s="41">
        <v>8051</v>
      </c>
      <c r="AU14" s="60">
        <v>814812</v>
      </c>
      <c r="AV14" s="60">
        <v>765447</v>
      </c>
      <c r="AW14" s="60">
        <v>773498</v>
      </c>
      <c r="AX14" s="60">
        <v>1580259</v>
      </c>
      <c r="AY14" s="60">
        <v>-186432</v>
      </c>
      <c r="AZ14" s="60">
        <v>587066</v>
      </c>
      <c r="BA14" s="60">
        <v>1393827</v>
      </c>
      <c r="BB14" s="31">
        <v>-315</v>
      </c>
    </row>
    <row r="15" spans="1:54" ht="15" customHeight="1">
      <c r="A15" s="126">
        <v>27</v>
      </c>
      <c r="B15" s="41" t="s">
        <v>11</v>
      </c>
      <c r="C15" s="64">
        <v>0</v>
      </c>
      <c r="D15" s="89">
        <v>0</v>
      </c>
      <c r="E15" s="89">
        <v>0</v>
      </c>
      <c r="F15" s="89">
        <v>21</v>
      </c>
      <c r="G15" s="89">
        <v>299</v>
      </c>
      <c r="H15" s="89">
        <v>0</v>
      </c>
      <c r="I15" s="89">
        <v>109</v>
      </c>
      <c r="J15" s="89">
        <v>1372</v>
      </c>
      <c r="K15" s="89">
        <v>6</v>
      </c>
      <c r="L15" s="89">
        <v>929</v>
      </c>
      <c r="M15" s="89">
        <v>2411</v>
      </c>
      <c r="N15" s="89">
        <v>42110</v>
      </c>
      <c r="O15" s="89">
        <v>2733</v>
      </c>
      <c r="P15" s="89">
        <v>5460</v>
      </c>
      <c r="Q15" s="89">
        <v>8379</v>
      </c>
      <c r="R15" s="89">
        <v>1495</v>
      </c>
      <c r="S15" s="89">
        <v>9519</v>
      </c>
      <c r="T15" s="89">
        <v>10871</v>
      </c>
      <c r="U15" s="89">
        <v>345</v>
      </c>
      <c r="V15" s="89">
        <v>4454</v>
      </c>
      <c r="W15" s="89">
        <v>80</v>
      </c>
      <c r="X15" s="89">
        <v>10</v>
      </c>
      <c r="Y15" s="89">
        <v>0</v>
      </c>
      <c r="Z15" s="89">
        <v>7</v>
      </c>
      <c r="AA15" s="89">
        <v>0</v>
      </c>
      <c r="AB15" s="89">
        <v>0</v>
      </c>
      <c r="AC15" s="89">
        <v>20</v>
      </c>
      <c r="AD15" s="89">
        <v>21</v>
      </c>
      <c r="AE15" s="89">
        <v>74</v>
      </c>
      <c r="AF15" s="89">
        <v>5</v>
      </c>
      <c r="AG15" s="89">
        <v>899</v>
      </c>
      <c r="AH15" s="89">
        <v>10</v>
      </c>
      <c r="AI15" s="89">
        <v>109</v>
      </c>
      <c r="AJ15" s="89">
        <v>136</v>
      </c>
      <c r="AK15" s="89">
        <v>11</v>
      </c>
      <c r="AL15" s="41">
        <v>138</v>
      </c>
      <c r="AM15" s="60">
        <v>92033</v>
      </c>
      <c r="AN15" s="64">
        <v>12</v>
      </c>
      <c r="AO15" s="89">
        <v>-1</v>
      </c>
      <c r="AP15" s="89">
        <v>0</v>
      </c>
      <c r="AQ15" s="89">
        <v>0</v>
      </c>
      <c r="AR15" s="89">
        <v>-1663</v>
      </c>
      <c r="AS15" s="89">
        <v>-2011</v>
      </c>
      <c r="AT15" s="41">
        <v>-3663</v>
      </c>
      <c r="AU15" s="60">
        <v>88370</v>
      </c>
      <c r="AV15" s="60">
        <v>490930</v>
      </c>
      <c r="AW15" s="60">
        <v>487267</v>
      </c>
      <c r="AX15" s="60">
        <v>579300</v>
      </c>
      <c r="AY15" s="60">
        <v>-70020</v>
      </c>
      <c r="AZ15" s="60">
        <v>417247</v>
      </c>
      <c r="BA15" s="60">
        <v>509280</v>
      </c>
      <c r="BB15" s="31">
        <v>-1</v>
      </c>
    </row>
    <row r="16" spans="1:54" ht="15" customHeight="1">
      <c r="A16" s="126">
        <v>28</v>
      </c>
      <c r="B16" s="41" t="s">
        <v>12</v>
      </c>
      <c r="C16" s="64">
        <v>187</v>
      </c>
      <c r="D16" s="89">
        <v>16</v>
      </c>
      <c r="E16" s="89">
        <v>82</v>
      </c>
      <c r="F16" s="89">
        <v>391</v>
      </c>
      <c r="G16" s="89">
        <v>6022</v>
      </c>
      <c r="H16" s="89">
        <v>36</v>
      </c>
      <c r="I16" s="89">
        <v>752</v>
      </c>
      <c r="J16" s="89">
        <v>1904</v>
      </c>
      <c r="K16" s="89">
        <v>328</v>
      </c>
      <c r="L16" s="89">
        <v>731</v>
      </c>
      <c r="M16" s="89">
        <v>121</v>
      </c>
      <c r="N16" s="89">
        <v>157</v>
      </c>
      <c r="O16" s="89">
        <v>3037</v>
      </c>
      <c r="P16" s="89">
        <v>5014</v>
      </c>
      <c r="Q16" s="89">
        <v>2922</v>
      </c>
      <c r="R16" s="89">
        <v>995</v>
      </c>
      <c r="S16" s="89">
        <v>5422</v>
      </c>
      <c r="T16" s="89">
        <v>10528</v>
      </c>
      <c r="U16" s="89">
        <v>869</v>
      </c>
      <c r="V16" s="89">
        <v>42066</v>
      </c>
      <c r="W16" s="89">
        <v>116</v>
      </c>
      <c r="X16" s="89">
        <v>30</v>
      </c>
      <c r="Y16" s="89">
        <v>7</v>
      </c>
      <c r="Z16" s="89">
        <v>1622</v>
      </c>
      <c r="AA16" s="89">
        <v>27</v>
      </c>
      <c r="AB16" s="89">
        <v>174</v>
      </c>
      <c r="AC16" s="89">
        <v>828</v>
      </c>
      <c r="AD16" s="89">
        <v>111</v>
      </c>
      <c r="AE16" s="89">
        <v>1613</v>
      </c>
      <c r="AF16" s="89">
        <v>41</v>
      </c>
      <c r="AG16" s="89">
        <v>252</v>
      </c>
      <c r="AH16" s="89">
        <v>113</v>
      </c>
      <c r="AI16" s="89">
        <v>333</v>
      </c>
      <c r="AJ16" s="89">
        <v>773</v>
      </c>
      <c r="AK16" s="89">
        <v>4</v>
      </c>
      <c r="AL16" s="41">
        <v>210</v>
      </c>
      <c r="AM16" s="60">
        <v>87834</v>
      </c>
      <c r="AN16" s="64">
        <v>276</v>
      </c>
      <c r="AO16" s="89">
        <v>1999</v>
      </c>
      <c r="AP16" s="89">
        <v>2</v>
      </c>
      <c r="AQ16" s="89">
        <v>149</v>
      </c>
      <c r="AR16" s="89">
        <v>4488</v>
      </c>
      <c r="AS16" s="89">
        <v>-1139</v>
      </c>
      <c r="AT16" s="41">
        <v>5775</v>
      </c>
      <c r="AU16" s="60">
        <v>93609</v>
      </c>
      <c r="AV16" s="60">
        <v>26710</v>
      </c>
      <c r="AW16" s="60">
        <v>32485</v>
      </c>
      <c r="AX16" s="60">
        <v>120319</v>
      </c>
      <c r="AY16" s="60">
        <v>-68793</v>
      </c>
      <c r="AZ16" s="60">
        <v>-36308</v>
      </c>
      <c r="BA16" s="60">
        <v>51526</v>
      </c>
      <c r="BB16" s="31">
        <v>1999</v>
      </c>
    </row>
    <row r="17" spans="1:54" ht="15" customHeight="1">
      <c r="A17" s="126">
        <v>29</v>
      </c>
      <c r="B17" s="41" t="s">
        <v>13</v>
      </c>
      <c r="C17" s="64">
        <v>40</v>
      </c>
      <c r="D17" s="89">
        <v>10</v>
      </c>
      <c r="E17" s="89">
        <v>1</v>
      </c>
      <c r="F17" s="89">
        <v>80</v>
      </c>
      <c r="G17" s="89">
        <v>0</v>
      </c>
      <c r="H17" s="89">
        <v>0</v>
      </c>
      <c r="I17" s="89">
        <v>132</v>
      </c>
      <c r="J17" s="89">
        <v>4</v>
      </c>
      <c r="K17" s="89">
        <v>6</v>
      </c>
      <c r="L17" s="89">
        <v>412</v>
      </c>
      <c r="M17" s="89">
        <v>24</v>
      </c>
      <c r="N17" s="89">
        <v>3</v>
      </c>
      <c r="O17" s="89">
        <v>126</v>
      </c>
      <c r="P17" s="89">
        <v>44338</v>
      </c>
      <c r="Q17" s="89">
        <v>1263</v>
      </c>
      <c r="R17" s="89">
        <v>371</v>
      </c>
      <c r="S17" s="89">
        <v>2131</v>
      </c>
      <c r="T17" s="89">
        <v>8858</v>
      </c>
      <c r="U17" s="89">
        <v>250</v>
      </c>
      <c r="V17" s="89">
        <v>3151</v>
      </c>
      <c r="W17" s="89">
        <v>0</v>
      </c>
      <c r="X17" s="89">
        <v>451</v>
      </c>
      <c r="Y17" s="89">
        <v>1</v>
      </c>
      <c r="Z17" s="89">
        <v>594</v>
      </c>
      <c r="AA17" s="89">
        <v>2</v>
      </c>
      <c r="AB17" s="89">
        <v>0</v>
      </c>
      <c r="AC17" s="89">
        <v>73</v>
      </c>
      <c r="AD17" s="89">
        <v>18</v>
      </c>
      <c r="AE17" s="89">
        <v>1296</v>
      </c>
      <c r="AF17" s="89">
        <v>0</v>
      </c>
      <c r="AG17" s="89">
        <v>7644</v>
      </c>
      <c r="AH17" s="89">
        <v>0</v>
      </c>
      <c r="AI17" s="89">
        <v>6429</v>
      </c>
      <c r="AJ17" s="89">
        <v>357</v>
      </c>
      <c r="AK17" s="89">
        <v>280</v>
      </c>
      <c r="AL17" s="41">
        <v>0</v>
      </c>
      <c r="AM17" s="60">
        <v>78345</v>
      </c>
      <c r="AN17" s="64">
        <v>22</v>
      </c>
      <c r="AO17" s="89">
        <v>739</v>
      </c>
      <c r="AP17" s="89">
        <v>1</v>
      </c>
      <c r="AQ17" s="89">
        <v>6495</v>
      </c>
      <c r="AR17" s="89">
        <v>209747</v>
      </c>
      <c r="AS17" s="89">
        <v>2647</v>
      </c>
      <c r="AT17" s="41">
        <v>219651</v>
      </c>
      <c r="AU17" s="60">
        <v>297996</v>
      </c>
      <c r="AV17" s="60">
        <v>204624</v>
      </c>
      <c r="AW17" s="60">
        <v>424275</v>
      </c>
      <c r="AX17" s="60">
        <v>502620</v>
      </c>
      <c r="AY17" s="60">
        <v>-263317</v>
      </c>
      <c r="AZ17" s="60">
        <v>160958</v>
      </c>
      <c r="BA17" s="60">
        <v>239303</v>
      </c>
      <c r="BB17" s="31">
        <v>739</v>
      </c>
    </row>
    <row r="18" spans="1:54" ht="15" customHeight="1">
      <c r="A18" s="127">
        <v>32</v>
      </c>
      <c r="B18" s="42" t="s">
        <v>16</v>
      </c>
      <c r="C18" s="71">
        <v>0</v>
      </c>
      <c r="D18" s="90">
        <v>0</v>
      </c>
      <c r="E18" s="90">
        <v>0</v>
      </c>
      <c r="F18" s="90">
        <v>2</v>
      </c>
      <c r="G18" s="90">
        <v>0</v>
      </c>
      <c r="H18" s="90">
        <v>0</v>
      </c>
      <c r="I18" s="90">
        <v>0</v>
      </c>
      <c r="J18" s="90">
        <v>1</v>
      </c>
      <c r="K18" s="90">
        <v>0</v>
      </c>
      <c r="L18" s="90">
        <v>0</v>
      </c>
      <c r="M18" s="90">
        <v>1</v>
      </c>
      <c r="N18" s="90">
        <v>22</v>
      </c>
      <c r="O18" s="90">
        <v>57</v>
      </c>
      <c r="P18" s="90">
        <v>19111</v>
      </c>
      <c r="Q18" s="90">
        <v>51800</v>
      </c>
      <c r="R18" s="90">
        <v>4324</v>
      </c>
      <c r="S18" s="90">
        <v>57194</v>
      </c>
      <c r="T18" s="90">
        <v>4305</v>
      </c>
      <c r="U18" s="90">
        <v>17</v>
      </c>
      <c r="V18" s="90">
        <v>137</v>
      </c>
      <c r="W18" s="90">
        <v>2</v>
      </c>
      <c r="X18" s="90">
        <v>1</v>
      </c>
      <c r="Y18" s="90">
        <v>0</v>
      </c>
      <c r="Z18" s="90">
        <v>15</v>
      </c>
      <c r="AA18" s="90">
        <v>10</v>
      </c>
      <c r="AB18" s="90">
        <v>0</v>
      </c>
      <c r="AC18" s="90">
        <v>1</v>
      </c>
      <c r="AD18" s="90">
        <v>194</v>
      </c>
      <c r="AE18" s="90">
        <v>809</v>
      </c>
      <c r="AF18" s="90">
        <v>121</v>
      </c>
      <c r="AG18" s="90">
        <v>4</v>
      </c>
      <c r="AH18" s="90">
        <v>0</v>
      </c>
      <c r="AI18" s="90">
        <v>3175</v>
      </c>
      <c r="AJ18" s="90">
        <v>2</v>
      </c>
      <c r="AK18" s="90">
        <v>408</v>
      </c>
      <c r="AL18" s="42">
        <v>0</v>
      </c>
      <c r="AM18" s="68">
        <v>141713</v>
      </c>
      <c r="AN18" s="71">
        <v>5</v>
      </c>
      <c r="AO18" s="90">
        <v>747</v>
      </c>
      <c r="AP18" s="90">
        <v>0</v>
      </c>
      <c r="AQ18" s="90">
        <v>0</v>
      </c>
      <c r="AR18" s="90">
        <v>0</v>
      </c>
      <c r="AS18" s="90">
        <v>-5456</v>
      </c>
      <c r="AT18" s="42">
        <v>-4704</v>
      </c>
      <c r="AU18" s="68">
        <v>137009</v>
      </c>
      <c r="AV18" s="68">
        <v>198209</v>
      </c>
      <c r="AW18" s="68">
        <v>193505</v>
      </c>
      <c r="AX18" s="68">
        <v>335218</v>
      </c>
      <c r="AY18" s="68">
        <v>-122015</v>
      </c>
      <c r="AZ18" s="68">
        <v>71490</v>
      </c>
      <c r="BA18" s="68">
        <v>213203</v>
      </c>
      <c r="BB18" s="31">
        <v>747</v>
      </c>
    </row>
    <row r="19" spans="1:54" ht="15" customHeight="1">
      <c r="A19" s="126">
        <v>33</v>
      </c>
      <c r="B19" s="41" t="s">
        <v>14</v>
      </c>
      <c r="C19" s="64">
        <v>5</v>
      </c>
      <c r="D19" s="89">
        <v>0</v>
      </c>
      <c r="E19" s="89">
        <v>34</v>
      </c>
      <c r="F19" s="89">
        <v>32</v>
      </c>
      <c r="G19" s="89">
        <v>0</v>
      </c>
      <c r="H19" s="89">
        <v>0</v>
      </c>
      <c r="I19" s="89">
        <v>12</v>
      </c>
      <c r="J19" s="89">
        <v>0</v>
      </c>
      <c r="K19" s="89">
        <v>0</v>
      </c>
      <c r="L19" s="89">
        <v>5</v>
      </c>
      <c r="M19" s="89">
        <v>0</v>
      </c>
      <c r="N19" s="89">
        <v>2</v>
      </c>
      <c r="O19" s="89">
        <v>26</v>
      </c>
      <c r="P19" s="89">
        <v>4777</v>
      </c>
      <c r="Q19" s="89">
        <v>4341</v>
      </c>
      <c r="R19" s="89">
        <v>4215</v>
      </c>
      <c r="S19" s="89">
        <v>4125</v>
      </c>
      <c r="T19" s="89">
        <v>15840</v>
      </c>
      <c r="U19" s="89">
        <v>10</v>
      </c>
      <c r="V19" s="89">
        <v>3717</v>
      </c>
      <c r="W19" s="89">
        <v>1</v>
      </c>
      <c r="X19" s="89">
        <v>8</v>
      </c>
      <c r="Y19" s="89">
        <v>0</v>
      </c>
      <c r="Z19" s="89">
        <v>123</v>
      </c>
      <c r="AA19" s="89">
        <v>1</v>
      </c>
      <c r="AB19" s="89">
        <v>6</v>
      </c>
      <c r="AC19" s="89">
        <v>97</v>
      </c>
      <c r="AD19" s="89">
        <v>29</v>
      </c>
      <c r="AE19" s="89">
        <v>673</v>
      </c>
      <c r="AF19" s="89">
        <v>175</v>
      </c>
      <c r="AG19" s="89">
        <v>52</v>
      </c>
      <c r="AH19" s="89">
        <v>0</v>
      </c>
      <c r="AI19" s="89">
        <v>1817</v>
      </c>
      <c r="AJ19" s="89">
        <v>67</v>
      </c>
      <c r="AK19" s="89">
        <v>0</v>
      </c>
      <c r="AL19" s="41">
        <v>42</v>
      </c>
      <c r="AM19" s="60">
        <v>40232</v>
      </c>
      <c r="AN19" s="64">
        <v>608</v>
      </c>
      <c r="AO19" s="89">
        <v>22390</v>
      </c>
      <c r="AP19" s="89">
        <v>0</v>
      </c>
      <c r="AQ19" s="89">
        <v>2951</v>
      </c>
      <c r="AR19" s="89">
        <v>58518</v>
      </c>
      <c r="AS19" s="89">
        <v>2067</v>
      </c>
      <c r="AT19" s="41">
        <v>86534</v>
      </c>
      <c r="AU19" s="60">
        <v>126766</v>
      </c>
      <c r="AV19" s="60">
        <v>24406</v>
      </c>
      <c r="AW19" s="60">
        <v>110940</v>
      </c>
      <c r="AX19" s="60">
        <v>151172</v>
      </c>
      <c r="AY19" s="60">
        <v>-118439</v>
      </c>
      <c r="AZ19" s="60">
        <v>-7499</v>
      </c>
      <c r="BA19" s="60">
        <v>32733</v>
      </c>
      <c r="BB19" s="31">
        <v>22390</v>
      </c>
    </row>
    <row r="20" spans="1:54" ht="15" customHeight="1">
      <c r="A20" s="126">
        <v>34</v>
      </c>
      <c r="B20" s="41" t="s">
        <v>15</v>
      </c>
      <c r="C20" s="64">
        <v>0</v>
      </c>
      <c r="D20" s="89">
        <v>5</v>
      </c>
      <c r="E20" s="89">
        <v>1</v>
      </c>
      <c r="F20" s="89">
        <v>0</v>
      </c>
      <c r="G20" s="89">
        <v>12</v>
      </c>
      <c r="H20" s="89">
        <v>0</v>
      </c>
      <c r="I20" s="89">
        <v>0</v>
      </c>
      <c r="J20" s="89">
        <v>9</v>
      </c>
      <c r="K20" s="89">
        <v>1</v>
      </c>
      <c r="L20" s="89">
        <v>1</v>
      </c>
      <c r="M20" s="89">
        <v>0</v>
      </c>
      <c r="N20" s="89">
        <v>0</v>
      </c>
      <c r="O20" s="89">
        <v>3</v>
      </c>
      <c r="P20" s="89">
        <v>178</v>
      </c>
      <c r="Q20" s="89">
        <v>26</v>
      </c>
      <c r="R20" s="89">
        <v>1</v>
      </c>
      <c r="S20" s="89">
        <v>6697</v>
      </c>
      <c r="T20" s="89">
        <v>5620</v>
      </c>
      <c r="U20" s="89">
        <v>2</v>
      </c>
      <c r="V20" s="89">
        <v>772</v>
      </c>
      <c r="W20" s="89">
        <v>5</v>
      </c>
      <c r="X20" s="89">
        <v>0</v>
      </c>
      <c r="Y20" s="89">
        <v>1</v>
      </c>
      <c r="Z20" s="89">
        <v>177</v>
      </c>
      <c r="AA20" s="89">
        <v>32</v>
      </c>
      <c r="AB20" s="89">
        <v>30</v>
      </c>
      <c r="AC20" s="89">
        <v>50</v>
      </c>
      <c r="AD20" s="89">
        <v>39</v>
      </c>
      <c r="AE20" s="89">
        <v>614</v>
      </c>
      <c r="AF20" s="89">
        <v>13</v>
      </c>
      <c r="AG20" s="89">
        <v>22</v>
      </c>
      <c r="AH20" s="89">
        <v>4</v>
      </c>
      <c r="AI20" s="89">
        <v>431</v>
      </c>
      <c r="AJ20" s="89">
        <v>53</v>
      </c>
      <c r="AK20" s="89">
        <v>0</v>
      </c>
      <c r="AL20" s="41">
        <v>0</v>
      </c>
      <c r="AM20" s="60">
        <v>14799</v>
      </c>
      <c r="AN20" s="64">
        <v>343</v>
      </c>
      <c r="AO20" s="89">
        <v>20668</v>
      </c>
      <c r="AP20" s="89">
        <v>0</v>
      </c>
      <c r="AQ20" s="89">
        <v>8341</v>
      </c>
      <c r="AR20" s="89">
        <v>20938</v>
      </c>
      <c r="AS20" s="89">
        <v>-289</v>
      </c>
      <c r="AT20" s="41">
        <v>50001</v>
      </c>
      <c r="AU20" s="60">
        <v>64800</v>
      </c>
      <c r="AV20" s="60">
        <v>203591</v>
      </c>
      <c r="AW20" s="60">
        <v>253592</v>
      </c>
      <c r="AX20" s="60">
        <v>268391</v>
      </c>
      <c r="AY20" s="60">
        <v>-60820</v>
      </c>
      <c r="AZ20" s="60">
        <v>192772</v>
      </c>
      <c r="BA20" s="60">
        <v>207571</v>
      </c>
      <c r="BB20" s="31">
        <v>20668</v>
      </c>
    </row>
    <row r="21" spans="1:54" ht="15" customHeight="1">
      <c r="A21" s="126">
        <v>35</v>
      </c>
      <c r="B21" s="41" t="s">
        <v>17</v>
      </c>
      <c r="C21" s="64">
        <v>0</v>
      </c>
      <c r="D21" s="89">
        <v>0</v>
      </c>
      <c r="E21" s="89">
        <v>1478</v>
      </c>
      <c r="F21" s="89">
        <v>0</v>
      </c>
      <c r="G21" s="89">
        <v>0</v>
      </c>
      <c r="H21" s="89">
        <v>0</v>
      </c>
      <c r="I21" s="89">
        <v>0</v>
      </c>
      <c r="J21" s="89">
        <v>0</v>
      </c>
      <c r="K21" s="89">
        <v>0</v>
      </c>
      <c r="L21" s="89">
        <v>0</v>
      </c>
      <c r="M21" s="89">
        <v>0</v>
      </c>
      <c r="N21" s="89">
        <v>0</v>
      </c>
      <c r="O21" s="89">
        <v>0</v>
      </c>
      <c r="P21" s="89">
        <v>2</v>
      </c>
      <c r="Q21" s="89">
        <v>0</v>
      </c>
      <c r="R21" s="89">
        <v>0</v>
      </c>
      <c r="S21" s="89">
        <v>0</v>
      </c>
      <c r="T21" s="89">
        <v>256250</v>
      </c>
      <c r="U21" s="89">
        <v>0</v>
      </c>
      <c r="V21" s="89">
        <v>0</v>
      </c>
      <c r="W21" s="89">
        <v>0</v>
      </c>
      <c r="X21" s="89">
        <v>0</v>
      </c>
      <c r="Y21" s="89">
        <v>0</v>
      </c>
      <c r="Z21" s="89">
        <v>0</v>
      </c>
      <c r="AA21" s="89">
        <v>0</v>
      </c>
      <c r="AB21" s="89">
        <v>0</v>
      </c>
      <c r="AC21" s="89">
        <v>6484</v>
      </c>
      <c r="AD21" s="89">
        <v>0</v>
      </c>
      <c r="AE21" s="89">
        <v>1985</v>
      </c>
      <c r="AF21" s="89">
        <v>22</v>
      </c>
      <c r="AG21" s="89">
        <v>0</v>
      </c>
      <c r="AH21" s="89">
        <v>0</v>
      </c>
      <c r="AI21" s="89">
        <v>7562</v>
      </c>
      <c r="AJ21" s="89">
        <v>5</v>
      </c>
      <c r="AK21" s="89">
        <v>0</v>
      </c>
      <c r="AL21" s="41">
        <v>0</v>
      </c>
      <c r="AM21" s="60">
        <v>273788</v>
      </c>
      <c r="AN21" s="64">
        <v>0</v>
      </c>
      <c r="AO21" s="89">
        <v>48962</v>
      </c>
      <c r="AP21" s="89">
        <v>0</v>
      </c>
      <c r="AQ21" s="89">
        <v>7941</v>
      </c>
      <c r="AR21" s="89">
        <v>45616</v>
      </c>
      <c r="AS21" s="89">
        <v>16396</v>
      </c>
      <c r="AT21" s="41">
        <v>118915</v>
      </c>
      <c r="AU21" s="60">
        <v>392703</v>
      </c>
      <c r="AV21" s="60">
        <v>503769</v>
      </c>
      <c r="AW21" s="60">
        <v>622684</v>
      </c>
      <c r="AX21" s="60">
        <v>896472</v>
      </c>
      <c r="AY21" s="60">
        <v>-280874</v>
      </c>
      <c r="AZ21" s="60">
        <v>341810</v>
      </c>
      <c r="BA21" s="60">
        <v>615598</v>
      </c>
      <c r="BB21" s="31">
        <v>48962</v>
      </c>
    </row>
    <row r="22" spans="1:54" ht="15" customHeight="1">
      <c r="A22" s="126">
        <v>39</v>
      </c>
      <c r="B22" s="41" t="s">
        <v>18</v>
      </c>
      <c r="C22" s="64">
        <v>1311</v>
      </c>
      <c r="D22" s="89">
        <v>573</v>
      </c>
      <c r="E22" s="89">
        <v>753</v>
      </c>
      <c r="F22" s="89">
        <v>260</v>
      </c>
      <c r="G22" s="89">
        <v>7660</v>
      </c>
      <c r="H22" s="89">
        <v>549</v>
      </c>
      <c r="I22" s="89">
        <v>2507</v>
      </c>
      <c r="J22" s="89">
        <v>4861</v>
      </c>
      <c r="K22" s="89">
        <v>1710</v>
      </c>
      <c r="L22" s="89">
        <v>1534</v>
      </c>
      <c r="M22" s="89">
        <v>14716</v>
      </c>
      <c r="N22" s="89">
        <v>9998</v>
      </c>
      <c r="O22" s="89">
        <v>293</v>
      </c>
      <c r="P22" s="89">
        <v>10661</v>
      </c>
      <c r="Q22" s="89">
        <v>7593</v>
      </c>
      <c r="R22" s="89">
        <v>1867</v>
      </c>
      <c r="S22" s="89">
        <v>9649</v>
      </c>
      <c r="T22" s="89">
        <v>20448</v>
      </c>
      <c r="U22" s="89">
        <v>21306</v>
      </c>
      <c r="V22" s="89">
        <v>7746</v>
      </c>
      <c r="W22" s="89">
        <v>3302</v>
      </c>
      <c r="X22" s="89">
        <v>1682</v>
      </c>
      <c r="Y22" s="89">
        <v>777</v>
      </c>
      <c r="Z22" s="89">
        <v>6791</v>
      </c>
      <c r="AA22" s="89">
        <v>4467</v>
      </c>
      <c r="AB22" s="89">
        <v>356</v>
      </c>
      <c r="AC22" s="89">
        <v>2590</v>
      </c>
      <c r="AD22" s="89">
        <v>4810</v>
      </c>
      <c r="AE22" s="89">
        <v>3927</v>
      </c>
      <c r="AF22" s="89">
        <v>3555</v>
      </c>
      <c r="AG22" s="89">
        <v>5058</v>
      </c>
      <c r="AH22" s="89">
        <v>2528</v>
      </c>
      <c r="AI22" s="89">
        <v>5478</v>
      </c>
      <c r="AJ22" s="89">
        <v>3531</v>
      </c>
      <c r="AK22" s="89">
        <v>2199</v>
      </c>
      <c r="AL22" s="41">
        <v>204</v>
      </c>
      <c r="AM22" s="60">
        <v>177250</v>
      </c>
      <c r="AN22" s="64">
        <v>2249</v>
      </c>
      <c r="AO22" s="89">
        <v>35174</v>
      </c>
      <c r="AP22" s="89">
        <v>12</v>
      </c>
      <c r="AQ22" s="89">
        <v>1040</v>
      </c>
      <c r="AR22" s="89">
        <v>9134</v>
      </c>
      <c r="AS22" s="89">
        <v>-357</v>
      </c>
      <c r="AT22" s="41">
        <v>47252</v>
      </c>
      <c r="AU22" s="60">
        <v>224502</v>
      </c>
      <c r="AV22" s="60">
        <v>79381</v>
      </c>
      <c r="AW22" s="60">
        <v>126633</v>
      </c>
      <c r="AX22" s="60">
        <v>303883</v>
      </c>
      <c r="AY22" s="60">
        <v>-170001</v>
      </c>
      <c r="AZ22" s="60">
        <v>-43368</v>
      </c>
      <c r="BA22" s="60">
        <v>133882</v>
      </c>
      <c r="BB22" s="31">
        <v>35174</v>
      </c>
    </row>
    <row r="23" spans="1:54" ht="15" customHeight="1">
      <c r="A23" s="127">
        <v>41</v>
      </c>
      <c r="B23" s="42" t="s">
        <v>19</v>
      </c>
      <c r="C23" s="71">
        <v>402</v>
      </c>
      <c r="D23" s="90">
        <v>42</v>
      </c>
      <c r="E23" s="90">
        <v>57</v>
      </c>
      <c r="F23" s="90">
        <v>71</v>
      </c>
      <c r="G23" s="90">
        <v>150</v>
      </c>
      <c r="H23" s="90">
        <v>37</v>
      </c>
      <c r="I23" s="90">
        <v>247</v>
      </c>
      <c r="J23" s="90">
        <v>1924</v>
      </c>
      <c r="K23" s="90">
        <v>203</v>
      </c>
      <c r="L23" s="90">
        <v>552</v>
      </c>
      <c r="M23" s="90">
        <v>4670</v>
      </c>
      <c r="N23" s="90">
        <v>1459</v>
      </c>
      <c r="O23" s="90">
        <v>177</v>
      </c>
      <c r="P23" s="90">
        <v>260</v>
      </c>
      <c r="Q23" s="90">
        <v>307</v>
      </c>
      <c r="R23" s="90">
        <v>52</v>
      </c>
      <c r="S23" s="90">
        <v>67</v>
      </c>
      <c r="T23" s="90">
        <v>340</v>
      </c>
      <c r="U23" s="90">
        <v>295</v>
      </c>
      <c r="V23" s="90">
        <v>275</v>
      </c>
      <c r="W23" s="90">
        <v>4555</v>
      </c>
      <c r="X23" s="90">
        <v>1165</v>
      </c>
      <c r="Y23" s="90">
        <v>126</v>
      </c>
      <c r="Z23" s="90">
        <v>1702</v>
      </c>
      <c r="AA23" s="90">
        <v>628</v>
      </c>
      <c r="AB23" s="90">
        <v>4919</v>
      </c>
      <c r="AC23" s="90">
        <v>2599</v>
      </c>
      <c r="AD23" s="90">
        <v>1009</v>
      </c>
      <c r="AE23" s="90">
        <v>2982</v>
      </c>
      <c r="AF23" s="90">
        <v>1395</v>
      </c>
      <c r="AG23" s="90">
        <v>1747</v>
      </c>
      <c r="AH23" s="90">
        <v>79</v>
      </c>
      <c r="AI23" s="90">
        <v>376</v>
      </c>
      <c r="AJ23" s="90">
        <v>790</v>
      </c>
      <c r="AK23" s="90">
        <v>0</v>
      </c>
      <c r="AL23" s="42">
        <v>0</v>
      </c>
      <c r="AM23" s="68">
        <v>35659</v>
      </c>
      <c r="AN23" s="71">
        <v>0</v>
      </c>
      <c r="AO23" s="90">
        <v>0</v>
      </c>
      <c r="AP23" s="90">
        <v>0</v>
      </c>
      <c r="AQ23" s="90">
        <v>196632</v>
      </c>
      <c r="AR23" s="90">
        <v>262719</v>
      </c>
      <c r="AS23" s="90">
        <v>0</v>
      </c>
      <c r="AT23" s="42">
        <v>459351</v>
      </c>
      <c r="AU23" s="68">
        <v>495010</v>
      </c>
      <c r="AV23" s="68">
        <v>220</v>
      </c>
      <c r="AW23" s="68">
        <v>459571</v>
      </c>
      <c r="AX23" s="68">
        <v>495230</v>
      </c>
      <c r="AY23" s="68">
        <v>-23470</v>
      </c>
      <c r="AZ23" s="68">
        <v>436101</v>
      </c>
      <c r="BA23" s="68">
        <v>471760</v>
      </c>
      <c r="BB23" s="31">
        <v>0</v>
      </c>
    </row>
    <row r="24" spans="1:54" ht="15" customHeight="1">
      <c r="A24" s="126">
        <v>46</v>
      </c>
      <c r="B24" s="41" t="s">
        <v>20</v>
      </c>
      <c r="C24" s="64">
        <v>1390</v>
      </c>
      <c r="D24" s="89">
        <v>213</v>
      </c>
      <c r="E24" s="89">
        <v>337</v>
      </c>
      <c r="F24" s="89">
        <v>1309</v>
      </c>
      <c r="G24" s="89">
        <v>3288</v>
      </c>
      <c r="H24" s="89">
        <v>511</v>
      </c>
      <c r="I24" s="89">
        <v>3968</v>
      </c>
      <c r="J24" s="89">
        <v>20011</v>
      </c>
      <c r="K24" s="89">
        <v>4185</v>
      </c>
      <c r="L24" s="89">
        <v>8236</v>
      </c>
      <c r="M24" s="89">
        <v>34683</v>
      </c>
      <c r="N24" s="89">
        <v>17782</v>
      </c>
      <c r="O24" s="89">
        <v>1072</v>
      </c>
      <c r="P24" s="89">
        <v>3280</v>
      </c>
      <c r="Q24" s="89">
        <v>7350</v>
      </c>
      <c r="R24" s="89">
        <v>277</v>
      </c>
      <c r="S24" s="89">
        <v>1282</v>
      </c>
      <c r="T24" s="89">
        <v>7410</v>
      </c>
      <c r="U24" s="89">
        <v>3903</v>
      </c>
      <c r="V24" s="89">
        <v>1491</v>
      </c>
      <c r="W24" s="89">
        <v>31011</v>
      </c>
      <c r="X24" s="89">
        <v>1774</v>
      </c>
      <c r="Y24" s="89">
        <v>3274</v>
      </c>
      <c r="Z24" s="89">
        <v>13990</v>
      </c>
      <c r="AA24" s="89">
        <v>1293</v>
      </c>
      <c r="AB24" s="89">
        <v>1758</v>
      </c>
      <c r="AC24" s="89">
        <v>4524</v>
      </c>
      <c r="AD24" s="89">
        <v>1713</v>
      </c>
      <c r="AE24" s="89">
        <v>4384</v>
      </c>
      <c r="AF24" s="89">
        <v>7378</v>
      </c>
      <c r="AG24" s="89">
        <v>9996</v>
      </c>
      <c r="AH24" s="89">
        <v>212</v>
      </c>
      <c r="AI24" s="89">
        <v>1700</v>
      </c>
      <c r="AJ24" s="89">
        <v>15118</v>
      </c>
      <c r="AK24" s="89">
        <v>0</v>
      </c>
      <c r="AL24" s="41">
        <v>164</v>
      </c>
      <c r="AM24" s="60">
        <v>220267</v>
      </c>
      <c r="AN24" s="64">
        <v>62</v>
      </c>
      <c r="AO24" s="89">
        <v>52184</v>
      </c>
      <c r="AP24" s="89">
        <v>0</v>
      </c>
      <c r="AQ24" s="89">
        <v>0</v>
      </c>
      <c r="AR24" s="89">
        <v>0</v>
      </c>
      <c r="AS24" s="89">
        <v>0</v>
      </c>
      <c r="AT24" s="41">
        <v>52246</v>
      </c>
      <c r="AU24" s="60">
        <v>272513</v>
      </c>
      <c r="AV24" s="60">
        <v>187210</v>
      </c>
      <c r="AW24" s="60">
        <v>239456</v>
      </c>
      <c r="AX24" s="60">
        <v>459723</v>
      </c>
      <c r="AY24" s="60">
        <v>-107868</v>
      </c>
      <c r="AZ24" s="60">
        <v>131588</v>
      </c>
      <c r="BA24" s="60">
        <v>351855</v>
      </c>
      <c r="BB24" s="31">
        <v>52184</v>
      </c>
    </row>
    <row r="25" spans="1:54" ht="15" customHeight="1">
      <c r="A25" s="126">
        <v>47</v>
      </c>
      <c r="B25" s="41" t="s">
        <v>168</v>
      </c>
      <c r="C25" s="64">
        <v>90</v>
      </c>
      <c r="D25" s="89">
        <v>6</v>
      </c>
      <c r="E25" s="89">
        <v>11</v>
      </c>
      <c r="F25" s="89">
        <v>79</v>
      </c>
      <c r="G25" s="89">
        <v>574</v>
      </c>
      <c r="H25" s="89">
        <v>15</v>
      </c>
      <c r="I25" s="89">
        <v>201</v>
      </c>
      <c r="J25" s="89">
        <v>1166</v>
      </c>
      <c r="K25" s="89">
        <v>258</v>
      </c>
      <c r="L25" s="89">
        <v>85</v>
      </c>
      <c r="M25" s="89">
        <v>770</v>
      </c>
      <c r="N25" s="89">
        <v>303</v>
      </c>
      <c r="O25" s="89">
        <v>32</v>
      </c>
      <c r="P25" s="89">
        <v>115</v>
      </c>
      <c r="Q25" s="89">
        <v>224</v>
      </c>
      <c r="R25" s="89">
        <v>19</v>
      </c>
      <c r="S25" s="89">
        <v>28</v>
      </c>
      <c r="T25" s="89">
        <v>230</v>
      </c>
      <c r="U25" s="89">
        <v>148</v>
      </c>
      <c r="V25" s="89">
        <v>338</v>
      </c>
      <c r="W25" s="89">
        <v>182</v>
      </c>
      <c r="X25" s="89">
        <v>103</v>
      </c>
      <c r="Y25" s="89">
        <v>401</v>
      </c>
      <c r="Z25" s="89">
        <v>1392</v>
      </c>
      <c r="AA25" s="89">
        <v>290</v>
      </c>
      <c r="AB25" s="89">
        <v>158</v>
      </c>
      <c r="AC25" s="89">
        <v>1336</v>
      </c>
      <c r="AD25" s="89">
        <v>737</v>
      </c>
      <c r="AE25" s="89">
        <v>1458</v>
      </c>
      <c r="AF25" s="89">
        <v>2641</v>
      </c>
      <c r="AG25" s="89">
        <v>3758</v>
      </c>
      <c r="AH25" s="89">
        <v>102</v>
      </c>
      <c r="AI25" s="89">
        <v>224</v>
      </c>
      <c r="AJ25" s="89">
        <v>3520</v>
      </c>
      <c r="AK25" s="89">
        <v>0</v>
      </c>
      <c r="AL25" s="41">
        <v>50</v>
      </c>
      <c r="AM25" s="60">
        <v>21044</v>
      </c>
      <c r="AN25" s="64">
        <v>25</v>
      </c>
      <c r="AO25" s="89">
        <v>15897</v>
      </c>
      <c r="AP25" s="89">
        <v>-45</v>
      </c>
      <c r="AQ25" s="89">
        <v>0</v>
      </c>
      <c r="AR25" s="89">
        <v>0</v>
      </c>
      <c r="AS25" s="89">
        <v>0</v>
      </c>
      <c r="AT25" s="41">
        <v>15877</v>
      </c>
      <c r="AU25" s="60">
        <v>36921</v>
      </c>
      <c r="AV25" s="60">
        <v>0</v>
      </c>
      <c r="AW25" s="60">
        <v>15877</v>
      </c>
      <c r="AX25" s="60">
        <v>36921</v>
      </c>
      <c r="AY25" s="60">
        <v>0</v>
      </c>
      <c r="AZ25" s="60">
        <v>15877</v>
      </c>
      <c r="BA25" s="60">
        <v>36921</v>
      </c>
      <c r="BB25" s="31">
        <v>15897</v>
      </c>
    </row>
    <row r="26" spans="1:54" ht="15" customHeight="1">
      <c r="A26" s="126">
        <v>48</v>
      </c>
      <c r="B26" s="41" t="s">
        <v>169</v>
      </c>
      <c r="C26" s="64">
        <v>39</v>
      </c>
      <c r="D26" s="89">
        <v>4</v>
      </c>
      <c r="E26" s="89">
        <v>0</v>
      </c>
      <c r="F26" s="89">
        <v>44</v>
      </c>
      <c r="G26" s="89">
        <v>121</v>
      </c>
      <c r="H26" s="89">
        <v>2</v>
      </c>
      <c r="I26" s="89">
        <v>113</v>
      </c>
      <c r="J26" s="89">
        <v>843</v>
      </c>
      <c r="K26" s="89">
        <v>11</v>
      </c>
      <c r="L26" s="89">
        <v>145</v>
      </c>
      <c r="M26" s="89">
        <v>260</v>
      </c>
      <c r="N26" s="89">
        <v>19</v>
      </c>
      <c r="O26" s="89">
        <v>1</v>
      </c>
      <c r="P26" s="89">
        <v>18</v>
      </c>
      <c r="Q26" s="89">
        <v>123</v>
      </c>
      <c r="R26" s="89">
        <v>6</v>
      </c>
      <c r="S26" s="89">
        <v>7</v>
      </c>
      <c r="T26" s="89">
        <v>133</v>
      </c>
      <c r="U26" s="89">
        <v>8</v>
      </c>
      <c r="V26" s="89">
        <v>750</v>
      </c>
      <c r="W26" s="89">
        <v>1919</v>
      </c>
      <c r="X26" s="89">
        <v>43</v>
      </c>
      <c r="Y26" s="89">
        <v>0</v>
      </c>
      <c r="Z26" s="89">
        <v>578</v>
      </c>
      <c r="AA26" s="89">
        <v>486</v>
      </c>
      <c r="AB26" s="89">
        <v>5</v>
      </c>
      <c r="AC26" s="89">
        <v>778</v>
      </c>
      <c r="AD26" s="89">
        <v>894</v>
      </c>
      <c r="AE26" s="89">
        <v>6698</v>
      </c>
      <c r="AF26" s="89">
        <v>1150</v>
      </c>
      <c r="AG26" s="89">
        <v>1816</v>
      </c>
      <c r="AH26" s="89">
        <v>1</v>
      </c>
      <c r="AI26" s="89">
        <v>76</v>
      </c>
      <c r="AJ26" s="89">
        <v>5403</v>
      </c>
      <c r="AK26" s="89">
        <v>0</v>
      </c>
      <c r="AL26" s="41">
        <v>393</v>
      </c>
      <c r="AM26" s="60">
        <v>22887</v>
      </c>
      <c r="AN26" s="64">
        <v>0</v>
      </c>
      <c r="AO26" s="89">
        <v>1587</v>
      </c>
      <c r="AP26" s="89">
        <v>4629</v>
      </c>
      <c r="AQ26" s="89">
        <v>0</v>
      </c>
      <c r="AR26" s="89">
        <v>0</v>
      </c>
      <c r="AS26" s="89">
        <v>0</v>
      </c>
      <c r="AT26" s="41">
        <v>6216</v>
      </c>
      <c r="AU26" s="60">
        <v>29103</v>
      </c>
      <c r="AV26" s="60">
        <v>17018</v>
      </c>
      <c r="AW26" s="60">
        <v>23234</v>
      </c>
      <c r="AX26" s="60">
        <v>46121</v>
      </c>
      <c r="AY26" s="60">
        <v>-1757</v>
      </c>
      <c r="AZ26" s="60">
        <v>21477</v>
      </c>
      <c r="BA26" s="60">
        <v>44364</v>
      </c>
      <c r="BB26" s="31">
        <v>1587</v>
      </c>
    </row>
    <row r="27" spans="1:54" ht="15" customHeight="1">
      <c r="A27" s="126">
        <v>51</v>
      </c>
      <c r="B27" s="41" t="s">
        <v>21</v>
      </c>
      <c r="C27" s="64">
        <v>9566</v>
      </c>
      <c r="D27" s="89">
        <v>693</v>
      </c>
      <c r="E27" s="89">
        <v>3140</v>
      </c>
      <c r="F27" s="89">
        <v>583</v>
      </c>
      <c r="G27" s="89">
        <v>16552</v>
      </c>
      <c r="H27" s="89">
        <v>1402</v>
      </c>
      <c r="I27" s="89">
        <v>4841</v>
      </c>
      <c r="J27" s="89">
        <v>15450</v>
      </c>
      <c r="K27" s="89">
        <v>5802</v>
      </c>
      <c r="L27" s="89">
        <v>2702</v>
      </c>
      <c r="M27" s="89">
        <v>12583</v>
      </c>
      <c r="N27" s="89">
        <v>7038</v>
      </c>
      <c r="O27" s="89">
        <v>2394</v>
      </c>
      <c r="P27" s="89">
        <v>12130</v>
      </c>
      <c r="Q27" s="89">
        <v>8962</v>
      </c>
      <c r="R27" s="89">
        <v>1698</v>
      </c>
      <c r="S27" s="89">
        <v>9096</v>
      </c>
      <c r="T27" s="89">
        <v>23399</v>
      </c>
      <c r="U27" s="89">
        <v>6258</v>
      </c>
      <c r="V27" s="89">
        <v>25026</v>
      </c>
      <c r="W27" s="89">
        <v>6388</v>
      </c>
      <c r="X27" s="89">
        <v>734</v>
      </c>
      <c r="Y27" s="89">
        <v>654</v>
      </c>
      <c r="Z27" s="89">
        <v>6209</v>
      </c>
      <c r="AA27" s="89">
        <v>1257</v>
      </c>
      <c r="AB27" s="89">
        <v>703</v>
      </c>
      <c r="AC27" s="89">
        <v>13708</v>
      </c>
      <c r="AD27" s="89">
        <v>2378</v>
      </c>
      <c r="AE27" s="89">
        <v>3598</v>
      </c>
      <c r="AF27" s="89">
        <v>3370</v>
      </c>
      <c r="AG27" s="89">
        <v>36730</v>
      </c>
      <c r="AH27" s="89">
        <v>1767</v>
      </c>
      <c r="AI27" s="89">
        <v>5931</v>
      </c>
      <c r="AJ27" s="89">
        <v>26437</v>
      </c>
      <c r="AK27" s="89">
        <v>2570</v>
      </c>
      <c r="AL27" s="41">
        <v>365</v>
      </c>
      <c r="AM27" s="60">
        <v>282114</v>
      </c>
      <c r="AN27" s="64">
        <v>15257</v>
      </c>
      <c r="AO27" s="89">
        <v>395788</v>
      </c>
      <c r="AP27" s="89">
        <v>65</v>
      </c>
      <c r="AQ27" s="89">
        <v>4448</v>
      </c>
      <c r="AR27" s="89">
        <v>62874</v>
      </c>
      <c r="AS27" s="89">
        <v>1595</v>
      </c>
      <c r="AT27" s="41">
        <v>480027</v>
      </c>
      <c r="AU27" s="60">
        <v>762141</v>
      </c>
      <c r="AV27" s="60">
        <v>256433</v>
      </c>
      <c r="AW27" s="60">
        <v>736460</v>
      </c>
      <c r="AX27" s="60">
        <v>1018574</v>
      </c>
      <c r="AY27" s="60">
        <v>-441183</v>
      </c>
      <c r="AZ27" s="60">
        <v>295277</v>
      </c>
      <c r="BA27" s="60">
        <v>577391</v>
      </c>
      <c r="BB27" s="31">
        <v>395788</v>
      </c>
    </row>
    <row r="28" spans="1:54" ht="15" customHeight="1">
      <c r="A28" s="127">
        <v>53</v>
      </c>
      <c r="B28" s="42" t="s">
        <v>22</v>
      </c>
      <c r="C28" s="71">
        <v>761</v>
      </c>
      <c r="D28" s="90">
        <v>172</v>
      </c>
      <c r="E28" s="90">
        <v>394</v>
      </c>
      <c r="F28" s="90">
        <v>1018</v>
      </c>
      <c r="G28" s="90">
        <v>3769</v>
      </c>
      <c r="H28" s="90">
        <v>287</v>
      </c>
      <c r="I28" s="90">
        <v>665</v>
      </c>
      <c r="J28" s="90">
        <v>5897</v>
      </c>
      <c r="K28" s="90">
        <v>2033</v>
      </c>
      <c r="L28" s="90">
        <v>1003</v>
      </c>
      <c r="M28" s="90">
        <v>5585</v>
      </c>
      <c r="N28" s="90">
        <v>3254</v>
      </c>
      <c r="O28" s="90">
        <v>655</v>
      </c>
      <c r="P28" s="90">
        <v>1564</v>
      </c>
      <c r="Q28" s="90">
        <v>1153</v>
      </c>
      <c r="R28" s="90">
        <v>158</v>
      </c>
      <c r="S28" s="90">
        <v>942</v>
      </c>
      <c r="T28" s="90">
        <v>3479</v>
      </c>
      <c r="U28" s="90">
        <v>667</v>
      </c>
      <c r="V28" s="90">
        <v>6206</v>
      </c>
      <c r="W28" s="90">
        <v>6185</v>
      </c>
      <c r="X28" s="90">
        <v>989</v>
      </c>
      <c r="Y28" s="90">
        <v>1216</v>
      </c>
      <c r="Z28" s="90">
        <v>9747</v>
      </c>
      <c r="AA28" s="90">
        <v>10097</v>
      </c>
      <c r="AB28" s="90">
        <v>39306</v>
      </c>
      <c r="AC28" s="90">
        <v>13030</v>
      </c>
      <c r="AD28" s="90">
        <v>1682</v>
      </c>
      <c r="AE28" s="90">
        <v>7686</v>
      </c>
      <c r="AF28" s="90">
        <v>2966</v>
      </c>
      <c r="AG28" s="90">
        <v>6681</v>
      </c>
      <c r="AH28" s="90">
        <v>1174</v>
      </c>
      <c r="AI28" s="90">
        <v>3080</v>
      </c>
      <c r="AJ28" s="90">
        <v>3389</v>
      </c>
      <c r="AK28" s="90">
        <v>0</v>
      </c>
      <c r="AL28" s="42">
        <v>103</v>
      </c>
      <c r="AM28" s="68">
        <v>146993</v>
      </c>
      <c r="AN28" s="71">
        <v>3</v>
      </c>
      <c r="AO28" s="90">
        <v>148135</v>
      </c>
      <c r="AP28" s="90">
        <v>0</v>
      </c>
      <c r="AQ28" s="90">
        <v>0</v>
      </c>
      <c r="AR28" s="90">
        <v>0</v>
      </c>
      <c r="AS28" s="90">
        <v>0</v>
      </c>
      <c r="AT28" s="42">
        <v>148138</v>
      </c>
      <c r="AU28" s="68">
        <v>295131</v>
      </c>
      <c r="AV28" s="68">
        <v>14105</v>
      </c>
      <c r="AW28" s="68">
        <v>162243</v>
      </c>
      <c r="AX28" s="68">
        <v>309236</v>
      </c>
      <c r="AY28" s="68">
        <v>-73827</v>
      </c>
      <c r="AZ28" s="68">
        <v>88416</v>
      </c>
      <c r="BA28" s="68">
        <v>235409</v>
      </c>
      <c r="BB28" s="31">
        <v>148135</v>
      </c>
    </row>
    <row r="29" spans="1:54" ht="15" customHeight="1">
      <c r="A29" s="126">
        <v>55</v>
      </c>
      <c r="B29" s="41" t="s">
        <v>23</v>
      </c>
      <c r="C29" s="64">
        <v>125</v>
      </c>
      <c r="D29" s="89">
        <v>19</v>
      </c>
      <c r="E29" s="89">
        <v>23</v>
      </c>
      <c r="F29" s="89">
        <v>70</v>
      </c>
      <c r="G29" s="89">
        <v>409</v>
      </c>
      <c r="H29" s="89">
        <v>38</v>
      </c>
      <c r="I29" s="89">
        <v>79</v>
      </c>
      <c r="J29" s="89">
        <v>973</v>
      </c>
      <c r="K29" s="89">
        <v>115</v>
      </c>
      <c r="L29" s="89">
        <v>134</v>
      </c>
      <c r="M29" s="89">
        <v>800</v>
      </c>
      <c r="N29" s="89">
        <v>82</v>
      </c>
      <c r="O29" s="89">
        <v>172</v>
      </c>
      <c r="P29" s="89">
        <v>434</v>
      </c>
      <c r="Q29" s="89">
        <v>193</v>
      </c>
      <c r="R29" s="89">
        <v>37</v>
      </c>
      <c r="S29" s="89">
        <v>513</v>
      </c>
      <c r="T29" s="89">
        <v>400</v>
      </c>
      <c r="U29" s="89">
        <v>218</v>
      </c>
      <c r="V29" s="89">
        <v>1146</v>
      </c>
      <c r="W29" s="89">
        <v>1047</v>
      </c>
      <c r="X29" s="89">
        <v>35</v>
      </c>
      <c r="Y29" s="89">
        <v>60</v>
      </c>
      <c r="Z29" s="89">
        <v>10219</v>
      </c>
      <c r="AA29" s="89">
        <v>2587</v>
      </c>
      <c r="AB29" s="89">
        <v>13375</v>
      </c>
      <c r="AC29" s="89">
        <v>10522</v>
      </c>
      <c r="AD29" s="89">
        <v>2157</v>
      </c>
      <c r="AE29" s="89">
        <v>316</v>
      </c>
      <c r="AF29" s="89">
        <v>500</v>
      </c>
      <c r="AG29" s="89">
        <v>6966</v>
      </c>
      <c r="AH29" s="89">
        <v>580</v>
      </c>
      <c r="AI29" s="89">
        <v>1563</v>
      </c>
      <c r="AJ29" s="89">
        <v>3184</v>
      </c>
      <c r="AK29" s="89">
        <v>0</v>
      </c>
      <c r="AL29" s="41">
        <v>687</v>
      </c>
      <c r="AM29" s="60">
        <v>59778</v>
      </c>
      <c r="AN29" s="64">
        <v>0</v>
      </c>
      <c r="AO29" s="89">
        <v>458483</v>
      </c>
      <c r="AP29" s="89">
        <v>188</v>
      </c>
      <c r="AQ29" s="89">
        <v>0</v>
      </c>
      <c r="AR29" s="89">
        <v>10187</v>
      </c>
      <c r="AS29" s="89">
        <v>0</v>
      </c>
      <c r="AT29" s="41">
        <v>468858</v>
      </c>
      <c r="AU29" s="60">
        <v>528636</v>
      </c>
      <c r="AV29" s="60">
        <v>473</v>
      </c>
      <c r="AW29" s="60">
        <v>469331</v>
      </c>
      <c r="AX29" s="60">
        <v>529109</v>
      </c>
      <c r="AY29" s="60">
        <v>-2755</v>
      </c>
      <c r="AZ29" s="60">
        <v>466576</v>
      </c>
      <c r="BA29" s="60">
        <v>526354</v>
      </c>
      <c r="BB29" s="31">
        <v>458483</v>
      </c>
    </row>
    <row r="30" spans="1:54" ht="15" customHeight="1">
      <c r="A30" s="126">
        <v>57</v>
      </c>
      <c r="B30" s="41" t="s">
        <v>178</v>
      </c>
      <c r="C30" s="64">
        <v>8166</v>
      </c>
      <c r="D30" s="89">
        <v>2077</v>
      </c>
      <c r="E30" s="89">
        <v>1854</v>
      </c>
      <c r="F30" s="89">
        <v>6879</v>
      </c>
      <c r="G30" s="89">
        <v>9116</v>
      </c>
      <c r="H30" s="89">
        <v>441</v>
      </c>
      <c r="I30" s="89">
        <v>2843</v>
      </c>
      <c r="J30" s="89">
        <v>14882</v>
      </c>
      <c r="K30" s="89">
        <v>11414</v>
      </c>
      <c r="L30" s="89">
        <v>5673</v>
      </c>
      <c r="M30" s="89">
        <v>21383</v>
      </c>
      <c r="N30" s="89">
        <v>21840</v>
      </c>
      <c r="O30" s="89">
        <v>1642</v>
      </c>
      <c r="P30" s="89">
        <v>6220</v>
      </c>
      <c r="Q30" s="89">
        <v>4343</v>
      </c>
      <c r="R30" s="89">
        <v>673</v>
      </c>
      <c r="S30" s="89">
        <v>2676</v>
      </c>
      <c r="T30" s="89">
        <v>11059</v>
      </c>
      <c r="U30" s="89">
        <v>18673</v>
      </c>
      <c r="V30" s="89">
        <v>20675</v>
      </c>
      <c r="W30" s="89">
        <v>13066</v>
      </c>
      <c r="X30" s="89">
        <v>824</v>
      </c>
      <c r="Y30" s="89">
        <v>2744</v>
      </c>
      <c r="Z30" s="89">
        <v>30377</v>
      </c>
      <c r="AA30" s="89">
        <v>8395</v>
      </c>
      <c r="AB30" s="89">
        <v>1294</v>
      </c>
      <c r="AC30" s="89">
        <v>90507</v>
      </c>
      <c r="AD30" s="89">
        <v>6023</v>
      </c>
      <c r="AE30" s="89">
        <v>12635</v>
      </c>
      <c r="AF30" s="89">
        <v>6979</v>
      </c>
      <c r="AG30" s="89">
        <v>11576</v>
      </c>
      <c r="AH30" s="89">
        <v>1762</v>
      </c>
      <c r="AI30" s="89">
        <v>5154</v>
      </c>
      <c r="AJ30" s="89">
        <v>17570</v>
      </c>
      <c r="AK30" s="89">
        <v>576</v>
      </c>
      <c r="AL30" s="41">
        <v>3425</v>
      </c>
      <c r="AM30" s="60">
        <v>385436</v>
      </c>
      <c r="AN30" s="64">
        <v>3817</v>
      </c>
      <c r="AO30" s="89">
        <v>138675</v>
      </c>
      <c r="AP30" s="89">
        <v>1159</v>
      </c>
      <c r="AQ30" s="89">
        <v>527</v>
      </c>
      <c r="AR30" s="89">
        <v>6869</v>
      </c>
      <c r="AS30" s="89">
        <v>520</v>
      </c>
      <c r="AT30" s="41">
        <v>151567</v>
      </c>
      <c r="AU30" s="60">
        <v>537003</v>
      </c>
      <c r="AV30" s="60">
        <v>263257</v>
      </c>
      <c r="AW30" s="60">
        <v>414824</v>
      </c>
      <c r="AX30" s="60">
        <v>800260</v>
      </c>
      <c r="AY30" s="60">
        <v>-287377</v>
      </c>
      <c r="AZ30" s="60">
        <v>127447</v>
      </c>
      <c r="BA30" s="60">
        <v>512883</v>
      </c>
      <c r="BB30" s="31">
        <v>138674</v>
      </c>
    </row>
    <row r="31" spans="1:54" ht="15" customHeight="1">
      <c r="A31" s="126">
        <v>59</v>
      </c>
      <c r="B31" s="41" t="s">
        <v>25</v>
      </c>
      <c r="C31" s="64">
        <v>524</v>
      </c>
      <c r="D31" s="89">
        <v>47</v>
      </c>
      <c r="E31" s="89">
        <v>188</v>
      </c>
      <c r="F31" s="89">
        <v>260</v>
      </c>
      <c r="G31" s="89">
        <v>1415</v>
      </c>
      <c r="H31" s="89">
        <v>110</v>
      </c>
      <c r="I31" s="89">
        <v>354</v>
      </c>
      <c r="J31" s="89">
        <v>3896</v>
      </c>
      <c r="K31" s="89">
        <v>355</v>
      </c>
      <c r="L31" s="89">
        <v>605</v>
      </c>
      <c r="M31" s="89">
        <v>2830</v>
      </c>
      <c r="N31" s="89">
        <v>1088</v>
      </c>
      <c r="O31" s="89">
        <v>281</v>
      </c>
      <c r="P31" s="89">
        <v>1462</v>
      </c>
      <c r="Q31" s="89">
        <v>1920</v>
      </c>
      <c r="R31" s="89">
        <v>485</v>
      </c>
      <c r="S31" s="89">
        <v>2515</v>
      </c>
      <c r="T31" s="89">
        <v>1763</v>
      </c>
      <c r="U31" s="89">
        <v>733</v>
      </c>
      <c r="V31" s="89">
        <v>3979</v>
      </c>
      <c r="W31" s="89">
        <v>3660</v>
      </c>
      <c r="X31" s="89">
        <v>1620</v>
      </c>
      <c r="Y31" s="89">
        <v>432</v>
      </c>
      <c r="Z31" s="89">
        <v>21844</v>
      </c>
      <c r="AA31" s="89">
        <v>13835</v>
      </c>
      <c r="AB31" s="89">
        <v>1765</v>
      </c>
      <c r="AC31" s="89">
        <v>6180</v>
      </c>
      <c r="AD31" s="89">
        <v>45769</v>
      </c>
      <c r="AE31" s="89">
        <v>11092</v>
      </c>
      <c r="AF31" s="89">
        <v>3779</v>
      </c>
      <c r="AG31" s="89">
        <v>10323</v>
      </c>
      <c r="AH31" s="89">
        <v>3227</v>
      </c>
      <c r="AI31" s="89">
        <v>15911</v>
      </c>
      <c r="AJ31" s="89">
        <v>7946</v>
      </c>
      <c r="AK31" s="89">
        <v>0</v>
      </c>
      <c r="AL31" s="41">
        <v>2736</v>
      </c>
      <c r="AM31" s="60">
        <v>174929</v>
      </c>
      <c r="AN31" s="64">
        <v>1658</v>
      </c>
      <c r="AO31" s="89">
        <v>123597</v>
      </c>
      <c r="AP31" s="89">
        <v>84</v>
      </c>
      <c r="AQ31" s="89">
        <v>8996</v>
      </c>
      <c r="AR31" s="89">
        <v>47635</v>
      </c>
      <c r="AS31" s="89">
        <v>-270</v>
      </c>
      <c r="AT31" s="41">
        <v>181700</v>
      </c>
      <c r="AU31" s="60">
        <v>356629</v>
      </c>
      <c r="AV31" s="60">
        <v>23982</v>
      </c>
      <c r="AW31" s="60">
        <v>205682</v>
      </c>
      <c r="AX31" s="60">
        <v>380611</v>
      </c>
      <c r="AY31" s="60">
        <v>-148670</v>
      </c>
      <c r="AZ31" s="60">
        <v>57012</v>
      </c>
      <c r="BA31" s="60">
        <v>231941</v>
      </c>
      <c r="BB31" s="31">
        <v>123597</v>
      </c>
    </row>
    <row r="32" spans="1:54" ht="15" customHeight="1">
      <c r="A32" s="126">
        <v>61</v>
      </c>
      <c r="B32" s="41" t="s">
        <v>26</v>
      </c>
      <c r="C32" s="64">
        <v>0</v>
      </c>
      <c r="D32" s="89">
        <v>0</v>
      </c>
      <c r="E32" s="89">
        <v>0</v>
      </c>
      <c r="F32" s="89">
        <v>0</v>
      </c>
      <c r="G32" s="89">
        <v>0</v>
      </c>
      <c r="H32" s="89">
        <v>0</v>
      </c>
      <c r="I32" s="89">
        <v>0</v>
      </c>
      <c r="J32" s="89">
        <v>0</v>
      </c>
      <c r="K32" s="89">
        <v>0</v>
      </c>
      <c r="L32" s="89">
        <v>0</v>
      </c>
      <c r="M32" s="89">
        <v>0</v>
      </c>
      <c r="N32" s="89">
        <v>0</v>
      </c>
      <c r="O32" s="89">
        <v>0</v>
      </c>
      <c r="P32" s="89">
        <v>0</v>
      </c>
      <c r="Q32" s="89">
        <v>0</v>
      </c>
      <c r="R32" s="89">
        <v>0</v>
      </c>
      <c r="S32" s="89">
        <v>0</v>
      </c>
      <c r="T32" s="89">
        <v>0</v>
      </c>
      <c r="U32" s="89">
        <v>0</v>
      </c>
      <c r="V32" s="89">
        <v>0</v>
      </c>
      <c r="W32" s="89">
        <v>0</v>
      </c>
      <c r="X32" s="89">
        <v>0</v>
      </c>
      <c r="Y32" s="89">
        <v>0</v>
      </c>
      <c r="Z32" s="89">
        <v>0</v>
      </c>
      <c r="AA32" s="89">
        <v>0</v>
      </c>
      <c r="AB32" s="89">
        <v>0</v>
      </c>
      <c r="AC32" s="89">
        <v>0</v>
      </c>
      <c r="AD32" s="89">
        <v>0</v>
      </c>
      <c r="AE32" s="89">
        <v>0</v>
      </c>
      <c r="AF32" s="89">
        <v>0</v>
      </c>
      <c r="AG32" s="89">
        <v>0</v>
      </c>
      <c r="AH32" s="89">
        <v>0</v>
      </c>
      <c r="AI32" s="89">
        <v>0</v>
      </c>
      <c r="AJ32" s="89">
        <v>0</v>
      </c>
      <c r="AK32" s="89">
        <v>0</v>
      </c>
      <c r="AL32" s="41">
        <v>8937</v>
      </c>
      <c r="AM32" s="60">
        <v>8937</v>
      </c>
      <c r="AN32" s="64">
        <v>0</v>
      </c>
      <c r="AO32" s="89">
        <v>12307</v>
      </c>
      <c r="AP32" s="89">
        <v>343946</v>
      </c>
      <c r="AQ32" s="89">
        <v>0</v>
      </c>
      <c r="AR32" s="89">
        <v>0</v>
      </c>
      <c r="AS32" s="89">
        <v>0</v>
      </c>
      <c r="AT32" s="41">
        <v>356253</v>
      </c>
      <c r="AU32" s="60">
        <v>365190</v>
      </c>
      <c r="AV32" s="60">
        <v>0</v>
      </c>
      <c r="AW32" s="60">
        <v>356253</v>
      </c>
      <c r="AX32" s="60">
        <v>365190</v>
      </c>
      <c r="AY32" s="60">
        <v>0</v>
      </c>
      <c r="AZ32" s="60">
        <v>356253</v>
      </c>
      <c r="BA32" s="60">
        <v>365190</v>
      </c>
      <c r="BB32" s="31">
        <v>12307</v>
      </c>
    </row>
    <row r="33" spans="1:54" ht="15" customHeight="1">
      <c r="A33" s="127">
        <v>63</v>
      </c>
      <c r="B33" s="42" t="s">
        <v>27</v>
      </c>
      <c r="C33" s="71">
        <v>4</v>
      </c>
      <c r="D33" s="90">
        <v>6</v>
      </c>
      <c r="E33" s="90">
        <v>0</v>
      </c>
      <c r="F33" s="90">
        <v>28</v>
      </c>
      <c r="G33" s="90">
        <v>65</v>
      </c>
      <c r="H33" s="90">
        <v>0</v>
      </c>
      <c r="I33" s="90">
        <v>8</v>
      </c>
      <c r="J33" s="90">
        <v>243</v>
      </c>
      <c r="K33" s="90">
        <v>3</v>
      </c>
      <c r="L33" s="90">
        <v>66</v>
      </c>
      <c r="M33" s="90">
        <v>29</v>
      </c>
      <c r="N33" s="90">
        <v>0</v>
      </c>
      <c r="O33" s="90">
        <v>29</v>
      </c>
      <c r="P33" s="90">
        <v>99</v>
      </c>
      <c r="Q33" s="90">
        <v>211</v>
      </c>
      <c r="R33" s="90">
        <v>27</v>
      </c>
      <c r="S33" s="90">
        <v>66</v>
      </c>
      <c r="T33" s="90">
        <v>129</v>
      </c>
      <c r="U33" s="90">
        <v>12</v>
      </c>
      <c r="V33" s="90">
        <v>77</v>
      </c>
      <c r="W33" s="90">
        <v>180</v>
      </c>
      <c r="X33" s="90">
        <v>4</v>
      </c>
      <c r="Y33" s="90">
        <v>6</v>
      </c>
      <c r="Z33" s="90">
        <v>123</v>
      </c>
      <c r="AA33" s="90">
        <v>49</v>
      </c>
      <c r="AB33" s="90">
        <v>0</v>
      </c>
      <c r="AC33" s="90">
        <v>206</v>
      </c>
      <c r="AD33" s="90">
        <v>980</v>
      </c>
      <c r="AE33" s="90">
        <v>47</v>
      </c>
      <c r="AF33" s="90">
        <v>0</v>
      </c>
      <c r="AG33" s="90">
        <v>70</v>
      </c>
      <c r="AH33" s="90">
        <v>0</v>
      </c>
      <c r="AI33" s="90">
        <v>137</v>
      </c>
      <c r="AJ33" s="90">
        <v>150</v>
      </c>
      <c r="AK33" s="90">
        <v>0</v>
      </c>
      <c r="AL33" s="42">
        <v>6</v>
      </c>
      <c r="AM33" s="68">
        <v>3060</v>
      </c>
      <c r="AN33" s="71">
        <v>0</v>
      </c>
      <c r="AO33" s="90">
        <v>59674</v>
      </c>
      <c r="AP33" s="90">
        <v>194057</v>
      </c>
      <c r="AQ33" s="90">
        <v>23466</v>
      </c>
      <c r="AR33" s="90">
        <v>133046</v>
      </c>
      <c r="AS33" s="90">
        <v>0</v>
      </c>
      <c r="AT33" s="42">
        <v>410243</v>
      </c>
      <c r="AU33" s="68">
        <v>413303</v>
      </c>
      <c r="AV33" s="68">
        <v>6204</v>
      </c>
      <c r="AW33" s="68">
        <v>416447</v>
      </c>
      <c r="AX33" s="68">
        <v>419507</v>
      </c>
      <c r="AY33" s="68">
        <v>-129305</v>
      </c>
      <c r="AZ33" s="68">
        <v>287142</v>
      </c>
      <c r="BA33" s="68">
        <v>290202</v>
      </c>
      <c r="BB33" s="31">
        <v>44568</v>
      </c>
    </row>
    <row r="34" spans="1:54" ht="15" customHeight="1">
      <c r="A34" s="126">
        <v>64</v>
      </c>
      <c r="B34" s="41" t="s">
        <v>172</v>
      </c>
      <c r="C34" s="64">
        <v>47</v>
      </c>
      <c r="D34" s="89">
        <v>0</v>
      </c>
      <c r="E34" s="89">
        <v>0</v>
      </c>
      <c r="F34" s="89">
        <v>0</v>
      </c>
      <c r="G34" s="89">
        <v>0</v>
      </c>
      <c r="H34" s="89">
        <v>0</v>
      </c>
      <c r="I34" s="89">
        <v>0</v>
      </c>
      <c r="J34" s="89">
        <v>2</v>
      </c>
      <c r="K34" s="89">
        <v>0</v>
      </c>
      <c r="L34" s="89">
        <v>0</v>
      </c>
      <c r="M34" s="89">
        <v>3</v>
      </c>
      <c r="N34" s="89">
        <v>0</v>
      </c>
      <c r="O34" s="89">
        <v>0</v>
      </c>
      <c r="P34" s="89">
        <v>0</v>
      </c>
      <c r="Q34" s="89">
        <v>0</v>
      </c>
      <c r="R34" s="89">
        <v>0</v>
      </c>
      <c r="S34" s="89">
        <v>0</v>
      </c>
      <c r="T34" s="89">
        <v>0</v>
      </c>
      <c r="U34" s="89">
        <v>0</v>
      </c>
      <c r="V34" s="89">
        <v>0</v>
      </c>
      <c r="W34" s="89">
        <v>2</v>
      </c>
      <c r="X34" s="89">
        <v>11</v>
      </c>
      <c r="Y34" s="89">
        <v>0</v>
      </c>
      <c r="Z34" s="89">
        <v>16</v>
      </c>
      <c r="AA34" s="89">
        <v>36</v>
      </c>
      <c r="AB34" s="89">
        <v>3</v>
      </c>
      <c r="AC34" s="89">
        <v>1591</v>
      </c>
      <c r="AD34" s="89">
        <v>205</v>
      </c>
      <c r="AE34" s="89">
        <v>10</v>
      </c>
      <c r="AF34" s="89">
        <v>7</v>
      </c>
      <c r="AG34" s="89">
        <v>10968</v>
      </c>
      <c r="AH34" s="89">
        <v>0</v>
      </c>
      <c r="AI34" s="89">
        <v>12</v>
      </c>
      <c r="AJ34" s="89">
        <v>25</v>
      </c>
      <c r="AK34" s="89">
        <v>0</v>
      </c>
      <c r="AL34" s="41">
        <v>88</v>
      </c>
      <c r="AM34" s="60">
        <v>13026</v>
      </c>
      <c r="AN34" s="64">
        <v>5672</v>
      </c>
      <c r="AO34" s="89">
        <v>151511</v>
      </c>
      <c r="AP34" s="89">
        <v>583574</v>
      </c>
      <c r="AQ34" s="89">
        <v>0</v>
      </c>
      <c r="AR34" s="89">
        <v>0</v>
      </c>
      <c r="AS34" s="89">
        <v>0</v>
      </c>
      <c r="AT34" s="41">
        <v>740757</v>
      </c>
      <c r="AU34" s="60">
        <v>753783</v>
      </c>
      <c r="AV34" s="60">
        <v>20667</v>
      </c>
      <c r="AW34" s="60">
        <v>761424</v>
      </c>
      <c r="AX34" s="60">
        <v>774450</v>
      </c>
      <c r="AY34" s="60">
        <v>-21031</v>
      </c>
      <c r="AZ34" s="60">
        <v>740393</v>
      </c>
      <c r="BA34" s="60">
        <v>753419</v>
      </c>
      <c r="BB34" s="31">
        <v>90112</v>
      </c>
    </row>
    <row r="35" spans="1:54" ht="15" customHeight="1">
      <c r="A35" s="126">
        <v>65</v>
      </c>
      <c r="B35" s="41" t="s">
        <v>173</v>
      </c>
      <c r="C35" s="64">
        <v>12</v>
      </c>
      <c r="D35" s="89">
        <v>4</v>
      </c>
      <c r="E35" s="89">
        <v>476</v>
      </c>
      <c r="F35" s="89">
        <v>81</v>
      </c>
      <c r="G35" s="89">
        <v>340</v>
      </c>
      <c r="H35" s="89">
        <v>10</v>
      </c>
      <c r="I35" s="89">
        <v>81</v>
      </c>
      <c r="J35" s="89">
        <v>634</v>
      </c>
      <c r="K35" s="89">
        <v>86</v>
      </c>
      <c r="L35" s="89">
        <v>99</v>
      </c>
      <c r="M35" s="89">
        <v>1337</v>
      </c>
      <c r="N35" s="89">
        <v>156</v>
      </c>
      <c r="O35" s="89">
        <v>49</v>
      </c>
      <c r="P35" s="89">
        <v>357</v>
      </c>
      <c r="Q35" s="89">
        <v>170</v>
      </c>
      <c r="R35" s="89">
        <v>18</v>
      </c>
      <c r="S35" s="89">
        <v>12</v>
      </c>
      <c r="T35" s="89">
        <v>179</v>
      </c>
      <c r="U35" s="89">
        <v>98</v>
      </c>
      <c r="V35" s="89">
        <v>504</v>
      </c>
      <c r="W35" s="89">
        <v>342</v>
      </c>
      <c r="X35" s="89">
        <v>341</v>
      </c>
      <c r="Y35" s="89">
        <v>86</v>
      </c>
      <c r="Z35" s="89">
        <v>342</v>
      </c>
      <c r="AA35" s="89">
        <v>766</v>
      </c>
      <c r="AB35" s="89">
        <v>172</v>
      </c>
      <c r="AC35" s="89">
        <v>772</v>
      </c>
      <c r="AD35" s="89">
        <v>303</v>
      </c>
      <c r="AE35" s="89">
        <v>1</v>
      </c>
      <c r="AF35" s="89">
        <v>180</v>
      </c>
      <c r="AG35" s="89">
        <v>683</v>
      </c>
      <c r="AH35" s="89">
        <v>0</v>
      </c>
      <c r="AI35" s="89">
        <v>677</v>
      </c>
      <c r="AJ35" s="89">
        <v>1057</v>
      </c>
      <c r="AK35" s="89">
        <v>0</v>
      </c>
      <c r="AL35" s="41">
        <v>175</v>
      </c>
      <c r="AM35" s="60">
        <v>10600</v>
      </c>
      <c r="AN35" s="64">
        <v>0</v>
      </c>
      <c r="AO35" s="89">
        <v>33863</v>
      </c>
      <c r="AP35" s="89">
        <v>0</v>
      </c>
      <c r="AQ35" s="89">
        <v>0</v>
      </c>
      <c r="AR35" s="89">
        <v>0</v>
      </c>
      <c r="AS35" s="89">
        <v>0</v>
      </c>
      <c r="AT35" s="41">
        <v>33863</v>
      </c>
      <c r="AU35" s="60">
        <v>44463</v>
      </c>
      <c r="AV35" s="60">
        <v>3959</v>
      </c>
      <c r="AW35" s="60">
        <v>37822</v>
      </c>
      <c r="AX35" s="60">
        <v>48422</v>
      </c>
      <c r="AY35" s="60">
        <v>-2416</v>
      </c>
      <c r="AZ35" s="60">
        <v>35406</v>
      </c>
      <c r="BA35" s="60">
        <v>46006</v>
      </c>
      <c r="BB35" s="31">
        <v>21294</v>
      </c>
    </row>
    <row r="36" spans="1:54" ht="15" customHeight="1">
      <c r="A36" s="126">
        <v>66</v>
      </c>
      <c r="B36" s="41" t="s">
        <v>28</v>
      </c>
      <c r="C36" s="64">
        <v>2609</v>
      </c>
      <c r="D36" s="89">
        <v>884</v>
      </c>
      <c r="E36" s="89">
        <v>523</v>
      </c>
      <c r="F36" s="89">
        <v>1195</v>
      </c>
      <c r="G36" s="89">
        <v>12504</v>
      </c>
      <c r="H36" s="89">
        <v>644</v>
      </c>
      <c r="I36" s="89">
        <v>1458</v>
      </c>
      <c r="J36" s="89">
        <v>17276</v>
      </c>
      <c r="K36" s="89">
        <v>2606</v>
      </c>
      <c r="L36" s="89">
        <v>4032</v>
      </c>
      <c r="M36" s="89">
        <v>10962</v>
      </c>
      <c r="N36" s="89">
        <v>4211</v>
      </c>
      <c r="O36" s="89">
        <v>1365</v>
      </c>
      <c r="P36" s="89">
        <v>9180</v>
      </c>
      <c r="Q36" s="89">
        <v>10870</v>
      </c>
      <c r="R36" s="89">
        <v>1401</v>
      </c>
      <c r="S36" s="89">
        <v>5108</v>
      </c>
      <c r="T36" s="89">
        <v>15768</v>
      </c>
      <c r="U36" s="89">
        <v>6189</v>
      </c>
      <c r="V36" s="89">
        <v>45670</v>
      </c>
      <c r="W36" s="89">
        <v>18171</v>
      </c>
      <c r="X36" s="89">
        <v>5611</v>
      </c>
      <c r="Y36" s="89">
        <v>2740</v>
      </c>
      <c r="Z36" s="89">
        <v>49991</v>
      </c>
      <c r="AA36" s="89">
        <v>27173</v>
      </c>
      <c r="AB36" s="89">
        <v>13186</v>
      </c>
      <c r="AC36" s="89">
        <v>51058</v>
      </c>
      <c r="AD36" s="89">
        <v>32111</v>
      </c>
      <c r="AE36" s="89">
        <v>33384</v>
      </c>
      <c r="AF36" s="89">
        <v>14540</v>
      </c>
      <c r="AG36" s="89">
        <v>36483</v>
      </c>
      <c r="AH36" s="89">
        <v>3598</v>
      </c>
      <c r="AI36" s="89">
        <v>40780</v>
      </c>
      <c r="AJ36" s="89">
        <v>13042</v>
      </c>
      <c r="AK36" s="89">
        <v>0</v>
      </c>
      <c r="AL36" s="41">
        <v>1446</v>
      </c>
      <c r="AM36" s="60">
        <v>497769</v>
      </c>
      <c r="AN36" s="64">
        <v>738</v>
      </c>
      <c r="AO36" s="89">
        <v>22041</v>
      </c>
      <c r="AP36" s="89">
        <v>0</v>
      </c>
      <c r="AQ36" s="89">
        <v>1498</v>
      </c>
      <c r="AR36" s="89">
        <v>22932</v>
      </c>
      <c r="AS36" s="89">
        <v>0</v>
      </c>
      <c r="AT36" s="41">
        <v>47209</v>
      </c>
      <c r="AU36" s="60">
        <v>544978</v>
      </c>
      <c r="AV36" s="60">
        <v>35251</v>
      </c>
      <c r="AW36" s="60">
        <v>82460</v>
      </c>
      <c r="AX36" s="60">
        <v>580229</v>
      </c>
      <c r="AY36" s="60">
        <v>-284289</v>
      </c>
      <c r="AZ36" s="60">
        <v>-201829</v>
      </c>
      <c r="BA36" s="60">
        <v>295940</v>
      </c>
      <c r="BB36" s="31">
        <v>22041</v>
      </c>
    </row>
    <row r="37" spans="1:54" ht="15" customHeight="1">
      <c r="A37" s="126">
        <v>67</v>
      </c>
      <c r="B37" s="41" t="s">
        <v>29</v>
      </c>
      <c r="C37" s="64">
        <v>12</v>
      </c>
      <c r="D37" s="89">
        <v>5</v>
      </c>
      <c r="E37" s="89">
        <v>35</v>
      </c>
      <c r="F37" s="89">
        <v>6</v>
      </c>
      <c r="G37" s="89">
        <v>40</v>
      </c>
      <c r="H37" s="89">
        <v>1</v>
      </c>
      <c r="I37" s="89">
        <v>3</v>
      </c>
      <c r="J37" s="89">
        <v>33</v>
      </c>
      <c r="K37" s="89">
        <v>9</v>
      </c>
      <c r="L37" s="89">
        <v>5</v>
      </c>
      <c r="M37" s="89">
        <v>74</v>
      </c>
      <c r="N37" s="89">
        <v>21</v>
      </c>
      <c r="O37" s="89">
        <v>1</v>
      </c>
      <c r="P37" s="89">
        <v>43</v>
      </c>
      <c r="Q37" s="89">
        <v>50</v>
      </c>
      <c r="R37" s="89">
        <v>0</v>
      </c>
      <c r="S37" s="89">
        <v>42</v>
      </c>
      <c r="T37" s="89">
        <v>64</v>
      </c>
      <c r="U37" s="89">
        <v>9</v>
      </c>
      <c r="V37" s="89">
        <v>131</v>
      </c>
      <c r="W37" s="89">
        <v>25</v>
      </c>
      <c r="X37" s="89">
        <v>10</v>
      </c>
      <c r="Y37" s="89">
        <v>3</v>
      </c>
      <c r="Z37" s="89">
        <v>478</v>
      </c>
      <c r="AA37" s="89">
        <v>49</v>
      </c>
      <c r="AB37" s="89">
        <v>251</v>
      </c>
      <c r="AC37" s="89">
        <v>180</v>
      </c>
      <c r="AD37" s="89">
        <v>1569</v>
      </c>
      <c r="AE37" s="89">
        <v>178</v>
      </c>
      <c r="AF37" s="89">
        <v>828</v>
      </c>
      <c r="AG37" s="89">
        <v>9813</v>
      </c>
      <c r="AH37" s="89">
        <v>120</v>
      </c>
      <c r="AI37" s="89">
        <v>385</v>
      </c>
      <c r="AJ37" s="89">
        <v>5984</v>
      </c>
      <c r="AK37" s="89">
        <v>0</v>
      </c>
      <c r="AL37" s="41">
        <v>59</v>
      </c>
      <c r="AM37" s="60">
        <v>20516</v>
      </c>
      <c r="AN37" s="64">
        <v>95237</v>
      </c>
      <c r="AO37" s="89">
        <v>352625</v>
      </c>
      <c r="AP37" s="89">
        <v>0</v>
      </c>
      <c r="AQ37" s="89">
        <v>0</v>
      </c>
      <c r="AR37" s="89">
        <v>0</v>
      </c>
      <c r="AS37" s="89">
        <v>0</v>
      </c>
      <c r="AT37" s="41">
        <v>447862</v>
      </c>
      <c r="AU37" s="60">
        <v>468378</v>
      </c>
      <c r="AV37" s="60">
        <v>116080</v>
      </c>
      <c r="AW37" s="60">
        <v>563942</v>
      </c>
      <c r="AX37" s="60">
        <v>584458</v>
      </c>
      <c r="AY37" s="60">
        <v>-213166</v>
      </c>
      <c r="AZ37" s="60">
        <v>350776</v>
      </c>
      <c r="BA37" s="60">
        <v>371292</v>
      </c>
      <c r="BB37" s="31">
        <v>352625</v>
      </c>
    </row>
    <row r="38" spans="1:54" ht="15" customHeight="1">
      <c r="A38" s="127">
        <v>68</v>
      </c>
      <c r="B38" s="42" t="s">
        <v>30</v>
      </c>
      <c r="C38" s="71">
        <v>79</v>
      </c>
      <c r="D38" s="90">
        <v>62</v>
      </c>
      <c r="E38" s="90">
        <v>43</v>
      </c>
      <c r="F38" s="90">
        <v>43</v>
      </c>
      <c r="G38" s="90">
        <v>175</v>
      </c>
      <c r="H38" s="90">
        <v>19</v>
      </c>
      <c r="I38" s="90">
        <v>35</v>
      </c>
      <c r="J38" s="90">
        <v>188</v>
      </c>
      <c r="K38" s="90">
        <v>11</v>
      </c>
      <c r="L38" s="90">
        <v>89</v>
      </c>
      <c r="M38" s="90">
        <v>146</v>
      </c>
      <c r="N38" s="90">
        <v>65</v>
      </c>
      <c r="O38" s="90">
        <v>17</v>
      </c>
      <c r="P38" s="90">
        <v>346</v>
      </c>
      <c r="Q38" s="90">
        <v>138</v>
      </c>
      <c r="R38" s="90">
        <v>30</v>
      </c>
      <c r="S38" s="90">
        <v>72</v>
      </c>
      <c r="T38" s="90">
        <v>180</v>
      </c>
      <c r="U38" s="90">
        <v>47</v>
      </c>
      <c r="V38" s="90">
        <v>483</v>
      </c>
      <c r="W38" s="90">
        <v>11</v>
      </c>
      <c r="X38" s="90">
        <v>38</v>
      </c>
      <c r="Y38" s="90">
        <v>144</v>
      </c>
      <c r="Z38" s="90">
        <v>1200</v>
      </c>
      <c r="AA38" s="90">
        <v>809</v>
      </c>
      <c r="AB38" s="90">
        <v>147</v>
      </c>
      <c r="AC38" s="90">
        <v>1161</v>
      </c>
      <c r="AD38" s="90">
        <v>524</v>
      </c>
      <c r="AE38" s="90">
        <v>1045</v>
      </c>
      <c r="AF38" s="90">
        <v>714</v>
      </c>
      <c r="AG38" s="90">
        <v>1883</v>
      </c>
      <c r="AH38" s="90">
        <v>233</v>
      </c>
      <c r="AI38" s="90">
        <v>441</v>
      </c>
      <c r="AJ38" s="90">
        <v>706</v>
      </c>
      <c r="AK38" s="90">
        <v>0</v>
      </c>
      <c r="AL38" s="42">
        <v>7</v>
      </c>
      <c r="AM38" s="68">
        <v>11331</v>
      </c>
      <c r="AN38" s="71">
        <v>0</v>
      </c>
      <c r="AO38" s="90">
        <v>0</v>
      </c>
      <c r="AP38" s="90">
        <v>0</v>
      </c>
      <c r="AQ38" s="90">
        <v>0</v>
      </c>
      <c r="AR38" s="90">
        <v>0</v>
      </c>
      <c r="AS38" s="90">
        <v>0</v>
      </c>
      <c r="AT38" s="42">
        <v>0</v>
      </c>
      <c r="AU38" s="68">
        <v>11331</v>
      </c>
      <c r="AV38" s="68">
        <v>0</v>
      </c>
      <c r="AW38" s="68">
        <v>0</v>
      </c>
      <c r="AX38" s="68">
        <v>11331</v>
      </c>
      <c r="AY38" s="68">
        <v>0</v>
      </c>
      <c r="AZ38" s="68">
        <v>0</v>
      </c>
      <c r="BA38" s="68">
        <v>11331</v>
      </c>
      <c r="BB38" s="31">
        <v>0</v>
      </c>
    </row>
    <row r="39" spans="1:54" ht="15" customHeight="1">
      <c r="A39" s="126">
        <v>69</v>
      </c>
      <c r="B39" s="41" t="s">
        <v>31</v>
      </c>
      <c r="C39" s="64">
        <v>537</v>
      </c>
      <c r="D39" s="89">
        <v>183</v>
      </c>
      <c r="E39" s="89">
        <v>260</v>
      </c>
      <c r="F39" s="89">
        <v>466</v>
      </c>
      <c r="G39" s="89">
        <v>1880</v>
      </c>
      <c r="H39" s="89">
        <v>84</v>
      </c>
      <c r="I39" s="89">
        <v>266</v>
      </c>
      <c r="J39" s="89">
        <v>1461</v>
      </c>
      <c r="K39" s="89">
        <v>135</v>
      </c>
      <c r="L39" s="89">
        <v>581</v>
      </c>
      <c r="M39" s="89">
        <v>3108</v>
      </c>
      <c r="N39" s="89">
        <v>1946</v>
      </c>
      <c r="O39" s="89">
        <v>256</v>
      </c>
      <c r="P39" s="89">
        <v>1390</v>
      </c>
      <c r="Q39" s="89">
        <v>102</v>
      </c>
      <c r="R39" s="89">
        <v>128</v>
      </c>
      <c r="S39" s="89">
        <v>403</v>
      </c>
      <c r="T39" s="89">
        <v>3066</v>
      </c>
      <c r="U39" s="89">
        <v>367</v>
      </c>
      <c r="V39" s="89">
        <v>6210</v>
      </c>
      <c r="W39" s="89">
        <v>959</v>
      </c>
      <c r="X39" s="89">
        <v>389</v>
      </c>
      <c r="Y39" s="89">
        <v>926</v>
      </c>
      <c r="Z39" s="89">
        <v>3980</v>
      </c>
      <c r="AA39" s="89">
        <v>1207</v>
      </c>
      <c r="AB39" s="89">
        <v>703</v>
      </c>
      <c r="AC39" s="89">
        <v>4220</v>
      </c>
      <c r="AD39" s="89">
        <v>729</v>
      </c>
      <c r="AE39" s="89">
        <v>343</v>
      </c>
      <c r="AF39" s="89">
        <v>2957</v>
      </c>
      <c r="AG39" s="89">
        <v>3297</v>
      </c>
      <c r="AH39" s="89">
        <v>220</v>
      </c>
      <c r="AI39" s="89">
        <v>1306</v>
      </c>
      <c r="AJ39" s="89">
        <v>1119</v>
      </c>
      <c r="AK39" s="89">
        <v>5</v>
      </c>
      <c r="AL39" s="41">
        <v>12</v>
      </c>
      <c r="AM39" s="60">
        <v>45201</v>
      </c>
      <c r="AN39" s="64">
        <v>0</v>
      </c>
      <c r="AO39" s="89">
        <v>91</v>
      </c>
      <c r="AP39" s="89">
        <v>0</v>
      </c>
      <c r="AQ39" s="89">
        <v>0</v>
      </c>
      <c r="AR39" s="89">
        <v>0</v>
      </c>
      <c r="AS39" s="89">
        <v>0</v>
      </c>
      <c r="AT39" s="41">
        <v>91</v>
      </c>
      <c r="AU39" s="60">
        <v>45292</v>
      </c>
      <c r="AV39" s="60">
        <v>53</v>
      </c>
      <c r="AW39" s="60">
        <v>144</v>
      </c>
      <c r="AX39" s="60">
        <v>45345</v>
      </c>
      <c r="AY39" s="60">
        <v>-9106</v>
      </c>
      <c r="AZ39" s="60">
        <v>-8962</v>
      </c>
      <c r="BA39" s="60">
        <v>36239</v>
      </c>
      <c r="BB39" s="31">
        <v>91</v>
      </c>
    </row>
    <row r="40" spans="1:54" ht="15" customHeight="1">
      <c r="A40" s="128">
        <v>70</v>
      </c>
      <c r="B40" s="45" t="s">
        <v>185</v>
      </c>
      <c r="C40" s="55">
        <v>76161</v>
      </c>
      <c r="D40" s="62">
        <v>12264</v>
      </c>
      <c r="E40" s="62">
        <v>21127</v>
      </c>
      <c r="F40" s="62">
        <v>14610</v>
      </c>
      <c r="G40" s="62">
        <v>170128</v>
      </c>
      <c r="H40" s="62">
        <v>11128</v>
      </c>
      <c r="I40" s="62">
        <v>44861</v>
      </c>
      <c r="J40" s="62">
        <v>587733</v>
      </c>
      <c r="K40" s="62">
        <v>400295</v>
      </c>
      <c r="L40" s="62">
        <v>50725</v>
      </c>
      <c r="M40" s="62">
        <v>1039838</v>
      </c>
      <c r="N40" s="62">
        <v>376373</v>
      </c>
      <c r="O40" s="62">
        <v>28586</v>
      </c>
      <c r="P40" s="62">
        <v>144576</v>
      </c>
      <c r="Q40" s="62">
        <v>123414</v>
      </c>
      <c r="R40" s="62">
        <v>20391</v>
      </c>
      <c r="S40" s="62">
        <v>127238</v>
      </c>
      <c r="T40" s="62">
        <v>471225</v>
      </c>
      <c r="U40" s="62">
        <v>81152</v>
      </c>
      <c r="V40" s="62">
        <v>246484</v>
      </c>
      <c r="W40" s="62">
        <v>223647</v>
      </c>
      <c r="X40" s="62">
        <v>17057</v>
      </c>
      <c r="Y40" s="62">
        <v>14996</v>
      </c>
      <c r="Z40" s="62">
        <v>169790</v>
      </c>
      <c r="AA40" s="62">
        <v>74982</v>
      </c>
      <c r="AB40" s="62">
        <v>78811</v>
      </c>
      <c r="AC40" s="62">
        <v>267337</v>
      </c>
      <c r="AD40" s="62">
        <v>107801</v>
      </c>
      <c r="AE40" s="62">
        <v>102976</v>
      </c>
      <c r="AF40" s="62">
        <v>58999</v>
      </c>
      <c r="AG40" s="62">
        <v>277165</v>
      </c>
      <c r="AH40" s="62">
        <v>18211</v>
      </c>
      <c r="AI40" s="62">
        <v>107248</v>
      </c>
      <c r="AJ40" s="62">
        <v>169336</v>
      </c>
      <c r="AK40" s="62">
        <v>11331</v>
      </c>
      <c r="AL40" s="45">
        <v>20735</v>
      </c>
      <c r="AM40" s="66">
        <v>5768731</v>
      </c>
      <c r="AN40" s="55">
        <v>138079</v>
      </c>
      <c r="AO40" s="62">
        <v>2485115</v>
      </c>
      <c r="AP40" s="62">
        <v>1127682</v>
      </c>
      <c r="AQ40" s="62">
        <v>262397</v>
      </c>
      <c r="AR40" s="62">
        <v>900665</v>
      </c>
      <c r="AS40" s="62">
        <v>21685</v>
      </c>
      <c r="AT40" s="45">
        <v>4935623</v>
      </c>
      <c r="AU40" s="66">
        <v>10704354</v>
      </c>
      <c r="AV40" s="66">
        <v>4918403</v>
      </c>
      <c r="AW40" s="66">
        <v>9854026</v>
      </c>
      <c r="AX40" s="66">
        <v>15622757</v>
      </c>
      <c r="AY40" s="66">
        <v>-5059148</v>
      </c>
      <c r="AZ40" s="66">
        <v>4794878</v>
      </c>
      <c r="BA40" s="66">
        <v>10563609</v>
      </c>
      <c r="BB40" s="31">
        <v>2396040</v>
      </c>
    </row>
    <row r="41" spans="1:54" ht="15" customHeight="1">
      <c r="A41" s="126">
        <v>71</v>
      </c>
      <c r="B41" s="41" t="s">
        <v>186</v>
      </c>
      <c r="C41" s="64">
        <v>357</v>
      </c>
      <c r="D41" s="89">
        <v>318</v>
      </c>
      <c r="E41" s="89">
        <v>853</v>
      </c>
      <c r="F41" s="89">
        <v>1796</v>
      </c>
      <c r="G41" s="89">
        <v>2637</v>
      </c>
      <c r="H41" s="89">
        <v>240</v>
      </c>
      <c r="I41" s="89">
        <v>891</v>
      </c>
      <c r="J41" s="89">
        <v>5515</v>
      </c>
      <c r="K41" s="89">
        <v>1939</v>
      </c>
      <c r="L41" s="89">
        <v>1552</v>
      </c>
      <c r="M41" s="89">
        <v>14094</v>
      </c>
      <c r="N41" s="89">
        <v>8279</v>
      </c>
      <c r="O41" s="89">
        <v>1002</v>
      </c>
      <c r="P41" s="89">
        <v>2912</v>
      </c>
      <c r="Q41" s="89">
        <v>4764</v>
      </c>
      <c r="R41" s="89">
        <v>449</v>
      </c>
      <c r="S41" s="89">
        <v>835</v>
      </c>
      <c r="T41" s="89">
        <v>6810</v>
      </c>
      <c r="U41" s="89">
        <v>2206</v>
      </c>
      <c r="V41" s="89">
        <v>9647</v>
      </c>
      <c r="W41" s="89">
        <v>2746</v>
      </c>
      <c r="X41" s="89">
        <v>487</v>
      </c>
      <c r="Y41" s="89">
        <v>1104</v>
      </c>
      <c r="Z41" s="89">
        <v>13459</v>
      </c>
      <c r="AA41" s="89">
        <v>7294</v>
      </c>
      <c r="AB41" s="89">
        <v>1992</v>
      </c>
      <c r="AC41" s="89">
        <v>10114</v>
      </c>
      <c r="AD41" s="89">
        <v>3385</v>
      </c>
      <c r="AE41" s="89">
        <v>4602</v>
      </c>
      <c r="AF41" s="89">
        <v>2096</v>
      </c>
      <c r="AG41" s="89">
        <v>8843</v>
      </c>
      <c r="AH41" s="89">
        <v>1720</v>
      </c>
      <c r="AI41" s="89">
        <v>4580</v>
      </c>
      <c r="AJ41" s="89">
        <v>8410</v>
      </c>
      <c r="AK41" s="89">
        <v>0</v>
      </c>
      <c r="AL41" s="41">
        <v>151</v>
      </c>
      <c r="AM41" s="60">
        <v>138079</v>
      </c>
      <c r="AO41" s="31">
        <v>337142</v>
      </c>
      <c r="BB41" s="31">
        <v>337142</v>
      </c>
    </row>
    <row r="42" spans="1:54" ht="15" customHeight="1">
      <c r="A42" s="126">
        <v>91</v>
      </c>
      <c r="B42" s="41" t="s">
        <v>187</v>
      </c>
      <c r="C42" s="64">
        <v>14317</v>
      </c>
      <c r="D42" s="89">
        <v>5064</v>
      </c>
      <c r="E42" s="89">
        <v>4861</v>
      </c>
      <c r="F42" s="89">
        <v>5986</v>
      </c>
      <c r="G42" s="89">
        <v>45023</v>
      </c>
      <c r="H42" s="89">
        <v>3341</v>
      </c>
      <c r="I42" s="89">
        <v>15304</v>
      </c>
      <c r="J42" s="89">
        <v>16619</v>
      </c>
      <c r="K42" s="89">
        <v>2934</v>
      </c>
      <c r="L42" s="89">
        <v>19151</v>
      </c>
      <c r="M42" s="89">
        <v>22629</v>
      </c>
      <c r="N42" s="89">
        <v>8201</v>
      </c>
      <c r="O42" s="89">
        <v>13961</v>
      </c>
      <c r="P42" s="89">
        <v>33451</v>
      </c>
      <c r="Q42" s="89">
        <v>50957</v>
      </c>
      <c r="R42" s="89">
        <v>7282</v>
      </c>
      <c r="S42" s="89">
        <v>43526</v>
      </c>
      <c r="T42" s="89">
        <v>45506</v>
      </c>
      <c r="U42" s="89">
        <v>30025</v>
      </c>
      <c r="V42" s="89">
        <v>172131</v>
      </c>
      <c r="W42" s="89">
        <v>24470</v>
      </c>
      <c r="X42" s="89">
        <v>5447</v>
      </c>
      <c r="Y42" s="89">
        <v>18095</v>
      </c>
      <c r="Z42" s="89">
        <v>265765</v>
      </c>
      <c r="AA42" s="89">
        <v>78505</v>
      </c>
      <c r="AB42" s="89">
        <v>21325</v>
      </c>
      <c r="AC42" s="89">
        <v>121235</v>
      </c>
      <c r="AD42" s="89">
        <v>36266</v>
      </c>
      <c r="AE42" s="89">
        <v>152966</v>
      </c>
      <c r="AF42" s="89">
        <v>172991</v>
      </c>
      <c r="AG42" s="89">
        <v>406603</v>
      </c>
      <c r="AH42" s="89">
        <v>21023</v>
      </c>
      <c r="AI42" s="89">
        <v>137086</v>
      </c>
      <c r="AJ42" s="89">
        <v>96709</v>
      </c>
      <c r="AK42" s="89">
        <v>0</v>
      </c>
      <c r="AL42" s="41">
        <v>323</v>
      </c>
      <c r="AM42" s="60">
        <v>2119078</v>
      </c>
      <c r="AO42" s="31">
        <v>121341</v>
      </c>
      <c r="BB42" s="31">
        <v>121341</v>
      </c>
    </row>
    <row r="43" spans="1:54" ht="15" customHeight="1">
      <c r="A43" s="126">
        <v>92</v>
      </c>
      <c r="B43" s="41" t="s">
        <v>188</v>
      </c>
      <c r="C43" s="64">
        <v>29360</v>
      </c>
      <c r="D43" s="89">
        <v>8015</v>
      </c>
      <c r="E43" s="89">
        <v>7309</v>
      </c>
      <c r="F43" s="89">
        <v>2850</v>
      </c>
      <c r="G43" s="89">
        <v>11995</v>
      </c>
      <c r="H43" s="89">
        <v>1338</v>
      </c>
      <c r="I43" s="89">
        <v>-107</v>
      </c>
      <c r="J43" s="89">
        <v>44624</v>
      </c>
      <c r="K43" s="89">
        <v>21586</v>
      </c>
      <c r="L43" s="89">
        <v>8052</v>
      </c>
      <c r="M43" s="89">
        <v>199297</v>
      </c>
      <c r="N43" s="89">
        <v>97278</v>
      </c>
      <c r="O43" s="89">
        <v>2453</v>
      </c>
      <c r="P43" s="89">
        <v>30611</v>
      </c>
      <c r="Q43" s="89">
        <v>-19856</v>
      </c>
      <c r="R43" s="89">
        <v>-1222</v>
      </c>
      <c r="S43" s="89">
        <v>-12078</v>
      </c>
      <c r="T43" s="89">
        <v>36957</v>
      </c>
      <c r="U43" s="89">
        <v>4008</v>
      </c>
      <c r="V43" s="89">
        <v>8697</v>
      </c>
      <c r="W43" s="89">
        <v>29589</v>
      </c>
      <c r="X43" s="89">
        <v>6627</v>
      </c>
      <c r="Y43" s="89">
        <v>5926</v>
      </c>
      <c r="Z43" s="89">
        <v>53176</v>
      </c>
      <c r="AA43" s="89">
        <v>55914</v>
      </c>
      <c r="AB43" s="89">
        <v>223063</v>
      </c>
      <c r="AC43" s="89">
        <v>39116</v>
      </c>
      <c r="AD43" s="89">
        <v>42793</v>
      </c>
      <c r="AE43" s="89">
        <v>0</v>
      </c>
      <c r="AF43" s="89">
        <v>430</v>
      </c>
      <c r="AG43" s="89">
        <v>10104</v>
      </c>
      <c r="AH43" s="89">
        <v>1717</v>
      </c>
      <c r="AI43" s="89">
        <v>-7002</v>
      </c>
      <c r="AJ43" s="89">
        <v>43097</v>
      </c>
      <c r="AK43" s="89">
        <v>0</v>
      </c>
      <c r="AL43" s="41">
        <v>12802</v>
      </c>
      <c r="AM43" s="60">
        <v>998519</v>
      </c>
      <c r="AO43" s="31">
        <v>2147973</v>
      </c>
      <c r="BB43" s="31">
        <v>2058898</v>
      </c>
    </row>
    <row r="44" spans="1:54" ht="15" customHeight="1">
      <c r="A44" s="126">
        <v>93</v>
      </c>
      <c r="B44" s="41" t="s">
        <v>189</v>
      </c>
      <c r="C44" s="64">
        <v>22160</v>
      </c>
      <c r="D44" s="89">
        <v>3584</v>
      </c>
      <c r="E44" s="89">
        <v>5260</v>
      </c>
      <c r="F44" s="89">
        <v>3365</v>
      </c>
      <c r="G44" s="89">
        <v>18162</v>
      </c>
      <c r="H44" s="89">
        <v>2008</v>
      </c>
      <c r="I44" s="89">
        <v>3732</v>
      </c>
      <c r="J44" s="89">
        <v>73681</v>
      </c>
      <c r="K44" s="89">
        <v>16275</v>
      </c>
      <c r="L44" s="89">
        <v>10409</v>
      </c>
      <c r="M44" s="89">
        <v>96730</v>
      </c>
      <c r="N44" s="89">
        <v>16379</v>
      </c>
      <c r="O44" s="89">
        <v>4203</v>
      </c>
      <c r="P44" s="89">
        <v>25000</v>
      </c>
      <c r="Q44" s="89">
        <v>51557</v>
      </c>
      <c r="R44" s="89">
        <v>5627</v>
      </c>
      <c r="S44" s="89">
        <v>41927</v>
      </c>
      <c r="T44" s="89">
        <v>54728</v>
      </c>
      <c r="U44" s="89">
        <v>10751</v>
      </c>
      <c r="V44" s="89">
        <v>19292</v>
      </c>
      <c r="W44" s="89">
        <v>61173</v>
      </c>
      <c r="X44" s="89">
        <v>7440</v>
      </c>
      <c r="Y44" s="89">
        <v>3396</v>
      </c>
      <c r="Z44" s="89">
        <v>51525</v>
      </c>
      <c r="AA44" s="89">
        <v>17804</v>
      </c>
      <c r="AB44" s="89">
        <v>176682</v>
      </c>
      <c r="AC44" s="89">
        <v>54501</v>
      </c>
      <c r="AD44" s="89">
        <v>33806</v>
      </c>
      <c r="AE44" s="89">
        <v>103876</v>
      </c>
      <c r="AF44" s="89">
        <v>53004</v>
      </c>
      <c r="AG44" s="89">
        <v>48716</v>
      </c>
      <c r="AH44" s="89">
        <v>2826</v>
      </c>
      <c r="AI44" s="89">
        <v>40008</v>
      </c>
      <c r="AJ44" s="89">
        <v>38807</v>
      </c>
      <c r="AK44" s="89">
        <v>0</v>
      </c>
      <c r="AL44" s="41">
        <v>1777</v>
      </c>
      <c r="AM44" s="60">
        <v>1180171</v>
      </c>
    </row>
    <row r="45" spans="1:54" ht="15" customHeight="1">
      <c r="A45" s="126">
        <v>94</v>
      </c>
      <c r="B45" s="131" t="s">
        <v>190</v>
      </c>
      <c r="C45" s="64">
        <v>5648</v>
      </c>
      <c r="D45" s="89">
        <v>741</v>
      </c>
      <c r="E45" s="89">
        <v>2001</v>
      </c>
      <c r="F45" s="89">
        <v>1432</v>
      </c>
      <c r="G45" s="89">
        <v>45005</v>
      </c>
      <c r="H45" s="89">
        <v>925</v>
      </c>
      <c r="I45" s="89">
        <v>1661</v>
      </c>
      <c r="J45" s="89">
        <v>12883</v>
      </c>
      <c r="K45" s="89">
        <v>114516</v>
      </c>
      <c r="L45" s="89">
        <v>2890</v>
      </c>
      <c r="M45" s="89">
        <v>21242</v>
      </c>
      <c r="N45" s="89">
        <v>2770</v>
      </c>
      <c r="O45" s="89">
        <v>1321</v>
      </c>
      <c r="P45" s="89">
        <v>2754</v>
      </c>
      <c r="Q45" s="89">
        <v>2368</v>
      </c>
      <c r="R45" s="89">
        <v>206</v>
      </c>
      <c r="S45" s="89">
        <v>6126</v>
      </c>
      <c r="T45" s="89">
        <v>376</v>
      </c>
      <c r="U45" s="89">
        <v>5740</v>
      </c>
      <c r="V45" s="89">
        <v>17619</v>
      </c>
      <c r="W45" s="89">
        <v>10260</v>
      </c>
      <c r="X45" s="89">
        <v>1596</v>
      </c>
      <c r="Y45" s="89">
        <v>847</v>
      </c>
      <c r="Z45" s="89">
        <v>23958</v>
      </c>
      <c r="AA45" s="89">
        <v>4783</v>
      </c>
      <c r="AB45" s="89">
        <v>24677</v>
      </c>
      <c r="AC45" s="89">
        <v>22132</v>
      </c>
      <c r="AD45" s="89">
        <v>7892</v>
      </c>
      <c r="AE45" s="89">
        <v>770</v>
      </c>
      <c r="AF45" s="89">
        <v>2774</v>
      </c>
      <c r="AG45" s="89">
        <v>10701</v>
      </c>
      <c r="AH45" s="89">
        <v>1588</v>
      </c>
      <c r="AI45" s="89">
        <v>14033</v>
      </c>
      <c r="AJ45" s="89">
        <v>14934</v>
      </c>
      <c r="AK45" s="89">
        <v>0</v>
      </c>
      <c r="AL45" s="41">
        <v>634</v>
      </c>
      <c r="AM45" s="60">
        <v>389803</v>
      </c>
    </row>
    <row r="46" spans="1:54" ht="15" customHeight="1">
      <c r="A46" s="126">
        <v>95</v>
      </c>
      <c r="B46" s="41" t="s">
        <v>191</v>
      </c>
      <c r="C46" s="64">
        <v>-6961</v>
      </c>
      <c r="D46" s="89">
        <v>-1456</v>
      </c>
      <c r="E46" s="89">
        <v>-23</v>
      </c>
      <c r="F46" s="89">
        <v>0</v>
      </c>
      <c r="G46" s="89">
        <v>-532</v>
      </c>
      <c r="H46" s="89">
        <v>0</v>
      </c>
      <c r="I46" s="89">
        <v>-1</v>
      </c>
      <c r="J46" s="89">
        <v>0</v>
      </c>
      <c r="K46" s="89">
        <v>-1928</v>
      </c>
      <c r="L46" s="89">
        <v>0</v>
      </c>
      <c r="M46" s="89">
        <v>-3</v>
      </c>
      <c r="N46" s="89">
        <v>0</v>
      </c>
      <c r="O46" s="89">
        <v>0</v>
      </c>
      <c r="P46" s="89">
        <v>-1</v>
      </c>
      <c r="Q46" s="89">
        <v>-1</v>
      </c>
      <c r="R46" s="89">
        <v>0</v>
      </c>
      <c r="S46" s="89">
        <v>-3</v>
      </c>
      <c r="T46" s="89">
        <v>-4</v>
      </c>
      <c r="U46" s="89">
        <v>0</v>
      </c>
      <c r="V46" s="89">
        <v>-2110</v>
      </c>
      <c r="W46" s="89">
        <v>-30</v>
      </c>
      <c r="X46" s="89">
        <v>-1733</v>
      </c>
      <c r="Y46" s="89">
        <v>0</v>
      </c>
      <c r="Z46" s="89">
        <v>-282</v>
      </c>
      <c r="AA46" s="89">
        <v>-3873</v>
      </c>
      <c r="AB46" s="89">
        <v>-196</v>
      </c>
      <c r="AC46" s="89">
        <v>-1552</v>
      </c>
      <c r="AD46" s="89">
        <v>-2</v>
      </c>
      <c r="AE46" s="89">
        <v>0</v>
      </c>
      <c r="AF46" s="89">
        <v>-92</v>
      </c>
      <c r="AG46" s="89">
        <v>-8713</v>
      </c>
      <c r="AH46" s="89">
        <v>-1079</v>
      </c>
      <c r="AI46" s="89">
        <v>-13</v>
      </c>
      <c r="AJ46" s="89">
        <v>-1</v>
      </c>
      <c r="AK46" s="89">
        <v>0</v>
      </c>
      <c r="AL46" s="41">
        <v>-183</v>
      </c>
      <c r="AM46" s="60">
        <v>-30772</v>
      </c>
    </row>
    <row r="47" spans="1:54" ht="15" customHeight="1">
      <c r="A47" s="128">
        <v>96</v>
      </c>
      <c r="B47" s="45" t="s">
        <v>192</v>
      </c>
      <c r="C47" s="55">
        <v>64881</v>
      </c>
      <c r="D47" s="62">
        <v>16266</v>
      </c>
      <c r="E47" s="62">
        <v>20261</v>
      </c>
      <c r="F47" s="62">
        <v>15429</v>
      </c>
      <c r="G47" s="62">
        <v>122290</v>
      </c>
      <c r="H47" s="62">
        <v>7852</v>
      </c>
      <c r="I47" s="62">
        <v>21480</v>
      </c>
      <c r="J47" s="62">
        <v>153322</v>
      </c>
      <c r="K47" s="62">
        <v>155322</v>
      </c>
      <c r="L47" s="62">
        <v>42054</v>
      </c>
      <c r="M47" s="62">
        <v>353989</v>
      </c>
      <c r="N47" s="62">
        <v>132907</v>
      </c>
      <c r="O47" s="62">
        <v>22940</v>
      </c>
      <c r="P47" s="62">
        <v>94727</v>
      </c>
      <c r="Q47" s="62">
        <v>89789</v>
      </c>
      <c r="R47" s="62">
        <v>12342</v>
      </c>
      <c r="S47" s="62">
        <v>80333</v>
      </c>
      <c r="T47" s="62">
        <v>144373</v>
      </c>
      <c r="U47" s="62">
        <v>52730</v>
      </c>
      <c r="V47" s="62">
        <v>225276</v>
      </c>
      <c r="W47" s="62">
        <v>128208</v>
      </c>
      <c r="X47" s="62">
        <v>19864</v>
      </c>
      <c r="Y47" s="62">
        <v>29368</v>
      </c>
      <c r="Z47" s="62">
        <v>407601</v>
      </c>
      <c r="AA47" s="62">
        <v>160427</v>
      </c>
      <c r="AB47" s="62">
        <v>447543</v>
      </c>
      <c r="AC47" s="62">
        <v>245546</v>
      </c>
      <c r="AD47" s="62">
        <v>124140</v>
      </c>
      <c r="AE47" s="62">
        <v>262214</v>
      </c>
      <c r="AF47" s="62">
        <v>231203</v>
      </c>
      <c r="AG47" s="62">
        <v>476254</v>
      </c>
      <c r="AH47" s="62">
        <v>27795</v>
      </c>
      <c r="AI47" s="62">
        <v>188692</v>
      </c>
      <c r="AJ47" s="62">
        <v>201956</v>
      </c>
      <c r="AK47" s="62">
        <v>0</v>
      </c>
      <c r="AL47" s="45">
        <v>15504</v>
      </c>
      <c r="AM47" s="66">
        <v>4794878</v>
      </c>
    </row>
    <row r="48" spans="1:54" ht="15" customHeight="1">
      <c r="A48" s="128">
        <v>97</v>
      </c>
      <c r="B48" s="45" t="s">
        <v>193</v>
      </c>
      <c r="C48" s="55">
        <v>141042</v>
      </c>
      <c r="D48" s="62">
        <v>28530</v>
      </c>
      <c r="E48" s="62">
        <v>41388</v>
      </c>
      <c r="F48" s="62">
        <v>30039</v>
      </c>
      <c r="G48" s="62">
        <v>292418</v>
      </c>
      <c r="H48" s="62">
        <v>18980</v>
      </c>
      <c r="I48" s="62">
        <v>66341</v>
      </c>
      <c r="J48" s="62">
        <v>741055</v>
      </c>
      <c r="K48" s="62">
        <v>555617</v>
      </c>
      <c r="L48" s="62">
        <v>92779</v>
      </c>
      <c r="M48" s="62">
        <v>1393827</v>
      </c>
      <c r="N48" s="62">
        <v>509280</v>
      </c>
      <c r="O48" s="62">
        <v>51526</v>
      </c>
      <c r="P48" s="62">
        <v>239303</v>
      </c>
      <c r="Q48" s="62">
        <v>213203</v>
      </c>
      <c r="R48" s="62">
        <v>32733</v>
      </c>
      <c r="S48" s="62">
        <v>207571</v>
      </c>
      <c r="T48" s="62">
        <v>615598</v>
      </c>
      <c r="U48" s="62">
        <v>133882</v>
      </c>
      <c r="V48" s="62">
        <v>471760</v>
      </c>
      <c r="W48" s="62">
        <v>351855</v>
      </c>
      <c r="X48" s="62">
        <v>36921</v>
      </c>
      <c r="Y48" s="62">
        <v>44364</v>
      </c>
      <c r="Z48" s="62">
        <v>577391</v>
      </c>
      <c r="AA48" s="62">
        <v>235409</v>
      </c>
      <c r="AB48" s="62">
        <v>526354</v>
      </c>
      <c r="AC48" s="62">
        <v>512883</v>
      </c>
      <c r="AD48" s="62">
        <v>231941</v>
      </c>
      <c r="AE48" s="62">
        <v>365190</v>
      </c>
      <c r="AF48" s="62">
        <v>290202</v>
      </c>
      <c r="AG48" s="62">
        <v>753419</v>
      </c>
      <c r="AH48" s="62">
        <v>46006</v>
      </c>
      <c r="AI48" s="62">
        <v>295940</v>
      </c>
      <c r="AJ48" s="62">
        <v>371292</v>
      </c>
      <c r="AK48" s="62">
        <v>11331</v>
      </c>
      <c r="AL48" s="45">
        <v>36239</v>
      </c>
      <c r="AM48" s="66">
        <v>10563609</v>
      </c>
    </row>
    <row r="49" spans="2:39">
      <c r="B49" s="31" t="s">
        <v>473</v>
      </c>
      <c r="C49" s="31">
        <v>12687</v>
      </c>
      <c r="D49" s="31">
        <v>4585</v>
      </c>
      <c r="E49" s="31">
        <v>4285</v>
      </c>
      <c r="F49" s="31">
        <v>4958</v>
      </c>
      <c r="G49" s="31">
        <v>37806</v>
      </c>
      <c r="H49" s="31">
        <v>2831</v>
      </c>
      <c r="I49" s="31">
        <v>12905</v>
      </c>
      <c r="J49" s="31">
        <v>13717</v>
      </c>
      <c r="K49" s="31">
        <v>2298</v>
      </c>
      <c r="L49" s="31">
        <v>16064</v>
      </c>
      <c r="M49" s="31">
        <v>19243</v>
      </c>
      <c r="N49" s="31">
        <v>6208</v>
      </c>
      <c r="O49" s="31">
        <v>11852</v>
      </c>
      <c r="P49" s="31">
        <v>28242</v>
      </c>
      <c r="Q49" s="31">
        <v>42477</v>
      </c>
      <c r="R49" s="31">
        <v>5981</v>
      </c>
      <c r="S49" s="31">
        <v>36267</v>
      </c>
      <c r="T49" s="31">
        <v>37977</v>
      </c>
      <c r="U49" s="31">
        <v>25424</v>
      </c>
      <c r="V49" s="31">
        <v>147529</v>
      </c>
      <c r="W49" s="31">
        <v>19300</v>
      </c>
      <c r="X49" s="31">
        <v>4378</v>
      </c>
      <c r="Y49" s="31">
        <v>15849</v>
      </c>
      <c r="Z49" s="31">
        <v>228564</v>
      </c>
      <c r="AA49" s="31">
        <v>61007</v>
      </c>
      <c r="AB49" s="31">
        <v>19277</v>
      </c>
      <c r="AC49" s="31">
        <v>102421</v>
      </c>
      <c r="AD49" s="31">
        <v>30904</v>
      </c>
      <c r="AE49" s="31">
        <v>113979</v>
      </c>
      <c r="AF49" s="31">
        <v>135823</v>
      </c>
      <c r="AG49" s="31">
        <v>347257</v>
      </c>
      <c r="AH49" s="31">
        <v>19029</v>
      </c>
      <c r="AI49" s="31">
        <v>119651</v>
      </c>
      <c r="AJ49" s="31">
        <v>86291</v>
      </c>
      <c r="AK49" s="31">
        <v>0</v>
      </c>
      <c r="AL49" s="31">
        <v>270</v>
      </c>
      <c r="AM49" s="31">
        <v>1777336</v>
      </c>
    </row>
    <row r="50" spans="2:39">
      <c r="C50" s="301"/>
      <c r="D50" s="301"/>
      <c r="E50" s="301"/>
      <c r="F50" s="301"/>
      <c r="G50" s="301"/>
      <c r="H50" s="301"/>
      <c r="I50" s="301"/>
      <c r="J50" s="301"/>
      <c r="K50" s="301"/>
      <c r="L50" s="301"/>
      <c r="M50" s="301"/>
      <c r="N50" s="301"/>
      <c r="O50" s="301"/>
      <c r="P50" s="301"/>
      <c r="Q50" s="301"/>
      <c r="R50" s="301"/>
      <c r="S50" s="301"/>
      <c r="T50" s="301"/>
      <c r="U50" s="301"/>
      <c r="V50" s="301"/>
      <c r="W50" s="301"/>
      <c r="X50" s="301"/>
      <c r="Y50" s="301"/>
      <c r="Z50" s="301"/>
      <c r="AA50" s="301"/>
      <c r="AB50" s="301"/>
      <c r="AC50" s="301"/>
      <c r="AD50" s="301"/>
      <c r="AE50" s="301"/>
      <c r="AF50" s="301"/>
      <c r="AG50" s="301"/>
      <c r="AH50" s="301"/>
      <c r="AI50" s="301"/>
      <c r="AJ50" s="301"/>
      <c r="AK50" s="301"/>
      <c r="AL50" s="301"/>
    </row>
    <row r="51" spans="2:39">
      <c r="C51" s="301"/>
      <c r="D51" s="301"/>
      <c r="E51" s="301"/>
      <c r="F51" s="301"/>
      <c r="G51" s="301"/>
      <c r="H51" s="301"/>
      <c r="I51" s="301"/>
      <c r="J51" s="301"/>
      <c r="K51" s="301"/>
      <c r="L51" s="301"/>
      <c r="M51" s="301"/>
      <c r="N51" s="301"/>
      <c r="O51" s="301"/>
      <c r="P51" s="301"/>
      <c r="Q51" s="301"/>
      <c r="R51" s="301"/>
      <c r="S51" s="301"/>
      <c r="T51" s="301"/>
      <c r="U51" s="301"/>
      <c r="V51" s="301"/>
      <c r="W51" s="301"/>
      <c r="X51" s="301"/>
      <c r="Y51" s="301"/>
      <c r="Z51" s="301"/>
      <c r="AA51" s="301"/>
      <c r="AB51" s="301"/>
      <c r="AC51" s="301"/>
      <c r="AD51" s="301"/>
      <c r="AE51" s="301"/>
      <c r="AF51" s="301"/>
      <c r="AG51" s="301"/>
      <c r="AH51" s="301"/>
      <c r="AI51" s="301"/>
      <c r="AJ51" s="301"/>
      <c r="AK51" s="301"/>
      <c r="AL51" s="301"/>
    </row>
  </sheetData>
  <phoneticPr fontId="5"/>
  <pageMargins left="0.70866141732283472" right="0.70866141732283472" top="0.74803149606299213" bottom="0.74803149606299213" header="0.31496062992125984" footer="0.31496062992125984"/>
  <pageSetup paperSize="9" scale="70" orientation="landscape" horizontalDpi="300" verticalDpi="300" r:id="rId1"/>
  <colBreaks count="1" manualBreakCount="1">
    <brk id="39"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7</vt:i4>
      </vt:variant>
    </vt:vector>
  </HeadingPairs>
  <TitlesOfParts>
    <vt:vector size="23" baseType="lpstr">
      <vt:lpstr>ご利用にあたって（必ずお読みください）</vt:lpstr>
      <vt:lpstr>データ入力表</vt:lpstr>
      <vt:lpstr>①結果</vt:lpstr>
      <vt:lpstr>②表</vt:lpstr>
      <vt:lpstr>③フロー</vt:lpstr>
      <vt:lpstr>④グラフ(経済効果)</vt:lpstr>
      <vt:lpstr>④グラフ(税収効果)</vt:lpstr>
      <vt:lpstr>税収係数_直接税</vt:lpstr>
      <vt:lpstr>税収係数_間接税</vt:lpstr>
      <vt:lpstr>計算</vt:lpstr>
      <vt:lpstr>価格変換</vt:lpstr>
      <vt:lpstr>マージン</vt:lpstr>
      <vt:lpstr>各種係数</vt:lpstr>
      <vt:lpstr>逆行列係数</vt:lpstr>
      <vt:lpstr>投入係数</vt:lpstr>
      <vt:lpstr>H27取引基本表（生産者）(36)</vt:lpstr>
      <vt:lpstr>①結果!Print_Area</vt:lpstr>
      <vt:lpstr>②表!Print_Area</vt:lpstr>
      <vt:lpstr>'④グラフ(税収効果)'!Print_Area</vt:lpstr>
      <vt:lpstr>データ入力表!Print_Area</vt:lpstr>
      <vt:lpstr>'H27取引基本表（生産者）(36)'!Print_Titles</vt:lpstr>
      <vt:lpstr>逆行列係数!Print_Titles</vt:lpstr>
      <vt:lpstr>投入係数!Print_Titles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oitapref</cp:lastModifiedBy>
  <cp:lastPrinted>2020-09-02T04:21:50Z</cp:lastPrinted>
  <dcterms:created xsi:type="dcterms:W3CDTF">2010-03-19T06:29:47Z</dcterms:created>
  <dcterms:modified xsi:type="dcterms:W3CDTF">2024-06-05T01:29:35Z</dcterms:modified>
</cp:coreProperties>
</file>